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DATA6000\"/>
    </mc:Choice>
  </mc:AlternateContent>
  <xr:revisionPtr revIDLastSave="0" documentId="13_ncr:1_{50538484-EA7C-43DB-9DCB-B6A8334CA42D}" xr6:coauthVersionLast="47" xr6:coauthVersionMax="47" xr10:uidLastSave="{00000000-0000-0000-0000-000000000000}"/>
  <bookViews>
    <workbookView xWindow="-120" yWindow="-120" windowWidth="38640" windowHeight="21240" xr2:uid="{F46292BE-F2EE-497D-91D4-A58AC588AE76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Sheet1!$A$1:$AR$185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2" i="1" l="1"/>
  <c r="AT164" i="1"/>
  <c r="AT165" i="1"/>
  <c r="AT163" i="1"/>
  <c r="AT10" i="1"/>
  <c r="AT11" i="1"/>
  <c r="AT4" i="1"/>
  <c r="AT5" i="1"/>
  <c r="AT6" i="1"/>
  <c r="AT7" i="1"/>
  <c r="AT8" i="1"/>
  <c r="AT9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3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  <c r="D3" i="1"/>
  <c r="D4" i="1"/>
  <c r="E2" i="1" l="1"/>
  <c r="E3" i="1"/>
  <c r="E4" i="1"/>
  <c r="F2" i="1"/>
  <c r="F3" i="1"/>
  <c r="H2" i="1"/>
  <c r="H3" i="1"/>
  <c r="H4" i="1"/>
  <c r="I2" i="1" l="1"/>
  <c r="I3" i="1"/>
  <c r="J2" i="1"/>
  <c r="J3" i="1"/>
  <c r="K2" i="1"/>
  <c r="K3" i="1"/>
  <c r="L2" i="1"/>
  <c r="L3" i="1"/>
  <c r="M2" i="1"/>
  <c r="M3" i="1"/>
  <c r="N2" i="1"/>
  <c r="N3" i="1"/>
  <c r="O2" i="1"/>
  <c r="O3" i="1"/>
  <c r="O4" i="1"/>
  <c r="P2" i="1"/>
  <c r="P3" i="1"/>
  <c r="P4" i="1"/>
  <c r="Q2" i="1"/>
  <c r="Q3" i="1"/>
  <c r="Q4" i="1"/>
  <c r="R2" i="1"/>
  <c r="R3" i="1"/>
  <c r="R4" i="1"/>
  <c r="S2" i="1"/>
  <c r="S3" i="1"/>
  <c r="S4" i="1"/>
</calcChain>
</file>

<file path=xl/sharedStrings.xml><?xml version="1.0" encoding="utf-8"?>
<sst xmlns="http://schemas.openxmlformats.org/spreadsheetml/2006/main" count="406" uniqueCount="228">
  <si>
    <t>City</t>
  </si>
  <si>
    <t>ADELAIDE</t>
  </si>
  <si>
    <t>NORTH ADELAIDE</t>
  </si>
  <si>
    <t>ADELAIDE HILLS</t>
  </si>
  <si>
    <t>ALDGATE</t>
  </si>
  <si>
    <t>BELAIR</t>
  </si>
  <si>
    <t>CRAFERS WEST</t>
  </si>
  <si>
    <t>ROSTREVOR</t>
  </si>
  <si>
    <t>BURNSIDE</t>
  </si>
  <si>
    <t>BEAUMONT</t>
  </si>
  <si>
    <t>GLEN OSMOND</t>
  </si>
  <si>
    <t>KENSINGTON PARK</t>
  </si>
  <si>
    <t>MAGILL</t>
  </si>
  <si>
    <t>ROSSLYN PARK</t>
  </si>
  <si>
    <t>ST GEORGES</t>
  </si>
  <si>
    <t>STONYFELL</t>
  </si>
  <si>
    <t>TOORAK GARDENS</t>
  </si>
  <si>
    <t>WATTLE PARK</t>
  </si>
  <si>
    <t>CAMPBELLTOWN</t>
  </si>
  <si>
    <t>ATHELSTONE</t>
  </si>
  <si>
    <t>HECTORVILLE</t>
  </si>
  <si>
    <t>NEWTON</t>
  </si>
  <si>
    <t>TRANMERE</t>
  </si>
  <si>
    <t>CHARLES STURT</t>
  </si>
  <si>
    <t>ALLENBY GARDENS</t>
  </si>
  <si>
    <t>ATHOL PARK</t>
  </si>
  <si>
    <t>BEVERLEY</t>
  </si>
  <si>
    <t>BROMPTON</t>
  </si>
  <si>
    <t>CHELTENHAM</t>
  </si>
  <si>
    <t>GRANGE</t>
  </si>
  <si>
    <t>KIDMAN PARK</t>
  </si>
  <si>
    <t>PENNINGTON</t>
  </si>
  <si>
    <t>RENOWN PARK</t>
  </si>
  <si>
    <t>SEMAPHORE PARK</t>
  </si>
  <si>
    <t>WEST BEACH</t>
  </si>
  <si>
    <t>WEST CROYDON</t>
  </si>
  <si>
    <t>WEST LAKES</t>
  </si>
  <si>
    <t>GAWLER</t>
  </si>
  <si>
    <t>EVANSTON GARDENS</t>
  </si>
  <si>
    <t>WILLASTON</t>
  </si>
  <si>
    <t>HOLDFAST BAY</t>
  </si>
  <si>
    <t>GLENELG NORTH</t>
  </si>
  <si>
    <t>HOVE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</si>
  <si>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</si>
  <si>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</si>
  <si>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</si>
  <si>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</si>
  <si>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</si>
  <si>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</si>
  <si>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</si>
  <si>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CLOVELLY PARK</t>
  </si>
  <si>
    <t>GLANDORE</t>
  </si>
  <si>
    <t>GLENGOWRIE</t>
  </si>
  <si>
    <t>HALLETT COVE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</si>
  <si>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</si>
  <si>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</si>
  <si>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</si>
  <si>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</si>
  <si>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</si>
  <si>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</si>
  <si>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</si>
  <si>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</si>
  <si>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SHEIDOW PARK</t>
  </si>
  <si>
    <t>SOUTH PLYMPTON</t>
  </si>
  <si>
    <t>STURT</t>
  </si>
  <si>
    <t>MITCHAM</t>
  </si>
  <si>
    <t>BELLEVUE HEIGHTS</t>
  </si>
  <si>
    <t>BLACKWOOD</t>
  </si>
  <si>
    <t>CLAPHAM</t>
  </si>
  <si>
    <t>CLARENCE GARDENS</t>
  </si>
  <si>
    <t>COLONEL LIGHT GARDENS</t>
  </si>
  <si>
    <t>COROMANDEL VALLEY</t>
  </si>
  <si>
    <t>CRAIGBURN FARM</t>
  </si>
  <si>
    <t>CUMBERLAND PARK</t>
  </si>
  <si>
    <t>HAWTHORN</t>
  </si>
  <si>
    <t>KINGSWOOD</t>
  </si>
  <si>
    <t>LOWER MITCHAM</t>
  </si>
  <si>
    <t>PANORAMA</t>
  </si>
  <si>
    <t>PASADENA</t>
  </si>
  <si>
    <t>NORWOOD PAYNEHAM &amp; ST PETERS</t>
  </si>
  <si>
    <t>GLYNDE</t>
  </si>
  <si>
    <t>MARDEN</t>
  </si>
  <si>
    <t>ONKAPARINGA</t>
  </si>
  <si>
    <t>ALDINGA BEACH</t>
  </si>
  <si>
    <t>CHRISTIE DOWNS</t>
  </si>
  <si>
    <t>HUNTFIELD HEIGHTS</t>
  </si>
  <si>
    <t>MOANA</t>
  </si>
  <si>
    <t>NOARLUNGA DOWNS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</si>
  <si>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</si>
  <si>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</si>
  <si>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</si>
  <si>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</si>
  <si>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</si>
  <si>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</si>
  <si>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</si>
  <si>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PLAYFORD</t>
  </si>
  <si>
    <t>ANGLE VALE</t>
  </si>
  <si>
    <t>CRAIGMORE</t>
  </si>
  <si>
    <t>DAVOREN PARK</t>
  </si>
  <si>
    <t>ELIZABETH DOWNS</t>
  </si>
  <si>
    <t>ELIZABETH EAST</t>
  </si>
  <si>
    <t>ELIZABETH GROVE</t>
  </si>
  <si>
    <t>ELIZABETH NORTH</t>
  </si>
  <si>
    <t>PORT ADELAIDE ENFIELD</t>
  </si>
  <si>
    <t>BIRKENHEAD</t>
  </si>
  <si>
    <t>BLAIR ATHOL</t>
  </si>
  <si>
    <t>BROADVIEW</t>
  </si>
  <si>
    <t>DERNANCOURT</t>
  </si>
  <si>
    <t>ETHELTON</t>
  </si>
  <si>
    <t>FERRYDEN PARK</t>
  </si>
  <si>
    <t>GILLES PLAINS</t>
  </si>
  <si>
    <t>GREENACRES</t>
  </si>
  <si>
    <t>HILLCREST</t>
  </si>
  <si>
    <t>HOLDEN HILL</t>
  </si>
  <si>
    <t>KILBURN</t>
  </si>
  <si>
    <t>KLEMZIG</t>
  </si>
  <si>
    <t>LARGS BAY</t>
  </si>
  <si>
    <t>MANNINGHAM</t>
  </si>
  <si>
    <t>MANSFIELD PARK</t>
  </si>
  <si>
    <t>NORTH HAVEN</t>
  </si>
  <si>
    <t>NORTHFIELD</t>
  </si>
  <si>
    <t>PETERHEAD</t>
  </si>
  <si>
    <t>QUEENSTOWN</t>
  </si>
  <si>
    <t>ROSEWATER</t>
  </si>
  <si>
    <t>SEMAPHORE</t>
  </si>
  <si>
    <t>TAPEROO</t>
  </si>
  <si>
    <t>VALLEY VIEW</t>
  </si>
  <si>
    <t>WALKLEY HEIGHTS</t>
  </si>
  <si>
    <t>PROSPECT</t>
  </si>
  <si>
    <t>NAILSWORTH</t>
  </si>
  <si>
    <t>SALISBURY</t>
  </si>
  <si>
    <t>BURTON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</si>
  <si>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</si>
  <si>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</si>
  <si>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</si>
  <si>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</si>
  <si>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</si>
  <si>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</si>
  <si>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</si>
  <si>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</si>
  <si>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</si>
  <si>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</si>
  <si>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</si>
  <si>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</si>
  <si>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</si>
  <si>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</si>
  <si>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</si>
  <si>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</si>
  <si>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</si>
  <si>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</si>
  <si>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</si>
  <si>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</si>
  <si>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</si>
  <si>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</si>
  <si>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</si>
  <si>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</si>
  <si>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</si>
  <si>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</si>
  <si>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</si>
  <si>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UNLEY</t>
  </si>
  <si>
    <t>FULLARTON</t>
  </si>
  <si>
    <t>GOODWOOD</t>
  </si>
  <si>
    <t>MALVERN</t>
  </si>
  <si>
    <t>MILLSWOOD</t>
  </si>
  <si>
    <t>MYRTLE BANK</t>
  </si>
  <si>
    <t>PARKSIDE</t>
  </si>
  <si>
    <t>UNLEY PARK</t>
  </si>
  <si>
    <t>WALKERVILLE</t>
  </si>
  <si>
    <t>VALE PARK</t>
  </si>
  <si>
    <t>WEST TORRENS</t>
  </si>
  <si>
    <t>BROOKLYN PARK</t>
  </si>
  <si>
    <t>CAMDEN PARK</t>
  </si>
  <si>
    <t>FULHAM</t>
  </si>
  <si>
    <t>KURRALTA PARK</t>
  </si>
  <si>
    <t>LOCKLEYS</t>
  </si>
  <si>
    <t>MILE END</t>
  </si>
  <si>
    <t>NETLEY</t>
  </si>
  <si>
    <t>NORTH PLYMPTON</t>
  </si>
  <si>
    <t>NOVAR GARDENS</t>
  </si>
  <si>
    <t>PLYMPTON</t>
  </si>
  <si>
    <t>RICHMOND</t>
  </si>
  <si>
    <t>TORRENSVILLE</t>
  </si>
  <si>
    <t>UNDERDALE</t>
  </si>
  <si>
    <t>Median 2Q 2023</t>
  </si>
  <si>
    <t>Median 2Q 2024</t>
  </si>
  <si>
    <t>Median 1Q 2024</t>
  </si>
  <si>
    <t>Median 4Q 2023</t>
  </si>
  <si>
    <t>Median 4Q 2022</t>
  </si>
  <si>
    <t>Median 3Q 2023</t>
  </si>
  <si>
    <t>Median 3Q 2022</t>
  </si>
  <si>
    <t>Median 1Q 2023</t>
  </si>
  <si>
    <t>Median 1Q 2022</t>
  </si>
  <si>
    <t>Median
2Q 2022</t>
  </si>
  <si>
    <t>Median
2Q 2021</t>
  </si>
  <si>
    <t>Median
4Q 2021</t>
  </si>
  <si>
    <t>Median
4Q 2020</t>
  </si>
  <si>
    <t>Median
3Q 2021</t>
  </si>
  <si>
    <t>Median
3Q 2020</t>
  </si>
  <si>
    <t>Median
1Q 2021</t>
  </si>
  <si>
    <t>Median
1Q 2020</t>
  </si>
  <si>
    <t>Median
2Q 2020</t>
  </si>
  <si>
    <t>Median
2Q 2019</t>
  </si>
  <si>
    <t>Median
4Q 2019</t>
  </si>
  <si>
    <t>Median
3Q 2019</t>
  </si>
  <si>
    <t>Median
1Q 2019</t>
  </si>
  <si>
    <t>Median
4Q 2018</t>
  </si>
  <si>
    <t>Median
3Q 2018</t>
  </si>
  <si>
    <t>Median
2Q 2018</t>
  </si>
  <si>
    <t>Median
1Q 2018</t>
  </si>
  <si>
    <t>Median
1Q 2017</t>
    <phoneticPr fontId="4" type="noConversion"/>
  </si>
  <si>
    <t>Median
2Q 2017</t>
    <phoneticPr fontId="4" type="noConversion"/>
  </si>
  <si>
    <t>Median
3Q 2017</t>
    <phoneticPr fontId="4" type="noConversion"/>
  </si>
  <si>
    <t>Median
4Q 2017</t>
    <phoneticPr fontId="4" type="noConversion"/>
  </si>
  <si>
    <t>Median
4Q 2016</t>
    <phoneticPr fontId="4" type="noConversion"/>
  </si>
  <si>
    <t>Median
3Q 2016</t>
    <phoneticPr fontId="4" type="noConversion"/>
  </si>
  <si>
    <t>Median
2Q 2016</t>
    <phoneticPr fontId="4" type="noConversion"/>
  </si>
  <si>
    <t>Median
1Q 2016</t>
    <phoneticPr fontId="4" type="noConversion"/>
  </si>
  <si>
    <t>Median
1Q 2015</t>
    <phoneticPr fontId="4" type="noConversion"/>
  </si>
  <si>
    <t>Median
2Q 2015</t>
    <phoneticPr fontId="4" type="noConversion"/>
  </si>
  <si>
    <t>Median
3Q 2015</t>
    <phoneticPr fontId="4" type="noConversion"/>
  </si>
  <si>
    <t>Median
4Q 2015</t>
    <phoneticPr fontId="4" type="noConversion"/>
  </si>
  <si>
    <t>Median
4Q 2014</t>
    <phoneticPr fontId="4" type="noConversion"/>
  </si>
  <si>
    <t>Median
3Q 2014</t>
    <phoneticPr fontId="4" type="noConversion"/>
  </si>
  <si>
    <t>Median
2Q 2014</t>
    <phoneticPr fontId="4" type="noConversion"/>
  </si>
  <si>
    <t>Median
1Q 2014</t>
    <phoneticPr fontId="4" type="noConversion"/>
  </si>
  <si>
    <t>Forecating Q4 2025</t>
    <phoneticPr fontId="4" type="noConversion"/>
  </si>
  <si>
    <t>Suburb</t>
    <phoneticPr fontId="4" type="noConversion"/>
  </si>
  <si>
    <t>Growth Rate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</si>
</sst>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,##0.00_);[Red]\(#,##0.00\)"/>
  </numFmts>
  <fonts count="10" x14ac:knownFonts="1">
    <font>
      <sz val="11"/>
      <color theme="1"/>
      <name val="等线"/>
      <family val="2"/>
      <scheme val="minor"/>
    </font>
    <font>
      <b/>
      <sz val="11"/>
      <color rgb="FF000000"/>
      <name val="Calibri"/>
      <family val="2"/>
    </font>
    <font>
      <sz val="10"/>
      <name val="Arial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C00000"/>
      <name val="Calibri"/>
      <family val="2"/>
    </font>
    <font>
      <sz val="11"/>
      <color theme="1"/>
      <name val="Calibri"/>
      <family val="2"/>
    </font>
    <font>
      <sz val="11"/>
      <color rgb="FF4D4D4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2" xfId="0" applyFont="1" applyBorder="1" applyAlignment="1">
      <alignment horizontal="right" vertical="center" wrapText="1"/>
    </xf>
    <xf numFmtId="3" fontId="3" fillId="0" borderId="2" xfId="0" applyNumberFormat="1" applyFont="1" applyBorder="1" applyAlignment="1">
      <alignment horizontal="right" vertical="center" wrapText="1"/>
    </xf>
    <xf numFmtId="0" fontId="6" fillId="0" borderId="3" xfId="1" applyFont="1" applyBorder="1" applyAlignment="1">
      <alignment horizontal="right" wrapText="1"/>
    </xf>
    <xf numFmtId="0" fontId="3" fillId="0" borderId="4" xfId="0" applyFont="1" applyBorder="1" applyAlignment="1">
      <alignment horizontal="right" vertical="center" wrapText="1"/>
    </xf>
    <xf numFmtId="3" fontId="3" fillId="0" borderId="4" xfId="0" applyNumberFormat="1" applyFont="1" applyBorder="1" applyAlignment="1">
      <alignment horizontal="righ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10" fontId="1" fillId="2" borderId="5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177" fontId="8" fillId="0" borderId="0" xfId="0" applyNumberFormat="1" applyFont="1"/>
    <xf numFmtId="177" fontId="9" fillId="0" borderId="0" xfId="0" applyNumberFormat="1" applyFont="1" applyAlignment="1">
      <alignment horizontal="right" vertical="center"/>
    </xf>
    <xf numFmtId="177" fontId="9" fillId="0" borderId="0" xfId="0" applyNumberFormat="1" applyFont="1"/>
    <xf numFmtId="10" fontId="8" fillId="0" borderId="0" xfId="0" applyNumberFormat="1" applyFont="1"/>
  </cellXfs>
  <cellStyles count="2">
    <cellStyle name="Normal_Sheet1" xfId="1" xr:uid="{9EF7E44C-284D-4931-8CD7-828919FF63B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metromediumhousesales20152q.xlsx" TargetMode="External"/><Relationship Id="rId1" Type="http://schemas.openxmlformats.org/officeDocument/2006/relationships/externalLinkPath" Target="/Users/Administrator/Downloads/metromediumhousesales20152q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metro-median-house-sales-q3-2017.xlsx" TargetMode="External"/><Relationship Id="rId1" Type="http://schemas.openxmlformats.org/officeDocument/2006/relationships/externalLinkPath" Target="/Users/Administrator/Downloads/metro-median-house-sales-q3-2017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_stats_2017q4.xlsx" TargetMode="External"/><Relationship Id="rId1" Type="http://schemas.openxmlformats.org/officeDocument/2006/relationships/externalLinkPath" Target="/Users/Administrator/Downloads/lsg_stats_2017q4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_stats_2018_q1.xlsx" TargetMode="External"/><Relationship Id="rId1" Type="http://schemas.openxmlformats.org/officeDocument/2006/relationships/externalLinkPath" Target="/Users/Administrator/Downloads/lsg_stats_2018_q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stats2015q3.xlsx" TargetMode="External"/><Relationship Id="rId1" Type="http://schemas.openxmlformats.org/officeDocument/2006/relationships/externalLinkPath" Target="/Users/Administrator/Downloads/lsgstats2015q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cdata.salsgstats-2015q4.xlsx" TargetMode="External"/><Relationship Id="rId1" Type="http://schemas.openxmlformats.org/officeDocument/2006/relationships/externalLinkPath" Target="/Users/Administrator/Downloads/cdata.salsgstats-2015q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stats-2016q1.xlsx" TargetMode="External"/><Relationship Id="rId1" Type="http://schemas.openxmlformats.org/officeDocument/2006/relationships/externalLinkPath" Target="/Users/Administrator/Downloads/lsgstats-2016q1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stats2016q2.xlsx" TargetMode="External"/><Relationship Id="rId1" Type="http://schemas.openxmlformats.org/officeDocument/2006/relationships/externalLinkPath" Target="/Users/Administrator/Downloads/lsgstats2016q2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metromedianhousesales2016q3.xlsx" TargetMode="External"/><Relationship Id="rId1" Type="http://schemas.openxmlformats.org/officeDocument/2006/relationships/externalLinkPath" Target="/Users/Administrator/Downloads/metromedianhousesales2016q3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stats2016q4.xlsx" TargetMode="External"/><Relationship Id="rId1" Type="http://schemas.openxmlformats.org/officeDocument/2006/relationships/externalLinkPath" Target="/Users/Administrator/Downloads/lsgstats2016q4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stats2017q1.xlsx" TargetMode="External"/><Relationship Id="rId1" Type="http://schemas.openxmlformats.org/officeDocument/2006/relationships/externalLinkPath" Target="/Users/Administrator/Downloads/lsgstats2017q1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ownloads\lsgstats2017q2.xlsx" TargetMode="External"/><Relationship Id="rId1" Type="http://schemas.openxmlformats.org/officeDocument/2006/relationships/externalLinkPath" Target="/Users/Administrator/Downloads/lsgstats2017q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Metro Suburbs"/>
      <sheetName val="Selected Metro Suburbs"/>
      <sheetName val="Country"/>
      <sheetName val="Aptmnts"/>
    </sheetNames>
    <sheetDataSet>
      <sheetData sheetId="0">
        <row r="2">
          <cell r="B2" t="str">
            <v>ADELAIDE</v>
          </cell>
          <cell r="C2">
            <v>7</v>
          </cell>
          <cell r="D2">
            <v>642500</v>
          </cell>
          <cell r="E2">
            <v>9</v>
          </cell>
          <cell r="F2">
            <v>785000</v>
          </cell>
        </row>
        <row r="3">
          <cell r="B3" t="str">
            <v>NORTH ADELAIDE</v>
          </cell>
          <cell r="C3">
            <v>17</v>
          </cell>
          <cell r="D3">
            <v>1250000</v>
          </cell>
          <cell r="E3">
            <v>5</v>
          </cell>
          <cell r="F3">
            <v>1189000</v>
          </cell>
        </row>
        <row r="4">
          <cell r="B4" t="str">
            <v>ALDGATE</v>
          </cell>
          <cell r="C4">
            <v>16</v>
          </cell>
          <cell r="D4">
            <v>680000</v>
          </cell>
          <cell r="E4">
            <v>9</v>
          </cell>
          <cell r="F4">
            <v>685000</v>
          </cell>
        </row>
        <row r="5">
          <cell r="B5" t="str">
            <v>ASHTON</v>
          </cell>
          <cell r="C5"/>
          <cell r="D5"/>
          <cell r="E5"/>
          <cell r="F5"/>
        </row>
        <row r="6">
          <cell r="B6" t="str">
            <v>BASKET RANGE</v>
          </cell>
          <cell r="C6"/>
          <cell r="D6"/>
          <cell r="E6">
            <v>1</v>
          </cell>
          <cell r="F6">
            <v>370000</v>
          </cell>
        </row>
        <row r="7">
          <cell r="B7" t="str">
            <v>BELAIR</v>
          </cell>
          <cell r="C7">
            <v>18</v>
          </cell>
          <cell r="D7">
            <v>532500</v>
          </cell>
          <cell r="E7">
            <v>12</v>
          </cell>
          <cell r="F7">
            <v>550500</v>
          </cell>
        </row>
        <row r="8">
          <cell r="B8" t="str">
            <v>BRADBURY</v>
          </cell>
          <cell r="C8"/>
          <cell r="D8"/>
          <cell r="E8"/>
          <cell r="F8"/>
        </row>
        <row r="9">
          <cell r="B9" t="str">
            <v>BRIDGEWATER</v>
          </cell>
          <cell r="C9">
            <v>11</v>
          </cell>
          <cell r="D9">
            <v>485000</v>
          </cell>
          <cell r="E9">
            <v>14</v>
          </cell>
          <cell r="F9">
            <v>415000</v>
          </cell>
        </row>
        <row r="10">
          <cell r="B10" t="str">
            <v>CAREY GULLY</v>
          </cell>
          <cell r="C10"/>
          <cell r="D10"/>
          <cell r="E10"/>
          <cell r="F10"/>
        </row>
        <row r="11">
          <cell r="B11" t="str">
            <v>CASTAMBUL</v>
          </cell>
          <cell r="C11"/>
          <cell r="D11"/>
          <cell r="E11"/>
          <cell r="F11"/>
        </row>
        <row r="12">
          <cell r="B12" t="str">
            <v>CHERRYVILLE</v>
          </cell>
          <cell r="C12"/>
          <cell r="D12"/>
          <cell r="E12"/>
          <cell r="F12"/>
        </row>
        <row r="13">
          <cell r="B13" t="str">
            <v>CLELAND</v>
          </cell>
          <cell r="C13"/>
          <cell r="D13"/>
          <cell r="E13"/>
          <cell r="F13"/>
        </row>
        <row r="14">
          <cell r="B14" t="str">
            <v>CRAFERS</v>
          </cell>
          <cell r="C14">
            <v>8</v>
          </cell>
          <cell r="D14">
            <v>547500</v>
          </cell>
          <cell r="E14">
            <v>4</v>
          </cell>
          <cell r="F14">
            <v>608000</v>
          </cell>
        </row>
        <row r="15">
          <cell r="B15" t="str">
            <v>CRAFERS WEST</v>
          </cell>
          <cell r="C15">
            <v>5</v>
          </cell>
          <cell r="D15">
            <v>640000</v>
          </cell>
          <cell r="E15">
            <v>2</v>
          </cell>
          <cell r="F15">
            <v>554500</v>
          </cell>
        </row>
        <row r="16">
          <cell r="B16" t="str">
            <v>DORSET VALE</v>
          </cell>
          <cell r="C16"/>
          <cell r="D16"/>
          <cell r="E16"/>
          <cell r="F16"/>
        </row>
        <row r="17">
          <cell r="B17" t="str">
            <v>GREENHILL</v>
          </cell>
          <cell r="C17">
            <v>2</v>
          </cell>
          <cell r="D17">
            <v>593000</v>
          </cell>
          <cell r="E17">
            <v>4</v>
          </cell>
          <cell r="F17">
            <v>492500</v>
          </cell>
        </row>
        <row r="18">
          <cell r="B18" t="str">
            <v>HEATHFIELD</v>
          </cell>
          <cell r="C18">
            <v>5</v>
          </cell>
          <cell r="D18">
            <v>525000</v>
          </cell>
          <cell r="E18">
            <v>2</v>
          </cell>
          <cell r="F18">
            <v>675000</v>
          </cell>
        </row>
        <row r="19">
          <cell r="B19" t="str">
            <v>HORSNELL GULLY</v>
          </cell>
          <cell r="C19"/>
          <cell r="D19"/>
          <cell r="E19"/>
          <cell r="F19"/>
        </row>
        <row r="20">
          <cell r="B20" t="str">
            <v>HUMBUG SCRUB</v>
          </cell>
          <cell r="C20"/>
          <cell r="D20"/>
          <cell r="E20"/>
          <cell r="F20"/>
        </row>
        <row r="21">
          <cell r="B21" t="str">
            <v>IRONBANK</v>
          </cell>
          <cell r="C21">
            <v>1</v>
          </cell>
          <cell r="D21">
            <v>419000</v>
          </cell>
          <cell r="E21"/>
          <cell r="F21"/>
        </row>
        <row r="22">
          <cell r="B22" t="str">
            <v>KENTON VALLEY</v>
          </cell>
          <cell r="C22"/>
          <cell r="D22"/>
          <cell r="E22"/>
          <cell r="F22"/>
        </row>
        <row r="23">
          <cell r="B23" t="str">
            <v>LONGWOOD</v>
          </cell>
          <cell r="C23"/>
          <cell r="D23"/>
          <cell r="E23"/>
          <cell r="F23"/>
        </row>
        <row r="24">
          <cell r="B24" t="str">
            <v>MARBLE HILL</v>
          </cell>
          <cell r="C24"/>
          <cell r="D24"/>
          <cell r="E24"/>
          <cell r="F24"/>
        </row>
        <row r="25">
          <cell r="B25" t="str">
            <v>MONTACUTE</v>
          </cell>
          <cell r="C25"/>
          <cell r="D25"/>
          <cell r="E25"/>
          <cell r="F25"/>
        </row>
        <row r="26">
          <cell r="B26" t="str">
            <v>MOUNT GEORGE</v>
          </cell>
          <cell r="C26"/>
          <cell r="D26"/>
          <cell r="E26"/>
          <cell r="F26"/>
        </row>
        <row r="27">
          <cell r="B27" t="str">
            <v>MYLOR</v>
          </cell>
          <cell r="C27">
            <v>3</v>
          </cell>
          <cell r="D27">
            <v>361000</v>
          </cell>
          <cell r="E27">
            <v>1</v>
          </cell>
          <cell r="F27">
            <v>380000</v>
          </cell>
        </row>
        <row r="28">
          <cell r="B28" t="str">
            <v>NORTON SUMMIT</v>
          </cell>
          <cell r="C28">
            <v>1</v>
          </cell>
          <cell r="D28">
            <v>500000</v>
          </cell>
          <cell r="E28"/>
          <cell r="F28"/>
        </row>
        <row r="29">
          <cell r="B29" t="str">
            <v>PICCADILLY</v>
          </cell>
          <cell r="C29">
            <v>1</v>
          </cell>
          <cell r="D29">
            <v>520000</v>
          </cell>
          <cell r="E29"/>
          <cell r="F29"/>
        </row>
        <row r="30">
          <cell r="B30" t="str">
            <v>ROSTREVOR</v>
          </cell>
          <cell r="C30">
            <v>28</v>
          </cell>
          <cell r="D30">
            <v>444250</v>
          </cell>
          <cell r="E30">
            <v>17</v>
          </cell>
          <cell r="F30">
            <v>525000</v>
          </cell>
        </row>
        <row r="31">
          <cell r="B31" t="str">
            <v>SCOTT CREEK</v>
          </cell>
          <cell r="C31"/>
          <cell r="D31"/>
          <cell r="E31"/>
          <cell r="F31"/>
        </row>
        <row r="32">
          <cell r="B32" t="str">
            <v>STIRLING</v>
          </cell>
          <cell r="C32">
            <v>15</v>
          </cell>
          <cell r="D32">
            <v>585000</v>
          </cell>
          <cell r="E32">
            <v>8</v>
          </cell>
          <cell r="F32">
            <v>727742.5</v>
          </cell>
        </row>
        <row r="33">
          <cell r="B33" t="str">
            <v>STONYFELL</v>
          </cell>
          <cell r="C33">
            <v>6</v>
          </cell>
          <cell r="D33">
            <v>960000</v>
          </cell>
          <cell r="E33">
            <v>3</v>
          </cell>
          <cell r="F33">
            <v>844500</v>
          </cell>
        </row>
        <row r="34">
          <cell r="B34" t="str">
            <v>SUMMERTOWN</v>
          </cell>
          <cell r="C34">
            <v>3</v>
          </cell>
          <cell r="D34">
            <v>728000</v>
          </cell>
          <cell r="E34">
            <v>2</v>
          </cell>
          <cell r="F34">
            <v>517500</v>
          </cell>
        </row>
        <row r="35">
          <cell r="B35" t="str">
            <v>TERINGIE</v>
          </cell>
          <cell r="C35">
            <v>1</v>
          </cell>
          <cell r="D35">
            <v>520000</v>
          </cell>
          <cell r="E35">
            <v>2</v>
          </cell>
          <cell r="F35">
            <v>588750</v>
          </cell>
        </row>
        <row r="36">
          <cell r="B36" t="str">
            <v>UPPER STURT</v>
          </cell>
          <cell r="C36">
            <v>5</v>
          </cell>
          <cell r="D36">
            <v>545000</v>
          </cell>
          <cell r="E36">
            <v>2</v>
          </cell>
          <cell r="F36">
            <v>423750</v>
          </cell>
        </row>
        <row r="37">
          <cell r="B37" t="str">
            <v>URAIDLA</v>
          </cell>
          <cell r="C37">
            <v>3</v>
          </cell>
          <cell r="D37">
            <v>380000</v>
          </cell>
          <cell r="E37">
            <v>4</v>
          </cell>
          <cell r="F37">
            <v>605500</v>
          </cell>
        </row>
        <row r="38">
          <cell r="B38" t="str">
            <v>WATERFALL GULLY</v>
          </cell>
          <cell r="C38"/>
          <cell r="D38"/>
          <cell r="E38"/>
          <cell r="F38"/>
        </row>
        <row r="39">
          <cell r="B39" t="str">
            <v>WOODFORDE</v>
          </cell>
          <cell r="C39">
            <v>5</v>
          </cell>
          <cell r="D39">
            <v>610000</v>
          </cell>
          <cell r="E39">
            <v>1</v>
          </cell>
          <cell r="F39">
            <v>560000</v>
          </cell>
        </row>
        <row r="40">
          <cell r="B40" t="str">
            <v>AULDANA</v>
          </cell>
          <cell r="C40">
            <v>3</v>
          </cell>
          <cell r="D40">
            <v>945000</v>
          </cell>
          <cell r="E40">
            <v>1</v>
          </cell>
          <cell r="F40">
            <v>820000</v>
          </cell>
        </row>
        <row r="41">
          <cell r="B41" t="str">
            <v>BEAUMONT</v>
          </cell>
          <cell r="C41">
            <v>11</v>
          </cell>
          <cell r="D41">
            <v>757000</v>
          </cell>
          <cell r="E41">
            <v>11</v>
          </cell>
          <cell r="F41">
            <v>865000</v>
          </cell>
        </row>
        <row r="42">
          <cell r="B42" t="str">
            <v>BEULAH PARK</v>
          </cell>
          <cell r="C42">
            <v>4</v>
          </cell>
          <cell r="D42">
            <v>669000</v>
          </cell>
          <cell r="E42">
            <v>3</v>
          </cell>
          <cell r="F42">
            <v>577500</v>
          </cell>
        </row>
        <row r="43">
          <cell r="B43" t="str">
            <v>BURNSIDE</v>
          </cell>
          <cell r="C43">
            <v>9</v>
          </cell>
          <cell r="D43">
            <v>788000</v>
          </cell>
          <cell r="E43">
            <v>4</v>
          </cell>
          <cell r="F43">
            <v>970000</v>
          </cell>
        </row>
        <row r="44">
          <cell r="B44" t="str">
            <v>DULWICH</v>
          </cell>
          <cell r="C44">
            <v>8</v>
          </cell>
          <cell r="D44">
            <v>861500</v>
          </cell>
          <cell r="E44">
            <v>2</v>
          </cell>
          <cell r="F44">
            <v>960000</v>
          </cell>
        </row>
        <row r="45">
          <cell r="B45" t="str">
            <v>EASTWOOD</v>
          </cell>
          <cell r="C45">
            <v>2</v>
          </cell>
          <cell r="D45">
            <v>565000</v>
          </cell>
          <cell r="E45">
            <v>1</v>
          </cell>
          <cell r="F45">
            <v>420000</v>
          </cell>
        </row>
        <row r="46">
          <cell r="B46" t="str">
            <v>ERINDALE</v>
          </cell>
          <cell r="C46">
            <v>6</v>
          </cell>
          <cell r="D46">
            <v>1050000</v>
          </cell>
          <cell r="E46">
            <v>1</v>
          </cell>
          <cell r="F46">
            <v>1031000</v>
          </cell>
        </row>
        <row r="47">
          <cell r="B47" t="str">
            <v>FREWVILLE</v>
          </cell>
          <cell r="C47">
            <v>2</v>
          </cell>
          <cell r="D47">
            <v>540000</v>
          </cell>
          <cell r="E47"/>
          <cell r="F47"/>
        </row>
        <row r="48">
          <cell r="B48" t="str">
            <v>GLEN OSMOND</v>
          </cell>
          <cell r="C48">
            <v>6</v>
          </cell>
          <cell r="D48">
            <v>775000</v>
          </cell>
          <cell r="E48">
            <v>8</v>
          </cell>
          <cell r="F48">
            <v>755500</v>
          </cell>
        </row>
        <row r="49">
          <cell r="B49" t="str">
            <v>GLENSIDE</v>
          </cell>
          <cell r="C49">
            <v>8</v>
          </cell>
          <cell r="D49">
            <v>689500</v>
          </cell>
          <cell r="E49">
            <v>5</v>
          </cell>
          <cell r="F49">
            <v>865000</v>
          </cell>
        </row>
        <row r="50">
          <cell r="B50" t="str">
            <v>GLENUNGA</v>
          </cell>
          <cell r="C50">
            <v>10</v>
          </cell>
          <cell r="D50">
            <v>1350000</v>
          </cell>
          <cell r="E50">
            <v>3</v>
          </cell>
          <cell r="F50">
            <v>872888</v>
          </cell>
        </row>
        <row r="51">
          <cell r="B51" t="str">
            <v>HAZELWOOD PARK</v>
          </cell>
          <cell r="C51">
            <v>12</v>
          </cell>
          <cell r="D51">
            <v>740000</v>
          </cell>
          <cell r="E51">
            <v>5</v>
          </cell>
          <cell r="F51">
            <v>980000</v>
          </cell>
        </row>
        <row r="52">
          <cell r="B52" t="str">
            <v>HORSNELL GULLY</v>
          </cell>
          <cell r="C52"/>
          <cell r="D52"/>
          <cell r="E52"/>
          <cell r="F52"/>
        </row>
        <row r="53">
          <cell r="B53" t="str">
            <v>KENSINGTON GARDENS</v>
          </cell>
          <cell r="C53">
            <v>5</v>
          </cell>
          <cell r="D53">
            <v>906000</v>
          </cell>
          <cell r="E53">
            <v>7</v>
          </cell>
          <cell r="F53">
            <v>671250</v>
          </cell>
        </row>
        <row r="54">
          <cell r="B54" t="str">
            <v>KENSINGTON PARK</v>
          </cell>
          <cell r="C54">
            <v>12</v>
          </cell>
          <cell r="D54">
            <v>809000</v>
          </cell>
          <cell r="E54">
            <v>7</v>
          </cell>
          <cell r="F54">
            <v>900000</v>
          </cell>
        </row>
        <row r="55">
          <cell r="B55" t="str">
            <v>LEABROOK</v>
          </cell>
          <cell r="C55">
            <v>5</v>
          </cell>
          <cell r="D55">
            <v>1377000</v>
          </cell>
          <cell r="E55"/>
          <cell r="F55"/>
        </row>
        <row r="56">
          <cell r="B56" t="str">
            <v>LEAWOOD GARDENS</v>
          </cell>
          <cell r="C56"/>
          <cell r="D56"/>
          <cell r="E56"/>
          <cell r="F56"/>
        </row>
        <row r="57">
          <cell r="B57" t="str">
            <v>LINDEN PARK</v>
          </cell>
          <cell r="C57">
            <v>6</v>
          </cell>
          <cell r="D57">
            <v>889500</v>
          </cell>
          <cell r="E57">
            <v>2</v>
          </cell>
          <cell r="F57">
            <v>850000</v>
          </cell>
        </row>
        <row r="58">
          <cell r="B58" t="str">
            <v>MAGILL</v>
          </cell>
          <cell r="C58">
            <v>41</v>
          </cell>
          <cell r="D58">
            <v>533275</v>
          </cell>
          <cell r="E58">
            <v>29</v>
          </cell>
          <cell r="F58">
            <v>593600</v>
          </cell>
        </row>
        <row r="59">
          <cell r="B59" t="str">
            <v>MOUNT OSMOND</v>
          </cell>
          <cell r="C59"/>
          <cell r="D59"/>
          <cell r="E59">
            <v>1</v>
          </cell>
          <cell r="F59">
            <v>495000</v>
          </cell>
        </row>
        <row r="60">
          <cell r="B60" t="str">
            <v>ROSE PARK</v>
          </cell>
          <cell r="C60">
            <v>7</v>
          </cell>
          <cell r="D60">
            <v>1040000</v>
          </cell>
          <cell r="E60">
            <v>4</v>
          </cell>
          <cell r="F60">
            <v>1490000</v>
          </cell>
        </row>
        <row r="61">
          <cell r="B61" t="str">
            <v>ROSSLYN PARK</v>
          </cell>
          <cell r="C61">
            <v>9</v>
          </cell>
          <cell r="D61">
            <v>740000</v>
          </cell>
          <cell r="E61">
            <v>7</v>
          </cell>
          <cell r="F61">
            <v>927500</v>
          </cell>
        </row>
        <row r="62">
          <cell r="B62" t="str">
            <v>SKYE</v>
          </cell>
          <cell r="C62">
            <v>1</v>
          </cell>
          <cell r="D62">
            <v>520000</v>
          </cell>
          <cell r="E62">
            <v>2</v>
          </cell>
          <cell r="F62">
            <v>615000</v>
          </cell>
        </row>
        <row r="63">
          <cell r="B63" t="str">
            <v>ST GEORGES</v>
          </cell>
          <cell r="C63">
            <v>7</v>
          </cell>
          <cell r="D63">
            <v>970000</v>
          </cell>
          <cell r="E63">
            <v>3</v>
          </cell>
          <cell r="F63">
            <v>900000</v>
          </cell>
        </row>
        <row r="64">
          <cell r="B64" t="str">
            <v>STONYFELL</v>
          </cell>
          <cell r="C64">
            <v>6</v>
          </cell>
          <cell r="D64">
            <v>960000</v>
          </cell>
          <cell r="E64">
            <v>3</v>
          </cell>
          <cell r="F64">
            <v>844500</v>
          </cell>
        </row>
        <row r="65">
          <cell r="B65" t="str">
            <v>TOORAK GARDENS</v>
          </cell>
          <cell r="C65">
            <v>6</v>
          </cell>
          <cell r="D65">
            <v>1370000</v>
          </cell>
          <cell r="E65">
            <v>8</v>
          </cell>
          <cell r="F65">
            <v>1600000</v>
          </cell>
        </row>
        <row r="66">
          <cell r="B66" t="str">
            <v>TUSMORE</v>
          </cell>
          <cell r="C66">
            <v>3</v>
          </cell>
          <cell r="D66">
            <v>1100000</v>
          </cell>
          <cell r="E66">
            <v>3</v>
          </cell>
          <cell r="F66">
            <v>1215000</v>
          </cell>
        </row>
        <row r="67">
          <cell r="B67" t="str">
            <v>WATERFALL GULLY</v>
          </cell>
          <cell r="C67"/>
          <cell r="D67"/>
          <cell r="E67"/>
          <cell r="F67"/>
        </row>
        <row r="68">
          <cell r="B68" t="str">
            <v>WATTLE PARK</v>
          </cell>
          <cell r="C68">
            <v>6</v>
          </cell>
          <cell r="D68">
            <v>720000</v>
          </cell>
          <cell r="E68">
            <v>9</v>
          </cell>
          <cell r="F68">
            <v>805000</v>
          </cell>
        </row>
        <row r="69">
          <cell r="B69" t="str">
            <v>ATHELSTONE</v>
          </cell>
          <cell r="C69">
            <v>32</v>
          </cell>
          <cell r="D69">
            <v>483000</v>
          </cell>
          <cell r="E69">
            <v>20</v>
          </cell>
          <cell r="F69">
            <v>485000</v>
          </cell>
        </row>
        <row r="70">
          <cell r="B70" t="str">
            <v>CAMPBELLTOWN</v>
          </cell>
          <cell r="C70">
            <v>24</v>
          </cell>
          <cell r="D70">
            <v>440000</v>
          </cell>
          <cell r="E70">
            <v>29</v>
          </cell>
          <cell r="F70">
            <v>510000</v>
          </cell>
        </row>
        <row r="71">
          <cell r="B71" t="str">
            <v>HECTORVILLE</v>
          </cell>
          <cell r="C71">
            <v>10</v>
          </cell>
          <cell r="D71">
            <v>474000</v>
          </cell>
          <cell r="E71">
            <v>3</v>
          </cell>
          <cell r="F71">
            <v>485000</v>
          </cell>
        </row>
        <row r="72">
          <cell r="B72" t="str">
            <v>MAGILL</v>
          </cell>
          <cell r="C72">
            <v>41</v>
          </cell>
          <cell r="D72">
            <v>533275</v>
          </cell>
          <cell r="E72">
            <v>29</v>
          </cell>
          <cell r="F72">
            <v>593600</v>
          </cell>
        </row>
        <row r="73">
          <cell r="B73" t="str">
            <v>NEWTON</v>
          </cell>
          <cell r="C73">
            <v>11</v>
          </cell>
          <cell r="D73">
            <v>477500</v>
          </cell>
          <cell r="E73">
            <v>17</v>
          </cell>
          <cell r="F73">
            <v>497500</v>
          </cell>
        </row>
        <row r="74">
          <cell r="B74" t="str">
            <v>PARADISE</v>
          </cell>
          <cell r="C74">
            <v>19</v>
          </cell>
          <cell r="D74">
            <v>475000</v>
          </cell>
          <cell r="E74">
            <v>13</v>
          </cell>
          <cell r="F74">
            <v>485000</v>
          </cell>
        </row>
        <row r="75">
          <cell r="B75" t="str">
            <v>ROSTREVOR</v>
          </cell>
          <cell r="C75">
            <v>28</v>
          </cell>
          <cell r="D75">
            <v>444250</v>
          </cell>
          <cell r="E75">
            <v>17</v>
          </cell>
          <cell r="F75">
            <v>525000</v>
          </cell>
        </row>
        <row r="76">
          <cell r="B76" t="str">
            <v>TRANMERE</v>
          </cell>
          <cell r="C76">
            <v>12</v>
          </cell>
          <cell r="D76">
            <v>587500</v>
          </cell>
          <cell r="E76">
            <v>14</v>
          </cell>
          <cell r="F76">
            <v>620000</v>
          </cell>
        </row>
        <row r="77">
          <cell r="B77" t="str">
            <v>ALBERT PARK</v>
          </cell>
          <cell r="C77">
            <v>4</v>
          </cell>
          <cell r="D77">
            <v>427500</v>
          </cell>
          <cell r="E77">
            <v>6</v>
          </cell>
          <cell r="F77">
            <v>400000</v>
          </cell>
        </row>
        <row r="78">
          <cell r="B78" t="str">
            <v>ALLENBY GARDENS</v>
          </cell>
          <cell r="C78">
            <v>9</v>
          </cell>
          <cell r="D78">
            <v>485000</v>
          </cell>
          <cell r="E78">
            <v>2</v>
          </cell>
          <cell r="F78">
            <v>500000</v>
          </cell>
        </row>
        <row r="79">
          <cell r="B79" t="str">
            <v>ATHOL PARK</v>
          </cell>
          <cell r="C79">
            <v>3</v>
          </cell>
          <cell r="D79">
            <v>378000</v>
          </cell>
          <cell r="E79">
            <v>2</v>
          </cell>
          <cell r="F79">
            <v>357500</v>
          </cell>
        </row>
        <row r="80">
          <cell r="B80" t="str">
            <v>BEVERLEY</v>
          </cell>
          <cell r="C80">
            <v>10</v>
          </cell>
          <cell r="D80">
            <v>373500</v>
          </cell>
          <cell r="E80">
            <v>2</v>
          </cell>
          <cell r="F80">
            <v>514500</v>
          </cell>
        </row>
        <row r="81">
          <cell r="B81" t="str">
            <v>BOWDEN</v>
          </cell>
          <cell r="C81">
            <v>2</v>
          </cell>
          <cell r="D81">
            <v>244000</v>
          </cell>
          <cell r="E81"/>
          <cell r="F81"/>
        </row>
        <row r="82">
          <cell r="B82" t="str">
            <v>BROMPTON</v>
          </cell>
          <cell r="C82">
            <v>6</v>
          </cell>
          <cell r="D82">
            <v>497750</v>
          </cell>
          <cell r="E82">
            <v>4</v>
          </cell>
          <cell r="F82">
            <v>485000</v>
          </cell>
        </row>
        <row r="83">
          <cell r="B83" t="str">
            <v>CHELTENHAM</v>
          </cell>
          <cell r="C83">
            <v>8</v>
          </cell>
          <cell r="D83">
            <v>510000</v>
          </cell>
          <cell r="E83">
            <v>1</v>
          </cell>
          <cell r="F83">
            <v>745000</v>
          </cell>
        </row>
        <row r="84">
          <cell r="B84" t="str">
            <v>CROYDON</v>
          </cell>
          <cell r="C84">
            <v>7</v>
          </cell>
          <cell r="D84">
            <v>565000</v>
          </cell>
          <cell r="E84">
            <v>1</v>
          </cell>
          <cell r="F84">
            <v>500000</v>
          </cell>
        </row>
        <row r="85">
          <cell r="B85" t="str">
            <v>DEVON PARK</v>
          </cell>
          <cell r="C85">
            <v>6</v>
          </cell>
          <cell r="D85">
            <v>455000</v>
          </cell>
          <cell r="E85"/>
          <cell r="F85"/>
        </row>
        <row r="86">
          <cell r="B86" t="str">
            <v>FINDON</v>
          </cell>
          <cell r="C86">
            <v>20</v>
          </cell>
          <cell r="D86">
            <v>450000</v>
          </cell>
          <cell r="E86">
            <v>18</v>
          </cell>
          <cell r="F86">
            <v>431000</v>
          </cell>
        </row>
        <row r="87">
          <cell r="B87" t="str">
            <v>FLINDERS PARK</v>
          </cell>
          <cell r="C87">
            <v>9</v>
          </cell>
          <cell r="D87">
            <v>480000</v>
          </cell>
          <cell r="E87">
            <v>15</v>
          </cell>
          <cell r="F87">
            <v>560000</v>
          </cell>
        </row>
        <row r="88">
          <cell r="B88" t="str">
            <v>FULHAM GARDENS</v>
          </cell>
          <cell r="C88">
            <v>19</v>
          </cell>
          <cell r="D88">
            <v>530000</v>
          </cell>
          <cell r="E88">
            <v>19</v>
          </cell>
          <cell r="F88">
            <v>600000</v>
          </cell>
        </row>
        <row r="89">
          <cell r="B89" t="str">
            <v>GRANGE</v>
          </cell>
          <cell r="C89">
            <v>20</v>
          </cell>
          <cell r="D89">
            <v>586500</v>
          </cell>
          <cell r="E89">
            <v>12</v>
          </cell>
          <cell r="F89">
            <v>600000</v>
          </cell>
        </row>
        <row r="90">
          <cell r="B90" t="str">
            <v>HENDON</v>
          </cell>
          <cell r="C90">
            <v>9</v>
          </cell>
          <cell r="D90">
            <v>350000</v>
          </cell>
          <cell r="E90">
            <v>2</v>
          </cell>
          <cell r="F90">
            <v>353750</v>
          </cell>
        </row>
        <row r="91">
          <cell r="B91" t="str">
            <v>HENLEY BEACH</v>
          </cell>
          <cell r="C91">
            <v>12</v>
          </cell>
          <cell r="D91">
            <v>780000</v>
          </cell>
          <cell r="E91">
            <v>9</v>
          </cell>
          <cell r="F91">
            <v>775000</v>
          </cell>
        </row>
        <row r="92">
          <cell r="B92" t="str">
            <v>HENLEY BEACH SOUTH</v>
          </cell>
          <cell r="C92">
            <v>6</v>
          </cell>
          <cell r="D92">
            <v>832500</v>
          </cell>
          <cell r="E92">
            <v>7</v>
          </cell>
          <cell r="F92">
            <v>1000000</v>
          </cell>
        </row>
        <row r="93">
          <cell r="B93" t="str">
            <v>HINDMARSH</v>
          </cell>
          <cell r="C93">
            <v>1</v>
          </cell>
          <cell r="D93">
            <v>480000</v>
          </cell>
          <cell r="E93"/>
          <cell r="F93"/>
        </row>
        <row r="94">
          <cell r="B94" t="str">
            <v>KIDMAN PARK</v>
          </cell>
          <cell r="C94">
            <v>5</v>
          </cell>
          <cell r="D94">
            <v>730000</v>
          </cell>
          <cell r="E94">
            <v>5</v>
          </cell>
          <cell r="F94">
            <v>480000</v>
          </cell>
        </row>
        <row r="95">
          <cell r="B95" t="str">
            <v>KILKENNY</v>
          </cell>
          <cell r="C95">
            <v>4</v>
          </cell>
          <cell r="D95">
            <v>455000</v>
          </cell>
          <cell r="E95">
            <v>1</v>
          </cell>
          <cell r="F95">
            <v>505000</v>
          </cell>
        </row>
        <row r="96">
          <cell r="B96" t="str">
            <v>OVINGHAM</v>
          </cell>
          <cell r="C96"/>
          <cell r="D96"/>
          <cell r="E96">
            <v>3</v>
          </cell>
          <cell r="F96">
            <v>596250</v>
          </cell>
        </row>
        <row r="97">
          <cell r="B97" t="str">
            <v>PENNINGTON</v>
          </cell>
          <cell r="C97">
            <v>6</v>
          </cell>
          <cell r="D97">
            <v>440000</v>
          </cell>
          <cell r="E97">
            <v>4</v>
          </cell>
          <cell r="F97">
            <v>345000</v>
          </cell>
        </row>
        <row r="98">
          <cell r="B98" t="str">
            <v>RENOWN PARK</v>
          </cell>
          <cell r="C98">
            <v>10</v>
          </cell>
          <cell r="D98">
            <v>412500</v>
          </cell>
          <cell r="E98">
            <v>1</v>
          </cell>
          <cell r="F98">
            <v>410000</v>
          </cell>
        </row>
        <row r="99">
          <cell r="B99" t="str">
            <v>RIDLEYTON</v>
          </cell>
          <cell r="C99">
            <v>2</v>
          </cell>
          <cell r="D99">
            <v>540000</v>
          </cell>
          <cell r="E99">
            <v>4</v>
          </cell>
          <cell r="F99">
            <v>428000</v>
          </cell>
        </row>
        <row r="100">
          <cell r="B100" t="str">
            <v>ROSEWATER</v>
          </cell>
          <cell r="C100">
            <v>13</v>
          </cell>
          <cell r="D100">
            <v>332500</v>
          </cell>
          <cell r="E100">
            <v>14</v>
          </cell>
          <cell r="F100">
            <v>365000</v>
          </cell>
        </row>
        <row r="101">
          <cell r="B101" t="str">
            <v>ROYAL PARK</v>
          </cell>
          <cell r="C101">
            <v>8</v>
          </cell>
          <cell r="D101">
            <v>412500</v>
          </cell>
          <cell r="E101">
            <v>12</v>
          </cell>
          <cell r="F101">
            <v>348000</v>
          </cell>
        </row>
        <row r="102">
          <cell r="B102" t="str">
            <v>SEATON</v>
          </cell>
          <cell r="C102">
            <v>33</v>
          </cell>
          <cell r="D102">
            <v>475000</v>
          </cell>
          <cell r="E102">
            <v>18</v>
          </cell>
          <cell r="F102">
            <v>453000</v>
          </cell>
        </row>
        <row r="103">
          <cell r="B103" t="str">
            <v>SEMAPHORE PARK</v>
          </cell>
          <cell r="C103">
            <v>9</v>
          </cell>
          <cell r="D103">
            <v>454142</v>
          </cell>
          <cell r="E103">
            <v>11</v>
          </cell>
          <cell r="F103">
            <v>501249.5</v>
          </cell>
        </row>
        <row r="104">
          <cell r="B104" t="str">
            <v>ST CLAIR</v>
          </cell>
          <cell r="C104">
            <v>2</v>
          </cell>
          <cell r="D104">
            <v>775000</v>
          </cell>
          <cell r="E104">
            <v>5</v>
          </cell>
          <cell r="F104">
            <v>645000</v>
          </cell>
        </row>
        <row r="105">
          <cell r="B105" t="str">
            <v>TENNYSON</v>
          </cell>
          <cell r="C105">
            <v>4</v>
          </cell>
          <cell r="D105">
            <v>1136000</v>
          </cell>
          <cell r="E105">
            <v>6</v>
          </cell>
          <cell r="F105">
            <v>1070347</v>
          </cell>
        </row>
        <row r="106">
          <cell r="B106" t="str">
            <v>WELLAND</v>
          </cell>
          <cell r="C106">
            <v>1</v>
          </cell>
          <cell r="D106">
            <v>560000</v>
          </cell>
          <cell r="E106"/>
          <cell r="F106"/>
        </row>
        <row r="107">
          <cell r="B107" t="str">
            <v>WEST BEACH</v>
          </cell>
          <cell r="C107">
            <v>18</v>
          </cell>
          <cell r="D107">
            <v>560000</v>
          </cell>
          <cell r="E107">
            <v>11</v>
          </cell>
          <cell r="F107">
            <v>567500</v>
          </cell>
        </row>
        <row r="108">
          <cell r="B108" t="str">
            <v>WEST CROYDON</v>
          </cell>
          <cell r="C108">
            <v>19</v>
          </cell>
          <cell r="D108">
            <v>486000</v>
          </cell>
          <cell r="E108">
            <v>11</v>
          </cell>
          <cell r="F108">
            <v>559000</v>
          </cell>
        </row>
        <row r="109">
          <cell r="B109" t="str">
            <v>WEST HINDMARSH</v>
          </cell>
          <cell r="C109">
            <v>7</v>
          </cell>
          <cell r="D109">
            <v>482500</v>
          </cell>
          <cell r="E109">
            <v>1</v>
          </cell>
          <cell r="F109">
            <v>480000</v>
          </cell>
        </row>
        <row r="110">
          <cell r="B110" t="str">
            <v>WEST LAKES</v>
          </cell>
          <cell r="C110">
            <v>17</v>
          </cell>
          <cell r="D110">
            <v>790000</v>
          </cell>
          <cell r="E110">
            <v>13</v>
          </cell>
          <cell r="F110">
            <v>794342.5</v>
          </cell>
        </row>
        <row r="111">
          <cell r="B111" t="str">
            <v>WEST LAKES SHORE</v>
          </cell>
          <cell r="C111">
            <v>11</v>
          </cell>
          <cell r="D111">
            <v>520000</v>
          </cell>
          <cell r="E111">
            <v>2</v>
          </cell>
          <cell r="F111">
            <v>822500</v>
          </cell>
        </row>
        <row r="112">
          <cell r="B112" t="str">
            <v>WOODVILLE</v>
          </cell>
          <cell r="C112">
            <v>2</v>
          </cell>
          <cell r="D112">
            <v>520250</v>
          </cell>
          <cell r="E112">
            <v>3</v>
          </cell>
          <cell r="F112">
            <v>535000</v>
          </cell>
        </row>
        <row r="113">
          <cell r="B113" t="str">
            <v>WOODVILLE NORTH</v>
          </cell>
          <cell r="C113">
            <v>10</v>
          </cell>
          <cell r="D113">
            <v>433500</v>
          </cell>
          <cell r="E113">
            <v>6</v>
          </cell>
          <cell r="F113">
            <v>432000</v>
          </cell>
        </row>
        <row r="114">
          <cell r="B114" t="str">
            <v>WOODVILLE PARK</v>
          </cell>
          <cell r="C114">
            <v>5</v>
          </cell>
          <cell r="D114">
            <v>531000</v>
          </cell>
          <cell r="E114">
            <v>4</v>
          </cell>
          <cell r="F114">
            <v>456500</v>
          </cell>
        </row>
        <row r="115">
          <cell r="B115" t="str">
            <v>WOODVILLE SOUTH</v>
          </cell>
          <cell r="C115">
            <v>14</v>
          </cell>
          <cell r="D115">
            <v>449250</v>
          </cell>
          <cell r="E115">
            <v>14</v>
          </cell>
          <cell r="F115">
            <v>415000</v>
          </cell>
        </row>
        <row r="116">
          <cell r="B116" t="str">
            <v>WOODVILLE WEST</v>
          </cell>
          <cell r="C116">
            <v>14</v>
          </cell>
          <cell r="D116">
            <v>459000</v>
          </cell>
          <cell r="E116">
            <v>10</v>
          </cell>
          <cell r="F116">
            <v>462500</v>
          </cell>
        </row>
        <row r="117">
          <cell r="B117" t="str">
            <v>BIBARINGA</v>
          </cell>
          <cell r="C117"/>
          <cell r="D117"/>
          <cell r="E117"/>
          <cell r="F117"/>
        </row>
        <row r="118">
          <cell r="B118" t="str">
            <v>EVANSTON</v>
          </cell>
          <cell r="C118">
            <v>10</v>
          </cell>
          <cell r="D118">
            <v>286000</v>
          </cell>
          <cell r="E118">
            <v>6</v>
          </cell>
          <cell r="F118">
            <v>272500</v>
          </cell>
        </row>
        <row r="119">
          <cell r="B119" t="str">
            <v>EVANSTON GARDENS</v>
          </cell>
          <cell r="C119">
            <v>6</v>
          </cell>
          <cell r="D119">
            <v>240000</v>
          </cell>
          <cell r="E119">
            <v>5</v>
          </cell>
          <cell r="F119">
            <v>300000</v>
          </cell>
        </row>
        <row r="120">
          <cell r="B120" t="str">
            <v>EVANSTON PARK</v>
          </cell>
          <cell r="C120">
            <v>18</v>
          </cell>
          <cell r="D120">
            <v>361250</v>
          </cell>
          <cell r="E120">
            <v>17</v>
          </cell>
          <cell r="F120">
            <v>334000</v>
          </cell>
        </row>
        <row r="121">
          <cell r="B121" t="str">
            <v>EVANSTON SOUTH</v>
          </cell>
          <cell r="C121">
            <v>3</v>
          </cell>
          <cell r="D121">
            <v>522500</v>
          </cell>
          <cell r="E121"/>
          <cell r="F121"/>
        </row>
        <row r="122">
          <cell r="B122" t="str">
            <v>GAWLER</v>
          </cell>
          <cell r="C122">
            <v>3</v>
          </cell>
          <cell r="D122">
            <v>287500</v>
          </cell>
          <cell r="E122">
            <v>3</v>
          </cell>
          <cell r="F122">
            <v>327000</v>
          </cell>
        </row>
        <row r="123">
          <cell r="B123" t="str">
            <v>GAWLER EAST</v>
          </cell>
          <cell r="C123">
            <v>17</v>
          </cell>
          <cell r="D123">
            <v>327500</v>
          </cell>
          <cell r="E123">
            <v>17</v>
          </cell>
          <cell r="F123">
            <v>285000</v>
          </cell>
        </row>
        <row r="124">
          <cell r="B124" t="str">
            <v>GAWLER SOUTH</v>
          </cell>
          <cell r="C124">
            <v>4</v>
          </cell>
          <cell r="D124">
            <v>295250</v>
          </cell>
          <cell r="E124">
            <v>11</v>
          </cell>
          <cell r="F124">
            <v>274250</v>
          </cell>
        </row>
        <row r="125">
          <cell r="B125" t="str">
            <v>GAWLER WEST</v>
          </cell>
          <cell r="C125">
            <v>3</v>
          </cell>
          <cell r="D125">
            <v>271000</v>
          </cell>
          <cell r="E125"/>
          <cell r="F125"/>
        </row>
        <row r="126">
          <cell r="B126" t="str">
            <v>HILLIER</v>
          </cell>
          <cell r="C126"/>
          <cell r="D126"/>
          <cell r="E126"/>
          <cell r="F126"/>
        </row>
        <row r="127">
          <cell r="B127" t="str">
            <v>KUDLA</v>
          </cell>
          <cell r="C127"/>
          <cell r="D127"/>
          <cell r="E127"/>
          <cell r="F127"/>
        </row>
        <row r="128">
          <cell r="B128" t="str">
            <v>REID</v>
          </cell>
          <cell r="C128"/>
          <cell r="D128"/>
          <cell r="E128"/>
          <cell r="F128"/>
        </row>
        <row r="129">
          <cell r="B129" t="str">
            <v>ULEYBURY</v>
          </cell>
          <cell r="C129"/>
          <cell r="D129"/>
          <cell r="E129"/>
          <cell r="F129"/>
        </row>
        <row r="130">
          <cell r="B130" t="str">
            <v>WILLASTON</v>
          </cell>
          <cell r="C130">
            <v>22</v>
          </cell>
          <cell r="D130">
            <v>296250</v>
          </cell>
          <cell r="E130">
            <v>19</v>
          </cell>
          <cell r="F130">
            <v>290000</v>
          </cell>
        </row>
        <row r="131">
          <cell r="B131" t="str">
            <v>BRIGHTON</v>
          </cell>
          <cell r="C131">
            <v>13</v>
          </cell>
          <cell r="D131">
            <v>610000</v>
          </cell>
          <cell r="E131">
            <v>9</v>
          </cell>
          <cell r="F131">
            <v>878100</v>
          </cell>
        </row>
        <row r="132">
          <cell r="B132" t="str">
            <v>GLENELG</v>
          </cell>
          <cell r="C132">
            <v>2</v>
          </cell>
          <cell r="D132">
            <v>1215000</v>
          </cell>
          <cell r="E132">
            <v>2</v>
          </cell>
          <cell r="F132">
            <v>1050000</v>
          </cell>
        </row>
        <row r="133">
          <cell r="B133" t="str">
            <v>GLENELG EAST</v>
          </cell>
          <cell r="C133">
            <v>4</v>
          </cell>
          <cell r="D133">
            <v>594000</v>
          </cell>
          <cell r="E133">
            <v>5</v>
          </cell>
          <cell r="F133">
            <v>923000</v>
          </cell>
        </row>
        <row r="134">
          <cell r="B134" t="str">
            <v>GLENELG NORTH</v>
          </cell>
          <cell r="C134">
            <v>17</v>
          </cell>
          <cell r="D134">
            <v>620000</v>
          </cell>
          <cell r="E134">
            <v>11</v>
          </cell>
          <cell r="F134">
            <v>520000</v>
          </cell>
        </row>
        <row r="135">
          <cell r="B135" t="str">
            <v>GLENELG SOUTH</v>
          </cell>
          <cell r="C135">
            <v>4</v>
          </cell>
          <cell r="D135">
            <v>1080000</v>
          </cell>
          <cell r="E135">
            <v>2</v>
          </cell>
          <cell r="F135">
            <v>1019250</v>
          </cell>
        </row>
        <row r="136">
          <cell r="B136" t="str">
            <v>HOVE</v>
          </cell>
          <cell r="C136">
            <v>12</v>
          </cell>
          <cell r="D136">
            <v>607500</v>
          </cell>
          <cell r="E136">
            <v>3</v>
          </cell>
          <cell r="F136">
            <v>1215000</v>
          </cell>
        </row>
        <row r="137">
          <cell r="B137" t="str">
            <v>KINGSTON PARK</v>
          </cell>
          <cell r="C137">
            <v>2</v>
          </cell>
          <cell r="D137">
            <v>630000</v>
          </cell>
          <cell r="E137"/>
          <cell r="F137"/>
        </row>
        <row r="138">
          <cell r="B138" t="str">
            <v>NORTH BRIGHTON</v>
          </cell>
          <cell r="C138">
            <v>9</v>
          </cell>
          <cell r="D138">
            <v>664500</v>
          </cell>
          <cell r="E138">
            <v>3</v>
          </cell>
          <cell r="F138">
            <v>765000</v>
          </cell>
        </row>
        <row r="139">
          <cell r="B139" t="str">
            <v>SEACLIFF</v>
          </cell>
          <cell r="C139">
            <v>8</v>
          </cell>
          <cell r="D139">
            <v>722500</v>
          </cell>
          <cell r="E139">
            <v>4</v>
          </cell>
          <cell r="F139">
            <v>779700</v>
          </cell>
        </row>
        <row r="140">
          <cell r="B140" t="str">
            <v>SEACLIFF PARK</v>
          </cell>
          <cell r="C140">
            <v>13</v>
          </cell>
          <cell r="D140">
            <v>461550</v>
          </cell>
          <cell r="E140">
            <v>8</v>
          </cell>
          <cell r="F140">
            <v>500000</v>
          </cell>
        </row>
        <row r="141">
          <cell r="B141" t="str">
            <v>SOMERTON PARK</v>
          </cell>
          <cell r="C141">
            <v>15</v>
          </cell>
          <cell r="D141">
            <v>561000</v>
          </cell>
          <cell r="E141">
            <v>15</v>
          </cell>
          <cell r="F141">
            <v>785000</v>
          </cell>
        </row>
        <row r="142">
          <cell r="B142" t="str">
            <v>SOUTH BRIGHTON</v>
          </cell>
          <cell r="C142">
            <v>11</v>
          </cell>
          <cell r="D142">
            <v>580000</v>
          </cell>
          <cell r="E142">
            <v>11</v>
          </cell>
          <cell r="F142">
            <v>550000</v>
          </cell>
        </row>
        <row r="143">
          <cell r="B143" t="str">
            <v>ASCOT PARK</v>
          </cell>
          <cell r="C143">
            <v>13</v>
          </cell>
          <cell r="D143">
            <v>388000</v>
          </cell>
          <cell r="E143">
            <v>14</v>
          </cell>
          <cell r="F143">
            <v>429000</v>
          </cell>
        </row>
        <row r="144">
          <cell r="B144" t="str">
            <v>BEDFORD PARK</v>
          </cell>
          <cell r="C144">
            <v>5</v>
          </cell>
          <cell r="D144">
            <v>422500</v>
          </cell>
          <cell r="E144">
            <v>5</v>
          </cell>
          <cell r="F144">
            <v>463250</v>
          </cell>
        </row>
        <row r="145">
          <cell r="B145" t="str">
            <v>CLOVELLY PARK</v>
          </cell>
          <cell r="C145">
            <v>14</v>
          </cell>
          <cell r="D145">
            <v>443250</v>
          </cell>
          <cell r="E145">
            <v>7</v>
          </cell>
          <cell r="F145">
            <v>412000</v>
          </cell>
        </row>
        <row r="146">
          <cell r="B146" t="str">
            <v>DARLINGTON</v>
          </cell>
          <cell r="C146">
            <v>3</v>
          </cell>
          <cell r="D146">
            <v>380000</v>
          </cell>
          <cell r="E146"/>
          <cell r="F146"/>
        </row>
        <row r="147">
          <cell r="B147" t="str">
            <v>DOVER GARDENS</v>
          </cell>
          <cell r="C147">
            <v>13</v>
          </cell>
          <cell r="D147">
            <v>419000</v>
          </cell>
          <cell r="E147">
            <v>7</v>
          </cell>
          <cell r="F147">
            <v>420000</v>
          </cell>
        </row>
        <row r="148">
          <cell r="B148" t="str">
            <v>EDWARDSTOWN</v>
          </cell>
          <cell r="C148">
            <v>18</v>
          </cell>
          <cell r="D148">
            <v>410000</v>
          </cell>
          <cell r="E148">
            <v>13</v>
          </cell>
          <cell r="F148">
            <v>432500</v>
          </cell>
        </row>
        <row r="149">
          <cell r="B149" t="str">
            <v>GLANDORE</v>
          </cell>
          <cell r="C149">
            <v>6</v>
          </cell>
          <cell r="D149">
            <v>555000</v>
          </cell>
          <cell r="E149">
            <v>5</v>
          </cell>
          <cell r="F149">
            <v>647500</v>
          </cell>
        </row>
        <row r="150">
          <cell r="B150" t="str">
            <v>GLENGOWRIE</v>
          </cell>
          <cell r="C150">
            <v>13</v>
          </cell>
          <cell r="D150">
            <v>525000</v>
          </cell>
          <cell r="E150">
            <v>7</v>
          </cell>
          <cell r="F150">
            <v>586375</v>
          </cell>
        </row>
        <row r="151">
          <cell r="B151" t="str">
            <v>HALLETT COVE</v>
          </cell>
          <cell r="C151">
            <v>48</v>
          </cell>
          <cell r="D151">
            <v>435200</v>
          </cell>
          <cell r="E151">
            <v>23</v>
          </cell>
          <cell r="F151">
            <v>432500</v>
          </cell>
        </row>
        <row r="152">
          <cell r="B152" t="str">
            <v>LONSDALE</v>
          </cell>
          <cell r="C152"/>
          <cell r="D152"/>
          <cell r="E152"/>
          <cell r="F152"/>
        </row>
        <row r="153">
          <cell r="B153" t="str">
            <v>MARINO</v>
          </cell>
          <cell r="C153">
            <v>9</v>
          </cell>
          <cell r="D153">
            <v>478000</v>
          </cell>
          <cell r="E153">
            <v>7</v>
          </cell>
          <cell r="F153">
            <v>808500</v>
          </cell>
        </row>
        <row r="154">
          <cell r="B154" t="str">
            <v>MARION</v>
          </cell>
          <cell r="C154">
            <v>11</v>
          </cell>
          <cell r="D154">
            <v>490000</v>
          </cell>
          <cell r="E154">
            <v>9</v>
          </cell>
          <cell r="F154">
            <v>468000</v>
          </cell>
        </row>
        <row r="155">
          <cell r="B155" t="str">
            <v>MITCHELL PARK</v>
          </cell>
          <cell r="C155">
            <v>18</v>
          </cell>
          <cell r="D155">
            <v>435000</v>
          </cell>
          <cell r="E155">
            <v>18</v>
          </cell>
          <cell r="F155">
            <v>434000</v>
          </cell>
        </row>
        <row r="156">
          <cell r="B156" t="str">
            <v>MORPHETTVILLE</v>
          </cell>
          <cell r="C156">
            <v>7</v>
          </cell>
          <cell r="D156">
            <v>450000</v>
          </cell>
          <cell r="E156">
            <v>6</v>
          </cell>
          <cell r="F156">
            <v>475000</v>
          </cell>
        </row>
        <row r="157">
          <cell r="B157" t="str">
            <v>OAKLANDS PARK</v>
          </cell>
          <cell r="C157">
            <v>11</v>
          </cell>
          <cell r="D157">
            <v>460000</v>
          </cell>
          <cell r="E157">
            <v>6</v>
          </cell>
          <cell r="F157">
            <v>535000</v>
          </cell>
        </row>
        <row r="158">
          <cell r="B158" t="str">
            <v>O'HALLORAN HILL</v>
          </cell>
          <cell r="C158">
            <v>16</v>
          </cell>
          <cell r="D158">
            <v>340000</v>
          </cell>
          <cell r="E158">
            <v>5</v>
          </cell>
          <cell r="F158">
            <v>380000</v>
          </cell>
        </row>
        <row r="159">
          <cell r="B159" t="str">
            <v>PARK HOLME</v>
          </cell>
          <cell r="C159">
            <v>16</v>
          </cell>
          <cell r="D159">
            <v>459000</v>
          </cell>
          <cell r="E159">
            <v>9</v>
          </cell>
          <cell r="F159">
            <v>426000</v>
          </cell>
        </row>
        <row r="160">
          <cell r="B160" t="str">
            <v>PLYMPTON PARK</v>
          </cell>
          <cell r="C160">
            <v>16</v>
          </cell>
          <cell r="D160">
            <v>473000</v>
          </cell>
          <cell r="E160">
            <v>8</v>
          </cell>
          <cell r="F160">
            <v>480500</v>
          </cell>
        </row>
        <row r="161">
          <cell r="B161" t="str">
            <v>SEACLIFF PARK</v>
          </cell>
          <cell r="C161">
            <v>13</v>
          </cell>
          <cell r="D161">
            <v>461550</v>
          </cell>
          <cell r="E161">
            <v>8</v>
          </cell>
          <cell r="F161">
            <v>500000</v>
          </cell>
        </row>
        <row r="162">
          <cell r="B162" t="str">
            <v>SEACOMBE GARDENS</v>
          </cell>
          <cell r="C162">
            <v>15</v>
          </cell>
          <cell r="D162">
            <v>410000</v>
          </cell>
          <cell r="E162">
            <v>9</v>
          </cell>
          <cell r="F162">
            <v>417500</v>
          </cell>
        </row>
        <row r="163">
          <cell r="B163" t="str">
            <v>SEACOMBE HEIGHTS</v>
          </cell>
          <cell r="C163">
            <v>10</v>
          </cell>
          <cell r="D163">
            <v>441000</v>
          </cell>
          <cell r="E163">
            <v>6</v>
          </cell>
          <cell r="F163">
            <v>403750</v>
          </cell>
        </row>
        <row r="164">
          <cell r="B164" t="str">
            <v>SEAVIEW DOWNS</v>
          </cell>
          <cell r="C164">
            <v>7</v>
          </cell>
          <cell r="D164">
            <v>441250</v>
          </cell>
          <cell r="E164">
            <v>5</v>
          </cell>
          <cell r="F164">
            <v>520000</v>
          </cell>
        </row>
        <row r="165">
          <cell r="B165" t="str">
            <v>SHEIDOW PARK</v>
          </cell>
          <cell r="C165">
            <v>32</v>
          </cell>
          <cell r="D165">
            <v>405000</v>
          </cell>
          <cell r="E165">
            <v>21</v>
          </cell>
          <cell r="F165">
            <v>388500</v>
          </cell>
        </row>
        <row r="166">
          <cell r="B166" t="str">
            <v>SOUTH PLYMPTON</v>
          </cell>
          <cell r="C166">
            <v>17</v>
          </cell>
          <cell r="D166">
            <v>449000</v>
          </cell>
          <cell r="E166">
            <v>4</v>
          </cell>
          <cell r="F166">
            <v>535000</v>
          </cell>
        </row>
        <row r="167">
          <cell r="B167" t="str">
            <v>STURT</v>
          </cell>
          <cell r="C167">
            <v>10</v>
          </cell>
          <cell r="D167">
            <v>395000</v>
          </cell>
          <cell r="E167">
            <v>8</v>
          </cell>
          <cell r="F167">
            <v>424500</v>
          </cell>
        </row>
        <row r="168">
          <cell r="B168" t="str">
            <v>TROTT PARK</v>
          </cell>
          <cell r="C168">
            <v>8</v>
          </cell>
          <cell r="D168">
            <v>368000</v>
          </cell>
          <cell r="E168">
            <v>6</v>
          </cell>
          <cell r="F168">
            <v>322250</v>
          </cell>
        </row>
        <row r="169">
          <cell r="B169" t="str">
            <v>WARRADALE</v>
          </cell>
          <cell r="C169">
            <v>27</v>
          </cell>
          <cell r="D169">
            <v>489500</v>
          </cell>
          <cell r="E169">
            <v>12</v>
          </cell>
          <cell r="F169">
            <v>642150</v>
          </cell>
        </row>
        <row r="170">
          <cell r="B170" t="str">
            <v>BEDFORD PARK</v>
          </cell>
          <cell r="C170">
            <v>5</v>
          </cell>
          <cell r="D170">
            <v>422500</v>
          </cell>
          <cell r="E170">
            <v>5</v>
          </cell>
          <cell r="F170">
            <v>463250</v>
          </cell>
        </row>
        <row r="171">
          <cell r="B171" t="str">
            <v>BELAIR</v>
          </cell>
          <cell r="C171">
            <v>18</v>
          </cell>
          <cell r="D171">
            <v>532500</v>
          </cell>
          <cell r="E171">
            <v>12</v>
          </cell>
          <cell r="F171">
            <v>550500</v>
          </cell>
        </row>
        <row r="172">
          <cell r="B172" t="str">
            <v>BELLEVUE HEIGHTS</v>
          </cell>
          <cell r="C172">
            <v>9</v>
          </cell>
          <cell r="D172">
            <v>487000</v>
          </cell>
          <cell r="E172">
            <v>4</v>
          </cell>
          <cell r="F172">
            <v>550000</v>
          </cell>
        </row>
        <row r="173">
          <cell r="B173" t="str">
            <v>BLACKWOOD</v>
          </cell>
          <cell r="C173">
            <v>19</v>
          </cell>
          <cell r="D173">
            <v>537500</v>
          </cell>
          <cell r="E173">
            <v>8</v>
          </cell>
          <cell r="F173">
            <v>500000</v>
          </cell>
        </row>
        <row r="174">
          <cell r="B174" t="str">
            <v>BROWN HILL CREEK</v>
          </cell>
          <cell r="C174"/>
          <cell r="D174"/>
          <cell r="E174">
            <v>1</v>
          </cell>
          <cell r="F174">
            <v>1020000</v>
          </cell>
        </row>
        <row r="175">
          <cell r="B175" t="str">
            <v>CLAPHAM</v>
          </cell>
          <cell r="C175">
            <v>7</v>
          </cell>
          <cell r="D175">
            <v>576500</v>
          </cell>
          <cell r="E175">
            <v>6</v>
          </cell>
          <cell r="F175">
            <v>542500</v>
          </cell>
        </row>
        <row r="176">
          <cell r="B176" t="str">
            <v>CLARENCE GARDENS</v>
          </cell>
          <cell r="C176">
            <v>8</v>
          </cell>
          <cell r="D176">
            <v>530000</v>
          </cell>
          <cell r="E176">
            <v>7</v>
          </cell>
          <cell r="F176">
            <v>557000</v>
          </cell>
        </row>
        <row r="177">
          <cell r="B177" t="str">
            <v>COLONEL LIGHT GARDENS</v>
          </cell>
          <cell r="C177">
            <v>12</v>
          </cell>
          <cell r="D177">
            <v>698650</v>
          </cell>
          <cell r="E177">
            <v>7</v>
          </cell>
          <cell r="F177">
            <v>730000</v>
          </cell>
        </row>
        <row r="178">
          <cell r="B178" t="str">
            <v>COROMANDEL VALLEY</v>
          </cell>
          <cell r="C178">
            <v>19</v>
          </cell>
          <cell r="D178">
            <v>500000</v>
          </cell>
          <cell r="E178">
            <v>10</v>
          </cell>
          <cell r="F178">
            <v>498500</v>
          </cell>
        </row>
        <row r="179">
          <cell r="B179" t="str">
            <v>CRAFERS WEST</v>
          </cell>
          <cell r="C179">
            <v>5</v>
          </cell>
          <cell r="D179">
            <v>640000</v>
          </cell>
          <cell r="E179">
            <v>2</v>
          </cell>
          <cell r="F179">
            <v>554500</v>
          </cell>
        </row>
        <row r="180">
          <cell r="B180" t="str">
            <v>CRAIGBURN FARM</v>
          </cell>
          <cell r="C180">
            <v>13</v>
          </cell>
          <cell r="D180">
            <v>670000</v>
          </cell>
          <cell r="E180">
            <v>7</v>
          </cell>
          <cell r="F180">
            <v>630000</v>
          </cell>
        </row>
        <row r="181">
          <cell r="B181" t="str">
            <v>CUMBERLAND PARK</v>
          </cell>
          <cell r="C181">
            <v>4</v>
          </cell>
          <cell r="D181">
            <v>735000</v>
          </cell>
          <cell r="E181">
            <v>4</v>
          </cell>
          <cell r="F181">
            <v>661750</v>
          </cell>
        </row>
        <row r="182">
          <cell r="B182" t="str">
            <v>DAW PARK</v>
          </cell>
          <cell r="C182">
            <v>9</v>
          </cell>
          <cell r="D182">
            <v>549050</v>
          </cell>
          <cell r="E182">
            <v>6</v>
          </cell>
          <cell r="F182">
            <v>470000</v>
          </cell>
        </row>
        <row r="183">
          <cell r="B183" t="str">
            <v>EDEN HILLS</v>
          </cell>
          <cell r="C183">
            <v>17</v>
          </cell>
          <cell r="D183">
            <v>582500</v>
          </cell>
          <cell r="E183">
            <v>8</v>
          </cell>
          <cell r="F183">
            <v>545000</v>
          </cell>
        </row>
        <row r="184">
          <cell r="B184" t="str">
            <v>GLENALTA</v>
          </cell>
          <cell r="C184">
            <v>10</v>
          </cell>
          <cell r="D184">
            <v>432500</v>
          </cell>
          <cell r="E184">
            <v>5</v>
          </cell>
          <cell r="F184">
            <v>525000</v>
          </cell>
        </row>
        <row r="185">
          <cell r="B185" t="str">
            <v>HAWTHORN</v>
          </cell>
          <cell r="C185">
            <v>9</v>
          </cell>
          <cell r="D185">
            <v>887500</v>
          </cell>
          <cell r="E185">
            <v>6</v>
          </cell>
          <cell r="F185">
            <v>773000</v>
          </cell>
        </row>
        <row r="186">
          <cell r="B186" t="str">
            <v>HAWTHORNDENE</v>
          </cell>
          <cell r="C186">
            <v>9</v>
          </cell>
          <cell r="D186">
            <v>395000</v>
          </cell>
          <cell r="E186">
            <v>7</v>
          </cell>
          <cell r="F186">
            <v>441500</v>
          </cell>
        </row>
        <row r="187">
          <cell r="B187" t="str">
            <v>KINGSWOOD</v>
          </cell>
          <cell r="C187">
            <v>6</v>
          </cell>
          <cell r="D187">
            <v>695000</v>
          </cell>
          <cell r="E187">
            <v>4</v>
          </cell>
          <cell r="F187">
            <v>880000</v>
          </cell>
        </row>
        <row r="188">
          <cell r="B188" t="str">
            <v>LEAWOOD GARDENS</v>
          </cell>
          <cell r="C188"/>
          <cell r="D188"/>
          <cell r="E188"/>
          <cell r="F188"/>
        </row>
        <row r="189">
          <cell r="B189" t="str">
            <v>LOWER MITCHAM</v>
          </cell>
          <cell r="C189">
            <v>4</v>
          </cell>
          <cell r="D189">
            <v>688500</v>
          </cell>
          <cell r="E189">
            <v>5</v>
          </cell>
          <cell r="F189">
            <v>617000</v>
          </cell>
        </row>
        <row r="190">
          <cell r="B190" t="str">
            <v>LYNTON</v>
          </cell>
          <cell r="C190">
            <v>1</v>
          </cell>
          <cell r="D190">
            <v>2750000</v>
          </cell>
          <cell r="E190"/>
          <cell r="F190"/>
        </row>
        <row r="191">
          <cell r="B191" t="str">
            <v>MELROSE PARK</v>
          </cell>
          <cell r="C191">
            <v>9</v>
          </cell>
          <cell r="D191">
            <v>503000</v>
          </cell>
          <cell r="E191">
            <v>9</v>
          </cell>
          <cell r="F191">
            <v>461000</v>
          </cell>
        </row>
        <row r="192">
          <cell r="B192" t="str">
            <v>MITCHAM</v>
          </cell>
          <cell r="C192">
            <v>11</v>
          </cell>
          <cell r="D192">
            <v>695500</v>
          </cell>
          <cell r="E192">
            <v>6</v>
          </cell>
          <cell r="F192">
            <v>630000</v>
          </cell>
        </row>
        <row r="193">
          <cell r="B193" t="str">
            <v>NETHERBY</v>
          </cell>
          <cell r="C193">
            <v>4</v>
          </cell>
          <cell r="D193">
            <v>609000</v>
          </cell>
          <cell r="E193">
            <v>1</v>
          </cell>
          <cell r="F193">
            <v>1230000</v>
          </cell>
        </row>
        <row r="194">
          <cell r="B194" t="str">
            <v>PANORAMA</v>
          </cell>
          <cell r="C194">
            <v>6</v>
          </cell>
          <cell r="D194">
            <v>581500</v>
          </cell>
          <cell r="E194">
            <v>7</v>
          </cell>
          <cell r="F194">
            <v>483250</v>
          </cell>
        </row>
        <row r="195">
          <cell r="B195" t="str">
            <v>PASADENA</v>
          </cell>
          <cell r="C195">
            <v>7</v>
          </cell>
          <cell r="D195">
            <v>538225</v>
          </cell>
          <cell r="E195">
            <v>5</v>
          </cell>
          <cell r="F195">
            <v>400000</v>
          </cell>
        </row>
        <row r="196">
          <cell r="B196" t="str">
            <v>SPRINGFIELD</v>
          </cell>
          <cell r="C196">
            <v>3</v>
          </cell>
          <cell r="D196">
            <v>2425000</v>
          </cell>
          <cell r="E196">
            <v>2</v>
          </cell>
          <cell r="F196">
            <v>1635294</v>
          </cell>
        </row>
        <row r="197">
          <cell r="B197" t="str">
            <v>ST MARYS</v>
          </cell>
          <cell r="C197">
            <v>6</v>
          </cell>
          <cell r="D197">
            <v>395000</v>
          </cell>
          <cell r="E197">
            <v>7</v>
          </cell>
          <cell r="F197">
            <v>461000</v>
          </cell>
        </row>
        <row r="198">
          <cell r="B198" t="str">
            <v>TORRENS PARK</v>
          </cell>
          <cell r="C198">
            <v>8</v>
          </cell>
          <cell r="D198">
            <v>600000</v>
          </cell>
          <cell r="E198">
            <v>3</v>
          </cell>
          <cell r="F198">
            <v>750000</v>
          </cell>
        </row>
        <row r="199">
          <cell r="B199" t="str">
            <v>UPPER STURT</v>
          </cell>
          <cell r="C199">
            <v>5</v>
          </cell>
          <cell r="D199">
            <v>545000</v>
          </cell>
          <cell r="E199">
            <v>2</v>
          </cell>
          <cell r="F199">
            <v>423750</v>
          </cell>
        </row>
        <row r="200">
          <cell r="B200" t="str">
            <v>URRBRAE</v>
          </cell>
          <cell r="C200">
            <v>4</v>
          </cell>
          <cell r="D200">
            <v>727000</v>
          </cell>
          <cell r="E200">
            <v>4</v>
          </cell>
          <cell r="F200">
            <v>685000</v>
          </cell>
        </row>
        <row r="201">
          <cell r="B201" t="str">
            <v>WESTBOURNE PARK</v>
          </cell>
          <cell r="C201">
            <v>6</v>
          </cell>
          <cell r="D201">
            <v>805000</v>
          </cell>
          <cell r="E201">
            <v>4</v>
          </cell>
          <cell r="F201">
            <v>775000</v>
          </cell>
        </row>
        <row r="202">
          <cell r="B202" t="str">
            <v>BRADBURY</v>
          </cell>
          <cell r="C202"/>
          <cell r="D202"/>
          <cell r="E202"/>
          <cell r="F202"/>
        </row>
        <row r="203">
          <cell r="B203" t="str">
            <v>BRIDGEWATER</v>
          </cell>
          <cell r="C203">
            <v>11</v>
          </cell>
          <cell r="D203">
            <v>485000</v>
          </cell>
          <cell r="E203">
            <v>14</v>
          </cell>
          <cell r="F203">
            <v>415000</v>
          </cell>
        </row>
        <row r="204">
          <cell r="B204" t="str">
            <v>DORSET VALE</v>
          </cell>
          <cell r="C204"/>
          <cell r="D204"/>
          <cell r="E204"/>
          <cell r="F204"/>
        </row>
        <row r="205">
          <cell r="B205" t="str">
            <v>KANGARILLA</v>
          </cell>
          <cell r="C205"/>
          <cell r="D205"/>
          <cell r="E205"/>
          <cell r="F205"/>
        </row>
        <row r="206">
          <cell r="B206" t="str">
            <v>MYLOR</v>
          </cell>
          <cell r="C206">
            <v>3</v>
          </cell>
          <cell r="D206">
            <v>361000</v>
          </cell>
          <cell r="E206">
            <v>1</v>
          </cell>
          <cell r="F206">
            <v>380000</v>
          </cell>
        </row>
        <row r="207">
          <cell r="B207" t="str">
            <v>COLLEGE PARK</v>
          </cell>
          <cell r="C207">
            <v>2</v>
          </cell>
          <cell r="D207">
            <v>920000</v>
          </cell>
          <cell r="E207">
            <v>3</v>
          </cell>
          <cell r="F207">
            <v>1415000</v>
          </cell>
        </row>
        <row r="208">
          <cell r="B208" t="str">
            <v>EVANDALE</v>
          </cell>
          <cell r="C208">
            <v>1</v>
          </cell>
          <cell r="D208">
            <v>885000</v>
          </cell>
          <cell r="E208">
            <v>5</v>
          </cell>
          <cell r="F208">
            <v>647500</v>
          </cell>
        </row>
        <row r="209">
          <cell r="B209" t="str">
            <v>FELIXSTOW</v>
          </cell>
          <cell r="C209">
            <v>11</v>
          </cell>
          <cell r="D209">
            <v>500000</v>
          </cell>
          <cell r="E209">
            <v>5</v>
          </cell>
          <cell r="F209">
            <v>590000</v>
          </cell>
        </row>
        <row r="210">
          <cell r="B210" t="str">
            <v>FIRLE</v>
          </cell>
          <cell r="C210">
            <v>2</v>
          </cell>
          <cell r="D210">
            <v>559000</v>
          </cell>
          <cell r="E210">
            <v>3</v>
          </cell>
          <cell r="F210">
            <v>632250</v>
          </cell>
        </row>
        <row r="211">
          <cell r="B211" t="str">
            <v>GLYNDE</v>
          </cell>
          <cell r="C211">
            <v>5</v>
          </cell>
          <cell r="D211">
            <v>535000</v>
          </cell>
          <cell r="E211">
            <v>3</v>
          </cell>
          <cell r="F211">
            <v>641000</v>
          </cell>
        </row>
        <row r="212">
          <cell r="B212" t="str">
            <v>HACKNEY</v>
          </cell>
          <cell r="C212"/>
          <cell r="D212"/>
          <cell r="E212">
            <v>1</v>
          </cell>
          <cell r="F212">
            <v>1250000</v>
          </cell>
        </row>
        <row r="213">
          <cell r="B213" t="str">
            <v>HEATHPOOL</v>
          </cell>
          <cell r="C213">
            <v>2</v>
          </cell>
          <cell r="D213">
            <v>697500</v>
          </cell>
          <cell r="E213"/>
          <cell r="F213"/>
        </row>
        <row r="214">
          <cell r="B214" t="str">
            <v>JOSLIN</v>
          </cell>
          <cell r="C214">
            <v>2</v>
          </cell>
          <cell r="D214">
            <v>664500</v>
          </cell>
          <cell r="E214">
            <v>5</v>
          </cell>
          <cell r="F214">
            <v>1106500</v>
          </cell>
        </row>
        <row r="215">
          <cell r="B215" t="str">
            <v>KENSINGTON</v>
          </cell>
          <cell r="C215">
            <v>4</v>
          </cell>
          <cell r="D215">
            <v>646000</v>
          </cell>
          <cell r="E215">
            <v>1</v>
          </cell>
          <cell r="F215">
            <v>550000</v>
          </cell>
        </row>
        <row r="216">
          <cell r="B216" t="str">
            <v>KENT TOWN</v>
          </cell>
          <cell r="C216">
            <v>3</v>
          </cell>
          <cell r="D216">
            <v>835000</v>
          </cell>
          <cell r="E216"/>
          <cell r="F216"/>
        </row>
        <row r="217">
          <cell r="B217" t="str">
            <v>MARDEN</v>
          </cell>
          <cell r="C217">
            <v>6</v>
          </cell>
          <cell r="D217">
            <v>588500</v>
          </cell>
          <cell r="E217">
            <v>5</v>
          </cell>
          <cell r="F217">
            <v>575000</v>
          </cell>
        </row>
        <row r="218">
          <cell r="B218" t="str">
            <v>MARRYATVILLE</v>
          </cell>
          <cell r="C218">
            <v>1</v>
          </cell>
          <cell r="D218">
            <v>965000</v>
          </cell>
          <cell r="E218"/>
          <cell r="F218"/>
        </row>
        <row r="219">
          <cell r="B219" t="str">
            <v>MAYLANDS</v>
          </cell>
          <cell r="C219">
            <v>1</v>
          </cell>
          <cell r="D219">
            <v>520000</v>
          </cell>
          <cell r="E219">
            <v>1</v>
          </cell>
          <cell r="F219">
            <v>1150000</v>
          </cell>
        </row>
        <row r="220">
          <cell r="B220" t="str">
            <v>NORWOOD</v>
          </cell>
          <cell r="C220">
            <v>16</v>
          </cell>
          <cell r="D220">
            <v>766000</v>
          </cell>
          <cell r="E220">
            <v>9</v>
          </cell>
          <cell r="F220">
            <v>830000</v>
          </cell>
        </row>
        <row r="221">
          <cell r="B221" t="str">
            <v>PAYNEHAM</v>
          </cell>
          <cell r="C221">
            <v>6</v>
          </cell>
          <cell r="D221">
            <v>545000</v>
          </cell>
          <cell r="E221">
            <v>7</v>
          </cell>
          <cell r="F221">
            <v>530500</v>
          </cell>
        </row>
        <row r="222">
          <cell r="B222" t="str">
            <v>PAYNEHAM SOUTH</v>
          </cell>
          <cell r="C222">
            <v>8</v>
          </cell>
          <cell r="D222">
            <v>623000</v>
          </cell>
          <cell r="E222">
            <v>2</v>
          </cell>
          <cell r="F222">
            <v>775000</v>
          </cell>
        </row>
        <row r="223">
          <cell r="B223" t="str">
            <v>ROYSTON PARK</v>
          </cell>
          <cell r="C223">
            <v>2</v>
          </cell>
          <cell r="D223">
            <v>1300000</v>
          </cell>
          <cell r="E223">
            <v>1</v>
          </cell>
          <cell r="F223">
            <v>1175000</v>
          </cell>
        </row>
        <row r="224">
          <cell r="B224" t="str">
            <v>ST MORRIS</v>
          </cell>
          <cell r="C224">
            <v>6</v>
          </cell>
          <cell r="D224">
            <v>576475</v>
          </cell>
          <cell r="E224">
            <v>2</v>
          </cell>
          <cell r="F224">
            <v>841700</v>
          </cell>
        </row>
        <row r="225">
          <cell r="B225" t="str">
            <v>ST PETERS</v>
          </cell>
          <cell r="C225">
            <v>12</v>
          </cell>
          <cell r="D225">
            <v>1200000</v>
          </cell>
          <cell r="E225">
            <v>11</v>
          </cell>
          <cell r="F225">
            <v>1116500</v>
          </cell>
        </row>
        <row r="226">
          <cell r="B226" t="str">
            <v>STEPNEY</v>
          </cell>
          <cell r="C226">
            <v>5</v>
          </cell>
          <cell r="D226">
            <v>613000</v>
          </cell>
          <cell r="E226">
            <v>3</v>
          </cell>
          <cell r="F226">
            <v>667000</v>
          </cell>
        </row>
        <row r="227">
          <cell r="B227" t="str">
            <v>TRINITY GARDENS</v>
          </cell>
          <cell r="C227"/>
          <cell r="D227"/>
          <cell r="E227">
            <v>2</v>
          </cell>
          <cell r="F227">
            <v>731000</v>
          </cell>
        </row>
        <row r="228">
          <cell r="B228" t="str">
            <v>ABERFOYLE PARK</v>
          </cell>
          <cell r="C228">
            <v>42</v>
          </cell>
          <cell r="D228">
            <v>369975</v>
          </cell>
          <cell r="E228">
            <v>28</v>
          </cell>
          <cell r="F228">
            <v>447500</v>
          </cell>
        </row>
        <row r="229">
          <cell r="B229" t="str">
            <v>ALDINGA</v>
          </cell>
          <cell r="C229">
            <v>3</v>
          </cell>
          <cell r="D229">
            <v>387000</v>
          </cell>
          <cell r="E229">
            <v>3</v>
          </cell>
          <cell r="F229">
            <v>348000</v>
          </cell>
        </row>
        <row r="230">
          <cell r="B230" t="str">
            <v>ALDINGA BEACH</v>
          </cell>
          <cell r="C230">
            <v>73</v>
          </cell>
          <cell r="D230">
            <v>330825</v>
          </cell>
          <cell r="E230">
            <v>31</v>
          </cell>
          <cell r="F230">
            <v>336000</v>
          </cell>
        </row>
        <row r="231">
          <cell r="B231" t="str">
            <v>BLEWITT SPRINGS</v>
          </cell>
          <cell r="C231"/>
          <cell r="D231"/>
          <cell r="E231"/>
          <cell r="F231"/>
        </row>
        <row r="232">
          <cell r="B232" t="str">
            <v>CHANDLERS HILL</v>
          </cell>
          <cell r="C232">
            <v>4</v>
          </cell>
          <cell r="D232">
            <v>636000</v>
          </cell>
          <cell r="E232">
            <v>3</v>
          </cell>
          <cell r="F232">
            <v>585000</v>
          </cell>
        </row>
        <row r="233">
          <cell r="B233" t="str">
            <v>CHERRY GARDENS</v>
          </cell>
          <cell r="C233"/>
          <cell r="D233"/>
          <cell r="E233"/>
          <cell r="F233"/>
        </row>
        <row r="234">
          <cell r="B234" t="str">
            <v>CHRISTIE DOWNS</v>
          </cell>
          <cell r="C234">
            <v>20</v>
          </cell>
          <cell r="D234">
            <v>269075</v>
          </cell>
          <cell r="E234">
            <v>6</v>
          </cell>
          <cell r="F234">
            <v>257500</v>
          </cell>
        </row>
        <row r="235">
          <cell r="B235" t="str">
            <v>CHRISTIES BEACH</v>
          </cell>
          <cell r="C235">
            <v>31</v>
          </cell>
          <cell r="D235">
            <v>330000</v>
          </cell>
          <cell r="E235">
            <v>18</v>
          </cell>
          <cell r="F235">
            <v>357000</v>
          </cell>
        </row>
        <row r="236">
          <cell r="B236" t="str">
            <v>CLARENDON</v>
          </cell>
          <cell r="C236">
            <v>1</v>
          </cell>
          <cell r="D236">
            <v>420000</v>
          </cell>
          <cell r="E236">
            <v>2</v>
          </cell>
          <cell r="F236">
            <v>391000</v>
          </cell>
        </row>
        <row r="237">
          <cell r="B237" t="str">
            <v>COROMANDEL EAST</v>
          </cell>
          <cell r="C237"/>
          <cell r="D237"/>
          <cell r="E237"/>
          <cell r="F237"/>
        </row>
        <row r="238">
          <cell r="B238" t="str">
            <v>COROMANDEL VALLEY</v>
          </cell>
          <cell r="C238">
            <v>19</v>
          </cell>
          <cell r="D238">
            <v>500000</v>
          </cell>
          <cell r="E238">
            <v>10</v>
          </cell>
          <cell r="F238">
            <v>498500</v>
          </cell>
        </row>
        <row r="239">
          <cell r="B239" t="str">
            <v>CRAIGBURN FARM</v>
          </cell>
          <cell r="C239">
            <v>13</v>
          </cell>
          <cell r="D239">
            <v>670000</v>
          </cell>
          <cell r="E239">
            <v>7</v>
          </cell>
          <cell r="F239">
            <v>630000</v>
          </cell>
        </row>
        <row r="240">
          <cell r="B240" t="str">
            <v>DARLINGTON</v>
          </cell>
          <cell r="C240">
            <v>3</v>
          </cell>
          <cell r="D240">
            <v>380000</v>
          </cell>
          <cell r="E240"/>
          <cell r="F240"/>
        </row>
        <row r="241">
          <cell r="B241" t="str">
            <v>DORSET VALE</v>
          </cell>
          <cell r="C241"/>
          <cell r="D241"/>
          <cell r="E241"/>
          <cell r="F241"/>
        </row>
        <row r="242">
          <cell r="B242" t="str">
            <v>FLAGSTAFF HILL</v>
          </cell>
          <cell r="C242">
            <v>47</v>
          </cell>
          <cell r="D242">
            <v>467500</v>
          </cell>
          <cell r="E242">
            <v>28</v>
          </cell>
          <cell r="F242">
            <v>485000</v>
          </cell>
        </row>
        <row r="243">
          <cell r="B243" t="str">
            <v>HACKHAM</v>
          </cell>
          <cell r="C243">
            <v>17</v>
          </cell>
          <cell r="D243">
            <v>262500</v>
          </cell>
          <cell r="E243">
            <v>10</v>
          </cell>
          <cell r="F243">
            <v>264000</v>
          </cell>
        </row>
        <row r="244">
          <cell r="B244" t="str">
            <v>HACKHAM WEST</v>
          </cell>
          <cell r="C244">
            <v>8</v>
          </cell>
          <cell r="D244">
            <v>242500</v>
          </cell>
          <cell r="E244">
            <v>22</v>
          </cell>
          <cell r="F244">
            <v>260500</v>
          </cell>
        </row>
        <row r="245">
          <cell r="B245" t="str">
            <v>HALLETT COVE</v>
          </cell>
          <cell r="C245">
            <v>48</v>
          </cell>
          <cell r="D245">
            <v>435200</v>
          </cell>
          <cell r="E245">
            <v>23</v>
          </cell>
          <cell r="F245">
            <v>432500</v>
          </cell>
        </row>
        <row r="246">
          <cell r="B246" t="str">
            <v>HAPPY VALLEY</v>
          </cell>
          <cell r="C246">
            <v>47</v>
          </cell>
          <cell r="D246">
            <v>361000</v>
          </cell>
          <cell r="E246">
            <v>33</v>
          </cell>
          <cell r="F246">
            <v>357500</v>
          </cell>
        </row>
        <row r="247">
          <cell r="B247" t="str">
            <v>HUNTFIELD HEIGHTS</v>
          </cell>
          <cell r="C247">
            <v>24</v>
          </cell>
          <cell r="D247">
            <v>264000</v>
          </cell>
          <cell r="E247">
            <v>12</v>
          </cell>
          <cell r="F247">
            <v>251500</v>
          </cell>
        </row>
        <row r="248">
          <cell r="B248" t="str">
            <v>IRONBANK</v>
          </cell>
          <cell r="C248">
            <v>1</v>
          </cell>
          <cell r="D248">
            <v>419000</v>
          </cell>
          <cell r="E248"/>
          <cell r="F248"/>
        </row>
        <row r="249">
          <cell r="B249" t="str">
            <v>KANGARILLA</v>
          </cell>
          <cell r="C249"/>
          <cell r="D249"/>
          <cell r="E249"/>
          <cell r="F249"/>
        </row>
        <row r="250">
          <cell r="B250" t="str">
            <v>LONSDALE</v>
          </cell>
          <cell r="C250"/>
          <cell r="D250"/>
          <cell r="E250"/>
          <cell r="F250"/>
        </row>
        <row r="251">
          <cell r="B251" t="str">
            <v>MASLIN BEACH</v>
          </cell>
          <cell r="C251">
            <v>6</v>
          </cell>
          <cell r="D251">
            <v>406750</v>
          </cell>
          <cell r="E251">
            <v>4</v>
          </cell>
          <cell r="F251">
            <v>365000</v>
          </cell>
        </row>
        <row r="252">
          <cell r="B252" t="str">
            <v>MCLAREN FLAT</v>
          </cell>
          <cell r="C252">
            <v>8</v>
          </cell>
          <cell r="D252">
            <v>465000</v>
          </cell>
          <cell r="E252"/>
          <cell r="F252"/>
        </row>
        <row r="253">
          <cell r="B253" t="str">
            <v>MCLAREN VALE</v>
          </cell>
          <cell r="C253">
            <v>15</v>
          </cell>
          <cell r="D253">
            <v>415000</v>
          </cell>
          <cell r="E253">
            <v>4</v>
          </cell>
          <cell r="F253">
            <v>391000</v>
          </cell>
        </row>
        <row r="254">
          <cell r="B254" t="str">
            <v>MOANA</v>
          </cell>
          <cell r="C254">
            <v>18</v>
          </cell>
          <cell r="D254">
            <v>380000</v>
          </cell>
          <cell r="E254">
            <v>8</v>
          </cell>
          <cell r="F254">
            <v>575000</v>
          </cell>
        </row>
        <row r="255">
          <cell r="B255" t="str">
            <v>MORPHETT VALE</v>
          </cell>
          <cell r="C255">
            <v>106</v>
          </cell>
          <cell r="D255">
            <v>290000</v>
          </cell>
          <cell r="E255">
            <v>72</v>
          </cell>
          <cell r="F255">
            <v>301000</v>
          </cell>
        </row>
        <row r="256">
          <cell r="B256" t="str">
            <v>NOARLUNGA CENTRE</v>
          </cell>
          <cell r="C256"/>
          <cell r="D256"/>
          <cell r="E256"/>
          <cell r="F256"/>
        </row>
        <row r="257">
          <cell r="B257" t="str">
            <v>NOARLUNGA DOWNS</v>
          </cell>
          <cell r="C257">
            <v>8</v>
          </cell>
          <cell r="D257">
            <v>300000</v>
          </cell>
          <cell r="E257">
            <v>19</v>
          </cell>
          <cell r="F257">
            <v>313500</v>
          </cell>
        </row>
        <row r="258">
          <cell r="B258" t="str">
            <v>O'HALLORAN HILL</v>
          </cell>
          <cell r="C258">
            <v>16</v>
          </cell>
          <cell r="D258">
            <v>340000</v>
          </cell>
          <cell r="E258">
            <v>5</v>
          </cell>
          <cell r="F258">
            <v>380000</v>
          </cell>
        </row>
        <row r="259">
          <cell r="B259" t="str">
            <v>OLD NOARLUNGA</v>
          </cell>
          <cell r="C259">
            <v>5</v>
          </cell>
          <cell r="D259">
            <v>454500</v>
          </cell>
          <cell r="E259">
            <v>1</v>
          </cell>
          <cell r="F259">
            <v>495000</v>
          </cell>
        </row>
        <row r="260">
          <cell r="B260" t="str">
            <v>OLD REYNELLA</v>
          </cell>
          <cell r="C260">
            <v>14</v>
          </cell>
          <cell r="D260">
            <v>385000</v>
          </cell>
          <cell r="E260">
            <v>11</v>
          </cell>
          <cell r="F260">
            <v>393000</v>
          </cell>
        </row>
        <row r="261">
          <cell r="B261" t="str">
            <v>ONKAPARINGA HILLS</v>
          </cell>
          <cell r="C261">
            <v>6</v>
          </cell>
          <cell r="D261">
            <v>372750</v>
          </cell>
          <cell r="E261">
            <v>7</v>
          </cell>
          <cell r="F261">
            <v>380000</v>
          </cell>
        </row>
        <row r="262">
          <cell r="B262" t="str">
            <v>O'SULLIVAN BEACH</v>
          </cell>
          <cell r="C262">
            <v>7</v>
          </cell>
          <cell r="D262">
            <v>295000</v>
          </cell>
          <cell r="E262">
            <v>5</v>
          </cell>
          <cell r="F262">
            <v>272000</v>
          </cell>
        </row>
        <row r="263">
          <cell r="B263" t="str">
            <v>PORT NOARLUNGA</v>
          </cell>
          <cell r="C263">
            <v>21</v>
          </cell>
          <cell r="D263">
            <v>351000</v>
          </cell>
          <cell r="E263">
            <v>8</v>
          </cell>
          <cell r="F263">
            <v>472500</v>
          </cell>
        </row>
        <row r="264">
          <cell r="B264" t="str">
            <v>PORT NOARLUNGA SOUTH</v>
          </cell>
          <cell r="C264">
            <v>11</v>
          </cell>
          <cell r="D264">
            <v>383500</v>
          </cell>
          <cell r="E264">
            <v>9</v>
          </cell>
          <cell r="F264">
            <v>384250</v>
          </cell>
        </row>
        <row r="265">
          <cell r="B265" t="str">
            <v>PORT WILLUNGA</v>
          </cell>
          <cell r="C265">
            <v>8</v>
          </cell>
          <cell r="D265">
            <v>290000</v>
          </cell>
          <cell r="E265">
            <v>6</v>
          </cell>
          <cell r="F265">
            <v>357500</v>
          </cell>
        </row>
        <row r="266">
          <cell r="B266" t="str">
            <v>REYNELLA</v>
          </cell>
          <cell r="C266">
            <v>12</v>
          </cell>
          <cell r="D266">
            <v>310000</v>
          </cell>
          <cell r="E266">
            <v>10</v>
          </cell>
          <cell r="F266">
            <v>315000</v>
          </cell>
        </row>
        <row r="267">
          <cell r="B267" t="str">
            <v>REYNELLA EAST</v>
          </cell>
          <cell r="C267">
            <v>5</v>
          </cell>
          <cell r="D267">
            <v>290000</v>
          </cell>
          <cell r="E267">
            <v>6</v>
          </cell>
          <cell r="F267">
            <v>327000</v>
          </cell>
        </row>
        <row r="268">
          <cell r="B268" t="str">
            <v>SEAFORD</v>
          </cell>
          <cell r="C268">
            <v>14</v>
          </cell>
          <cell r="D268">
            <v>345000</v>
          </cell>
          <cell r="E268">
            <v>14</v>
          </cell>
          <cell r="F268">
            <v>350000</v>
          </cell>
        </row>
        <row r="269">
          <cell r="B269" t="str">
            <v>SEAFORD HEIGHTS</v>
          </cell>
          <cell r="C269"/>
          <cell r="D269"/>
          <cell r="E269"/>
          <cell r="F269"/>
        </row>
        <row r="270">
          <cell r="B270" t="str">
            <v>SEAFORD MEADOWS</v>
          </cell>
          <cell r="C270">
            <v>20</v>
          </cell>
          <cell r="D270">
            <v>383750</v>
          </cell>
          <cell r="E270">
            <v>11</v>
          </cell>
          <cell r="F270">
            <v>387500</v>
          </cell>
        </row>
        <row r="271">
          <cell r="B271" t="str">
            <v>SEAFORD RISE</v>
          </cell>
          <cell r="C271">
            <v>21</v>
          </cell>
          <cell r="D271">
            <v>375000</v>
          </cell>
          <cell r="E271">
            <v>20</v>
          </cell>
          <cell r="F271">
            <v>377500</v>
          </cell>
        </row>
        <row r="272">
          <cell r="B272" t="str">
            <v>SELLICKS BEACH</v>
          </cell>
          <cell r="C272">
            <v>10</v>
          </cell>
          <cell r="D272">
            <v>314000</v>
          </cell>
          <cell r="E272">
            <v>10</v>
          </cell>
          <cell r="F272">
            <v>332500</v>
          </cell>
        </row>
        <row r="273">
          <cell r="B273" t="str">
            <v>SELLICKS HILL</v>
          </cell>
          <cell r="C273"/>
          <cell r="D273"/>
          <cell r="E273"/>
          <cell r="F273"/>
        </row>
        <row r="274">
          <cell r="B274" t="str">
            <v>TATACHILLA</v>
          </cell>
          <cell r="C274"/>
          <cell r="D274"/>
          <cell r="E274"/>
          <cell r="F274"/>
        </row>
        <row r="275">
          <cell r="B275" t="str">
            <v>THE RANGE</v>
          </cell>
          <cell r="C275"/>
          <cell r="D275"/>
          <cell r="E275"/>
          <cell r="F275"/>
        </row>
        <row r="276">
          <cell r="B276" t="str">
            <v>VALE PARK</v>
          </cell>
          <cell r="C276">
            <v>7</v>
          </cell>
          <cell r="D276">
            <v>502000</v>
          </cell>
          <cell r="E276">
            <v>7</v>
          </cell>
          <cell r="F276">
            <v>570000</v>
          </cell>
        </row>
        <row r="277">
          <cell r="B277" t="str">
            <v>WHITES VALLEY</v>
          </cell>
          <cell r="C277"/>
          <cell r="D277"/>
          <cell r="E277"/>
          <cell r="F277"/>
        </row>
        <row r="278">
          <cell r="B278" t="str">
            <v>WILLUNGA</v>
          </cell>
          <cell r="C278">
            <v>13</v>
          </cell>
          <cell r="D278">
            <v>405000</v>
          </cell>
          <cell r="E278">
            <v>10</v>
          </cell>
          <cell r="F278">
            <v>407500</v>
          </cell>
        </row>
        <row r="279">
          <cell r="B279" t="str">
            <v>WILLUNGA SOUTH</v>
          </cell>
          <cell r="C279"/>
          <cell r="D279"/>
          <cell r="E279"/>
          <cell r="F279"/>
        </row>
        <row r="280">
          <cell r="B280" t="str">
            <v>WOODCROFT</v>
          </cell>
          <cell r="C280">
            <v>54</v>
          </cell>
          <cell r="D280">
            <v>390750</v>
          </cell>
          <cell r="E280">
            <v>35</v>
          </cell>
          <cell r="F280">
            <v>405000</v>
          </cell>
        </row>
        <row r="281">
          <cell r="B281" t="str">
            <v>ANDREWS FARM</v>
          </cell>
          <cell r="C281">
            <v>28</v>
          </cell>
          <cell r="D281">
            <v>284900</v>
          </cell>
          <cell r="E281">
            <v>25</v>
          </cell>
          <cell r="F281">
            <v>275000</v>
          </cell>
        </row>
        <row r="282">
          <cell r="B282" t="str">
            <v>ANGLE VALE</v>
          </cell>
          <cell r="C282">
            <v>8</v>
          </cell>
          <cell r="D282">
            <v>491000</v>
          </cell>
          <cell r="E282">
            <v>3</v>
          </cell>
          <cell r="F282">
            <v>545000</v>
          </cell>
        </row>
        <row r="283">
          <cell r="B283" t="str">
            <v>BIBARINGA</v>
          </cell>
          <cell r="C283"/>
          <cell r="D283"/>
          <cell r="E283"/>
          <cell r="F283"/>
        </row>
        <row r="284">
          <cell r="B284" t="str">
            <v>BLAKEVIEW</v>
          </cell>
          <cell r="C284">
            <v>30</v>
          </cell>
          <cell r="D284">
            <v>292500</v>
          </cell>
          <cell r="E284">
            <v>18</v>
          </cell>
          <cell r="F284">
            <v>265000</v>
          </cell>
        </row>
        <row r="285">
          <cell r="B285" t="str">
            <v>BUCKLAND PARK</v>
          </cell>
          <cell r="C285"/>
          <cell r="D285"/>
          <cell r="E285"/>
          <cell r="F285"/>
        </row>
        <row r="286">
          <cell r="B286" t="str">
            <v>CRAIGMORE</v>
          </cell>
          <cell r="C286">
            <v>46</v>
          </cell>
          <cell r="D286">
            <v>272250</v>
          </cell>
          <cell r="E286">
            <v>32</v>
          </cell>
          <cell r="F286">
            <v>309000</v>
          </cell>
        </row>
        <row r="287">
          <cell r="B287" t="str">
            <v>DAVOREN PARK</v>
          </cell>
          <cell r="C287">
            <v>22</v>
          </cell>
          <cell r="D287">
            <v>180250</v>
          </cell>
          <cell r="E287">
            <v>13</v>
          </cell>
          <cell r="F287">
            <v>175000</v>
          </cell>
        </row>
        <row r="288">
          <cell r="B288" t="str">
            <v>EDINBURGH</v>
          </cell>
          <cell r="C288"/>
          <cell r="D288"/>
          <cell r="E288"/>
          <cell r="F288"/>
        </row>
        <row r="289">
          <cell r="B289" t="str">
            <v>EDINBURGH NORTH</v>
          </cell>
          <cell r="C289"/>
          <cell r="D289"/>
          <cell r="E289"/>
          <cell r="F289"/>
        </row>
        <row r="290">
          <cell r="B290" t="str">
            <v>ELIZABETH</v>
          </cell>
          <cell r="C290">
            <v>2</v>
          </cell>
          <cell r="D290">
            <v>267500</v>
          </cell>
          <cell r="E290">
            <v>2</v>
          </cell>
          <cell r="F290">
            <v>267000</v>
          </cell>
        </row>
        <row r="291">
          <cell r="B291" t="str">
            <v>ELIZABETH DOWNS</v>
          </cell>
          <cell r="C291">
            <v>17</v>
          </cell>
          <cell r="D291">
            <v>195000</v>
          </cell>
          <cell r="E291">
            <v>12</v>
          </cell>
          <cell r="F291">
            <v>180000</v>
          </cell>
        </row>
        <row r="292">
          <cell r="B292" t="str">
            <v>ELIZABETH EAST</v>
          </cell>
          <cell r="C292">
            <v>15</v>
          </cell>
          <cell r="D292">
            <v>210000</v>
          </cell>
          <cell r="E292">
            <v>10</v>
          </cell>
          <cell r="F292">
            <v>216000</v>
          </cell>
        </row>
        <row r="293">
          <cell r="B293" t="str">
            <v>ELIZABETH GROVE</v>
          </cell>
          <cell r="C293">
            <v>6</v>
          </cell>
          <cell r="D293">
            <v>195000</v>
          </cell>
          <cell r="E293">
            <v>1</v>
          </cell>
          <cell r="F293">
            <v>225000</v>
          </cell>
        </row>
        <row r="294">
          <cell r="B294" t="str">
            <v>ELIZABETH NORTH</v>
          </cell>
          <cell r="C294">
            <v>7</v>
          </cell>
          <cell r="D294">
            <v>189000</v>
          </cell>
          <cell r="E294">
            <v>5</v>
          </cell>
          <cell r="F294">
            <v>182500</v>
          </cell>
        </row>
        <row r="295">
          <cell r="B295" t="str">
            <v>ELIZABETH PARK</v>
          </cell>
          <cell r="C295">
            <v>16</v>
          </cell>
          <cell r="D295">
            <v>204750</v>
          </cell>
          <cell r="E295">
            <v>12</v>
          </cell>
          <cell r="F295">
            <v>206000</v>
          </cell>
        </row>
        <row r="296">
          <cell r="B296" t="str">
            <v>ELIZABETH SOUTH</v>
          </cell>
          <cell r="C296">
            <v>4</v>
          </cell>
          <cell r="D296">
            <v>211500</v>
          </cell>
          <cell r="E296">
            <v>4</v>
          </cell>
          <cell r="F296">
            <v>192500</v>
          </cell>
        </row>
        <row r="297">
          <cell r="B297" t="str">
            <v>ELIZABETH VALE</v>
          </cell>
          <cell r="C297">
            <v>9</v>
          </cell>
          <cell r="D297">
            <v>239000</v>
          </cell>
          <cell r="E297">
            <v>18</v>
          </cell>
          <cell r="F297">
            <v>238500</v>
          </cell>
        </row>
        <row r="298">
          <cell r="B298" t="str">
            <v>EVANSTON PARK</v>
          </cell>
          <cell r="C298">
            <v>18</v>
          </cell>
          <cell r="D298">
            <v>361250</v>
          </cell>
          <cell r="E298">
            <v>17</v>
          </cell>
          <cell r="F298">
            <v>334000</v>
          </cell>
        </row>
        <row r="299">
          <cell r="B299" t="str">
            <v>GOULD CREEK</v>
          </cell>
          <cell r="C299"/>
          <cell r="D299"/>
          <cell r="E299"/>
          <cell r="F299"/>
        </row>
        <row r="300">
          <cell r="B300" t="str">
            <v>HILLBANK</v>
          </cell>
          <cell r="C300">
            <v>21</v>
          </cell>
          <cell r="D300">
            <v>335000</v>
          </cell>
          <cell r="E300">
            <v>14</v>
          </cell>
          <cell r="F300">
            <v>294250</v>
          </cell>
        </row>
        <row r="301">
          <cell r="B301" t="str">
            <v>HILLIER</v>
          </cell>
          <cell r="C301"/>
          <cell r="D301"/>
          <cell r="E301"/>
          <cell r="F301"/>
        </row>
        <row r="302">
          <cell r="B302" t="str">
            <v>HUMBUG SCRUB</v>
          </cell>
          <cell r="C302"/>
          <cell r="D302"/>
          <cell r="E302"/>
          <cell r="F302"/>
        </row>
        <row r="303">
          <cell r="B303" t="str">
            <v>MACDONALD PARK</v>
          </cell>
          <cell r="C303"/>
          <cell r="D303"/>
          <cell r="E303"/>
          <cell r="F303"/>
        </row>
        <row r="304">
          <cell r="B304" t="str">
            <v>MUNNO PARA</v>
          </cell>
          <cell r="C304">
            <v>8</v>
          </cell>
          <cell r="D304">
            <v>263500</v>
          </cell>
          <cell r="E304">
            <v>11</v>
          </cell>
          <cell r="F304">
            <v>251000</v>
          </cell>
        </row>
        <row r="305">
          <cell r="B305" t="str">
            <v>MUNNO PARA DOWNS</v>
          </cell>
          <cell r="C305"/>
          <cell r="D305"/>
          <cell r="E305"/>
          <cell r="F305"/>
        </row>
        <row r="306">
          <cell r="B306" t="str">
            <v>MUNNO PARA WEST</v>
          </cell>
          <cell r="C306">
            <v>25</v>
          </cell>
          <cell r="D306">
            <v>261000</v>
          </cell>
          <cell r="E306">
            <v>12</v>
          </cell>
          <cell r="F306">
            <v>315000</v>
          </cell>
        </row>
        <row r="307">
          <cell r="B307" t="str">
            <v>ONE TREE HILL</v>
          </cell>
          <cell r="C307">
            <v>1</v>
          </cell>
          <cell r="D307">
            <v>438000</v>
          </cell>
          <cell r="E307"/>
          <cell r="F307"/>
        </row>
        <row r="308">
          <cell r="B308" t="str">
            <v>PENFIELD</v>
          </cell>
          <cell r="C308">
            <v>3</v>
          </cell>
          <cell r="D308">
            <v>326250</v>
          </cell>
          <cell r="E308">
            <v>3</v>
          </cell>
          <cell r="F308">
            <v>320000</v>
          </cell>
        </row>
        <row r="309">
          <cell r="B309" t="str">
            <v>PENFIELD GARDENS</v>
          </cell>
          <cell r="C309"/>
          <cell r="D309"/>
          <cell r="E309"/>
          <cell r="F309"/>
        </row>
        <row r="310">
          <cell r="B310" t="str">
            <v>SAMPSON FLAT</v>
          </cell>
          <cell r="C310"/>
          <cell r="D310"/>
          <cell r="E310"/>
          <cell r="F310"/>
        </row>
        <row r="311">
          <cell r="B311" t="str">
            <v>SMITHFIELD</v>
          </cell>
          <cell r="C311">
            <v>5</v>
          </cell>
          <cell r="D311">
            <v>256500</v>
          </cell>
          <cell r="E311">
            <v>5</v>
          </cell>
          <cell r="F311">
            <v>210000</v>
          </cell>
        </row>
        <row r="312">
          <cell r="B312" t="str">
            <v>SMITHFIELD PLAINS</v>
          </cell>
          <cell r="C312">
            <v>16</v>
          </cell>
          <cell r="D312">
            <v>182000</v>
          </cell>
          <cell r="E312">
            <v>9</v>
          </cell>
          <cell r="F312">
            <v>217500</v>
          </cell>
        </row>
        <row r="313">
          <cell r="B313" t="str">
            <v>ST KILDA</v>
          </cell>
          <cell r="C313"/>
          <cell r="D313"/>
          <cell r="E313"/>
          <cell r="F313"/>
        </row>
        <row r="314">
          <cell r="B314" t="str">
            <v>ULEYBURY</v>
          </cell>
          <cell r="C314"/>
          <cell r="D314"/>
          <cell r="E314"/>
          <cell r="F314"/>
        </row>
        <row r="315">
          <cell r="B315" t="str">
            <v>VIRGINIA</v>
          </cell>
          <cell r="C315">
            <v>7</v>
          </cell>
          <cell r="D315">
            <v>485000</v>
          </cell>
          <cell r="E315">
            <v>2</v>
          </cell>
          <cell r="F315">
            <v>473000</v>
          </cell>
        </row>
        <row r="316">
          <cell r="B316" t="str">
            <v>WATERLOO CORNER</v>
          </cell>
          <cell r="C316"/>
          <cell r="D316"/>
          <cell r="E316"/>
          <cell r="F316"/>
        </row>
        <row r="317">
          <cell r="B317" t="str">
            <v>YATTALUNGA</v>
          </cell>
          <cell r="C317"/>
          <cell r="D317"/>
          <cell r="E317"/>
          <cell r="F317"/>
        </row>
        <row r="318">
          <cell r="B318" t="str">
            <v>ALBERTON</v>
          </cell>
          <cell r="C318">
            <v>9</v>
          </cell>
          <cell r="D318">
            <v>425000</v>
          </cell>
          <cell r="E318">
            <v>4</v>
          </cell>
          <cell r="F318">
            <v>518000</v>
          </cell>
        </row>
        <row r="319">
          <cell r="B319" t="str">
            <v>ANGLE PARK</v>
          </cell>
          <cell r="C319">
            <v>5</v>
          </cell>
          <cell r="D319">
            <v>439100</v>
          </cell>
          <cell r="E319">
            <v>2</v>
          </cell>
          <cell r="F319">
            <v>419250</v>
          </cell>
        </row>
        <row r="320">
          <cell r="B320" t="str">
            <v>BIRKENHEAD</v>
          </cell>
          <cell r="C320">
            <v>9</v>
          </cell>
          <cell r="D320">
            <v>400000</v>
          </cell>
          <cell r="E320">
            <v>9</v>
          </cell>
          <cell r="F320">
            <v>392500</v>
          </cell>
        </row>
        <row r="321">
          <cell r="B321" t="str">
            <v>BLAIR ATHOL</v>
          </cell>
          <cell r="C321">
            <v>20</v>
          </cell>
          <cell r="D321">
            <v>380000</v>
          </cell>
          <cell r="E321">
            <v>11</v>
          </cell>
          <cell r="F321">
            <v>436000</v>
          </cell>
        </row>
        <row r="322">
          <cell r="B322" t="str">
            <v>BROADVIEW</v>
          </cell>
          <cell r="C322">
            <v>11</v>
          </cell>
          <cell r="D322">
            <v>442000</v>
          </cell>
          <cell r="E322">
            <v>14</v>
          </cell>
          <cell r="F322">
            <v>528375</v>
          </cell>
        </row>
        <row r="323">
          <cell r="B323" t="str">
            <v>CLEARVIEW</v>
          </cell>
          <cell r="C323">
            <v>16</v>
          </cell>
          <cell r="D323">
            <v>351750</v>
          </cell>
          <cell r="E323">
            <v>13</v>
          </cell>
          <cell r="F323">
            <v>381000</v>
          </cell>
        </row>
        <row r="324">
          <cell r="B324" t="str">
            <v>CROYDON PARK</v>
          </cell>
          <cell r="C324">
            <v>18</v>
          </cell>
          <cell r="D324">
            <v>390000</v>
          </cell>
          <cell r="E324">
            <v>10</v>
          </cell>
          <cell r="F324">
            <v>417500</v>
          </cell>
        </row>
        <row r="325">
          <cell r="B325" t="str">
            <v>DERNANCOURT</v>
          </cell>
          <cell r="C325">
            <v>25</v>
          </cell>
          <cell r="D325">
            <v>429750</v>
          </cell>
          <cell r="E325">
            <v>15</v>
          </cell>
          <cell r="F325">
            <v>443500</v>
          </cell>
        </row>
        <row r="326">
          <cell r="B326" t="str">
            <v>DEVON PARK</v>
          </cell>
          <cell r="C326">
            <v>6</v>
          </cell>
          <cell r="D326">
            <v>455000</v>
          </cell>
          <cell r="E326"/>
          <cell r="F326"/>
        </row>
        <row r="327">
          <cell r="B327" t="str">
            <v>DRY CREEK</v>
          </cell>
          <cell r="C327">
            <v>2</v>
          </cell>
          <cell r="D327">
            <v>202000</v>
          </cell>
          <cell r="E327"/>
          <cell r="F327"/>
        </row>
        <row r="328">
          <cell r="B328" t="str">
            <v>DUDLEY PARK</v>
          </cell>
          <cell r="C328"/>
          <cell r="D328"/>
          <cell r="E328">
            <v>2</v>
          </cell>
          <cell r="F328">
            <v>357500</v>
          </cell>
        </row>
        <row r="329">
          <cell r="B329" t="str">
            <v>ENFIELD</v>
          </cell>
          <cell r="C329">
            <v>29</v>
          </cell>
          <cell r="D329">
            <v>374000</v>
          </cell>
          <cell r="E329">
            <v>18</v>
          </cell>
          <cell r="F329">
            <v>386000</v>
          </cell>
        </row>
        <row r="330">
          <cell r="B330" t="str">
            <v>ETHELTON</v>
          </cell>
          <cell r="C330">
            <v>4</v>
          </cell>
          <cell r="D330">
            <v>402500</v>
          </cell>
          <cell r="E330">
            <v>4</v>
          </cell>
          <cell r="F330">
            <v>452500</v>
          </cell>
        </row>
        <row r="331">
          <cell r="B331" t="str">
            <v>EXETER</v>
          </cell>
          <cell r="C331">
            <v>5</v>
          </cell>
          <cell r="D331">
            <v>460000</v>
          </cell>
          <cell r="E331">
            <v>5</v>
          </cell>
          <cell r="F331">
            <v>406500</v>
          </cell>
        </row>
        <row r="332">
          <cell r="B332" t="str">
            <v>FERRYDEN PARK</v>
          </cell>
          <cell r="C332">
            <v>12</v>
          </cell>
          <cell r="D332">
            <v>387000</v>
          </cell>
          <cell r="E332">
            <v>7</v>
          </cell>
          <cell r="F332">
            <v>410000</v>
          </cell>
        </row>
        <row r="333">
          <cell r="B333" t="str">
            <v>GEPPS CROSS</v>
          </cell>
          <cell r="C333">
            <v>3</v>
          </cell>
          <cell r="D333">
            <v>330000</v>
          </cell>
          <cell r="E333">
            <v>1</v>
          </cell>
          <cell r="F333">
            <v>340000</v>
          </cell>
        </row>
        <row r="334">
          <cell r="B334" t="str">
            <v>GILLES PLAINS</v>
          </cell>
          <cell r="C334">
            <v>15</v>
          </cell>
          <cell r="D334">
            <v>382000</v>
          </cell>
          <cell r="E334">
            <v>11</v>
          </cell>
          <cell r="F334">
            <v>400000</v>
          </cell>
        </row>
        <row r="335">
          <cell r="B335" t="str">
            <v>GILLMAN</v>
          </cell>
          <cell r="C335">
            <v>1</v>
          </cell>
          <cell r="D335">
            <v>245000</v>
          </cell>
          <cell r="E335"/>
          <cell r="F335"/>
        </row>
        <row r="336">
          <cell r="B336" t="str">
            <v>GLANVILLE</v>
          </cell>
          <cell r="C336">
            <v>7</v>
          </cell>
          <cell r="D336">
            <v>345000</v>
          </cell>
          <cell r="E336">
            <v>3</v>
          </cell>
          <cell r="F336">
            <v>305000</v>
          </cell>
        </row>
        <row r="337">
          <cell r="B337" t="str">
            <v>GREENACRES</v>
          </cell>
          <cell r="C337">
            <v>12</v>
          </cell>
          <cell r="D337">
            <v>377000</v>
          </cell>
          <cell r="E337">
            <v>13</v>
          </cell>
          <cell r="F337">
            <v>402750</v>
          </cell>
        </row>
        <row r="338">
          <cell r="B338" t="str">
            <v>HAMPSTEAD GARDENS</v>
          </cell>
          <cell r="C338">
            <v>7</v>
          </cell>
          <cell r="D338">
            <v>404000</v>
          </cell>
          <cell r="E338">
            <v>5</v>
          </cell>
          <cell r="F338">
            <v>545000</v>
          </cell>
        </row>
        <row r="339">
          <cell r="B339" t="str">
            <v>HILLCREST</v>
          </cell>
          <cell r="C339">
            <v>22</v>
          </cell>
          <cell r="D339">
            <v>420000</v>
          </cell>
          <cell r="E339">
            <v>15</v>
          </cell>
          <cell r="F339">
            <v>439500</v>
          </cell>
        </row>
        <row r="340">
          <cell r="B340" t="str">
            <v>HOLDEN HILL</v>
          </cell>
          <cell r="C340">
            <v>19</v>
          </cell>
          <cell r="D340">
            <v>335000</v>
          </cell>
          <cell r="E340">
            <v>10</v>
          </cell>
          <cell r="F340">
            <v>336250</v>
          </cell>
        </row>
        <row r="341">
          <cell r="B341" t="str">
            <v>KILBURN</v>
          </cell>
          <cell r="C341">
            <v>10</v>
          </cell>
          <cell r="D341">
            <v>350000</v>
          </cell>
          <cell r="E341">
            <v>7</v>
          </cell>
          <cell r="F341">
            <v>397500</v>
          </cell>
        </row>
        <row r="342">
          <cell r="B342" t="str">
            <v>KLEMZIG</v>
          </cell>
          <cell r="C342">
            <v>24</v>
          </cell>
          <cell r="D342">
            <v>510000</v>
          </cell>
          <cell r="E342">
            <v>14</v>
          </cell>
          <cell r="F342">
            <v>492500</v>
          </cell>
        </row>
        <row r="343">
          <cell r="B343" t="str">
            <v>LARGS BAY</v>
          </cell>
          <cell r="C343">
            <v>16</v>
          </cell>
          <cell r="D343">
            <v>449000</v>
          </cell>
          <cell r="E343">
            <v>6</v>
          </cell>
          <cell r="F343">
            <v>470000</v>
          </cell>
        </row>
        <row r="344">
          <cell r="B344" t="str">
            <v>LARGS NORTH</v>
          </cell>
          <cell r="C344">
            <v>18</v>
          </cell>
          <cell r="D344">
            <v>360000</v>
          </cell>
          <cell r="E344">
            <v>15</v>
          </cell>
          <cell r="F344">
            <v>555000</v>
          </cell>
        </row>
        <row r="345">
          <cell r="B345" t="str">
            <v>MANNINGHAM</v>
          </cell>
          <cell r="C345">
            <v>8</v>
          </cell>
          <cell r="D345">
            <v>567500</v>
          </cell>
          <cell r="E345">
            <v>5</v>
          </cell>
          <cell r="F345">
            <v>512000</v>
          </cell>
        </row>
        <row r="346">
          <cell r="B346" t="str">
            <v>MANSFIELD PARK</v>
          </cell>
          <cell r="C346">
            <v>13</v>
          </cell>
          <cell r="D346">
            <v>398000</v>
          </cell>
          <cell r="E346">
            <v>7</v>
          </cell>
          <cell r="F346">
            <v>385000</v>
          </cell>
        </row>
        <row r="347">
          <cell r="B347" t="str">
            <v>NEW PORT</v>
          </cell>
          <cell r="C347"/>
          <cell r="D347"/>
          <cell r="E347"/>
          <cell r="F347"/>
        </row>
        <row r="348">
          <cell r="B348" t="str">
            <v>NORTH HAVEN</v>
          </cell>
          <cell r="C348">
            <v>22</v>
          </cell>
          <cell r="D348">
            <v>424750</v>
          </cell>
          <cell r="E348">
            <v>15</v>
          </cell>
          <cell r="F348">
            <v>425000</v>
          </cell>
        </row>
        <row r="349">
          <cell r="B349" t="str">
            <v>NORTHFIELD</v>
          </cell>
          <cell r="C349">
            <v>15</v>
          </cell>
          <cell r="D349">
            <v>387250</v>
          </cell>
          <cell r="E349">
            <v>11</v>
          </cell>
          <cell r="F349">
            <v>394250</v>
          </cell>
        </row>
        <row r="350">
          <cell r="B350" t="str">
            <v>NORTHGATE</v>
          </cell>
          <cell r="C350">
            <v>24</v>
          </cell>
          <cell r="D350">
            <v>580000</v>
          </cell>
          <cell r="E350">
            <v>26</v>
          </cell>
          <cell r="F350">
            <v>556000</v>
          </cell>
        </row>
        <row r="351">
          <cell r="B351" t="str">
            <v>OAKDEN</v>
          </cell>
          <cell r="C351">
            <v>20</v>
          </cell>
          <cell r="D351">
            <v>428000</v>
          </cell>
          <cell r="E351">
            <v>12</v>
          </cell>
          <cell r="F351">
            <v>397500</v>
          </cell>
        </row>
        <row r="352">
          <cell r="B352" t="str">
            <v>OSBORNE</v>
          </cell>
          <cell r="C352">
            <v>6</v>
          </cell>
          <cell r="D352">
            <v>275000</v>
          </cell>
          <cell r="E352">
            <v>4</v>
          </cell>
          <cell r="F352">
            <v>330000</v>
          </cell>
        </row>
        <row r="353">
          <cell r="B353" t="str">
            <v>OTTOWAY</v>
          </cell>
          <cell r="C353">
            <v>10</v>
          </cell>
          <cell r="D353">
            <v>316500</v>
          </cell>
          <cell r="E353">
            <v>10</v>
          </cell>
          <cell r="F353">
            <v>311000</v>
          </cell>
        </row>
        <row r="354">
          <cell r="B354" t="str">
            <v>OUTER HARBOR</v>
          </cell>
          <cell r="C354"/>
          <cell r="D354"/>
          <cell r="E354"/>
          <cell r="F354"/>
        </row>
        <row r="355">
          <cell r="B355" t="str">
            <v>OVINGHAM</v>
          </cell>
          <cell r="C355"/>
          <cell r="D355"/>
          <cell r="E355">
            <v>3</v>
          </cell>
          <cell r="F355">
            <v>596250</v>
          </cell>
        </row>
        <row r="356">
          <cell r="B356" t="str">
            <v>PETERHEAD</v>
          </cell>
          <cell r="C356">
            <v>5</v>
          </cell>
          <cell r="D356">
            <v>397500</v>
          </cell>
          <cell r="E356">
            <v>5</v>
          </cell>
          <cell r="F356">
            <v>315000</v>
          </cell>
        </row>
        <row r="357">
          <cell r="B357" t="str">
            <v>PORT ADELAIDE</v>
          </cell>
          <cell r="C357">
            <v>4</v>
          </cell>
          <cell r="D357">
            <v>410000</v>
          </cell>
          <cell r="E357">
            <v>2</v>
          </cell>
          <cell r="F357">
            <v>440000</v>
          </cell>
        </row>
        <row r="358">
          <cell r="B358" t="str">
            <v>PROSPECT</v>
          </cell>
          <cell r="C358">
            <v>56</v>
          </cell>
          <cell r="D358">
            <v>617500</v>
          </cell>
          <cell r="E358">
            <v>33</v>
          </cell>
          <cell r="F358">
            <v>570000</v>
          </cell>
        </row>
        <row r="359">
          <cell r="B359" t="str">
            <v>QUEENSTOWN</v>
          </cell>
          <cell r="C359">
            <v>4</v>
          </cell>
          <cell r="D359">
            <v>374500</v>
          </cell>
          <cell r="E359">
            <v>6</v>
          </cell>
          <cell r="F359">
            <v>399000</v>
          </cell>
        </row>
        <row r="360">
          <cell r="B360" t="str">
            <v>REGENCY PARK</v>
          </cell>
          <cell r="C360"/>
          <cell r="D360"/>
          <cell r="E360"/>
          <cell r="F360"/>
        </row>
        <row r="361">
          <cell r="B361" t="str">
            <v>ROSEWATER</v>
          </cell>
          <cell r="C361">
            <v>13</v>
          </cell>
          <cell r="D361">
            <v>332500</v>
          </cell>
          <cell r="E361">
            <v>14</v>
          </cell>
          <cell r="F361">
            <v>365000</v>
          </cell>
        </row>
        <row r="362">
          <cell r="B362" t="str">
            <v>SEFTON PARK</v>
          </cell>
          <cell r="C362">
            <v>2</v>
          </cell>
          <cell r="D362">
            <v>538250</v>
          </cell>
          <cell r="E362">
            <v>1</v>
          </cell>
          <cell r="F362">
            <v>575000</v>
          </cell>
        </row>
        <row r="363">
          <cell r="B363" t="str">
            <v>SEMAPHORE</v>
          </cell>
          <cell r="C363">
            <v>11</v>
          </cell>
          <cell r="D363">
            <v>583000</v>
          </cell>
          <cell r="E363">
            <v>6</v>
          </cell>
          <cell r="F363">
            <v>545000</v>
          </cell>
        </row>
        <row r="364">
          <cell r="B364" t="str">
            <v>SEMAPHORE SOUTH</v>
          </cell>
          <cell r="C364">
            <v>7</v>
          </cell>
          <cell r="D364">
            <v>600500</v>
          </cell>
          <cell r="E364">
            <v>5</v>
          </cell>
          <cell r="F364">
            <v>633000</v>
          </cell>
        </row>
        <row r="365">
          <cell r="B365" t="str">
            <v>TAPEROO</v>
          </cell>
          <cell r="C365">
            <v>9</v>
          </cell>
          <cell r="D365">
            <v>345000</v>
          </cell>
          <cell r="E365">
            <v>8</v>
          </cell>
          <cell r="F365">
            <v>345000</v>
          </cell>
        </row>
        <row r="366">
          <cell r="B366" t="str">
            <v>VALLEY VIEW</v>
          </cell>
          <cell r="C366">
            <v>24</v>
          </cell>
          <cell r="D366">
            <v>348000</v>
          </cell>
          <cell r="E366">
            <v>20</v>
          </cell>
          <cell r="F366">
            <v>345000</v>
          </cell>
        </row>
        <row r="367">
          <cell r="B367" t="str">
            <v>WALKLEY HEIGHTS</v>
          </cell>
          <cell r="C367">
            <v>15</v>
          </cell>
          <cell r="D367">
            <v>485250</v>
          </cell>
          <cell r="E367">
            <v>4</v>
          </cell>
          <cell r="F367">
            <v>535000</v>
          </cell>
        </row>
        <row r="368">
          <cell r="B368" t="str">
            <v>WINDSOR GARDENS</v>
          </cell>
          <cell r="C368">
            <v>27</v>
          </cell>
          <cell r="D368">
            <v>381725</v>
          </cell>
          <cell r="E368">
            <v>14</v>
          </cell>
          <cell r="F368">
            <v>387000</v>
          </cell>
        </row>
        <row r="369">
          <cell r="B369" t="str">
            <v>WINGFIELD</v>
          </cell>
          <cell r="C369"/>
          <cell r="D369"/>
          <cell r="E369">
            <v>1</v>
          </cell>
          <cell r="F369">
            <v>227500</v>
          </cell>
        </row>
        <row r="370">
          <cell r="B370" t="str">
            <v>WOODVILLE GARDENS</v>
          </cell>
          <cell r="C370">
            <v>7</v>
          </cell>
          <cell r="D370">
            <v>390000</v>
          </cell>
          <cell r="E370"/>
          <cell r="F370"/>
        </row>
        <row r="371">
          <cell r="B371" t="str">
            <v>BROADVIEW</v>
          </cell>
          <cell r="C371">
            <v>11</v>
          </cell>
          <cell r="D371">
            <v>442000</v>
          </cell>
          <cell r="E371">
            <v>14</v>
          </cell>
          <cell r="F371">
            <v>528375</v>
          </cell>
        </row>
        <row r="372">
          <cell r="B372" t="str">
            <v>COLLINSWOOD</v>
          </cell>
          <cell r="C372">
            <v>4</v>
          </cell>
          <cell r="D372">
            <v>641000</v>
          </cell>
          <cell r="E372">
            <v>3</v>
          </cell>
          <cell r="F372">
            <v>665000</v>
          </cell>
        </row>
        <row r="373">
          <cell r="B373" t="str">
            <v>FITZROY</v>
          </cell>
          <cell r="C373">
            <v>2</v>
          </cell>
          <cell r="D373">
            <v>716000</v>
          </cell>
          <cell r="E373">
            <v>1</v>
          </cell>
          <cell r="F373">
            <v>786000</v>
          </cell>
        </row>
        <row r="374">
          <cell r="B374" t="str">
            <v>MEDINDIE GARDENS</v>
          </cell>
          <cell r="C374"/>
          <cell r="D374"/>
          <cell r="E374"/>
          <cell r="F374"/>
        </row>
        <row r="375">
          <cell r="B375" t="str">
            <v>NAILSWORTH</v>
          </cell>
          <cell r="C375">
            <v>4</v>
          </cell>
          <cell r="D375">
            <v>617250</v>
          </cell>
          <cell r="E375">
            <v>6</v>
          </cell>
          <cell r="F375">
            <v>590000</v>
          </cell>
        </row>
        <row r="376">
          <cell r="B376" t="str">
            <v>OVINGHAM</v>
          </cell>
          <cell r="C376"/>
          <cell r="D376"/>
          <cell r="E376">
            <v>3</v>
          </cell>
          <cell r="F376">
            <v>596250</v>
          </cell>
        </row>
        <row r="377">
          <cell r="B377" t="str">
            <v>PROSPECT</v>
          </cell>
          <cell r="C377">
            <v>56</v>
          </cell>
          <cell r="D377">
            <v>617500</v>
          </cell>
          <cell r="E377">
            <v>33</v>
          </cell>
          <cell r="F377">
            <v>570000</v>
          </cell>
        </row>
        <row r="378">
          <cell r="B378" t="str">
            <v>SEFTON PARK</v>
          </cell>
          <cell r="C378">
            <v>2</v>
          </cell>
          <cell r="D378">
            <v>538250</v>
          </cell>
          <cell r="E378">
            <v>1</v>
          </cell>
          <cell r="F378">
            <v>575000</v>
          </cell>
        </row>
        <row r="379">
          <cell r="B379" t="str">
            <v>THORNGATE</v>
          </cell>
          <cell r="C379"/>
          <cell r="D379"/>
          <cell r="E379">
            <v>1</v>
          </cell>
          <cell r="F379">
            <v>850000</v>
          </cell>
        </row>
        <row r="380">
          <cell r="B380" t="str">
            <v>BOLIVAR</v>
          </cell>
          <cell r="C380"/>
          <cell r="D380"/>
          <cell r="E380"/>
          <cell r="F380"/>
        </row>
        <row r="381">
          <cell r="B381" t="str">
            <v>BRAHMA LODGE</v>
          </cell>
          <cell r="C381">
            <v>18</v>
          </cell>
          <cell r="D381">
            <v>255750</v>
          </cell>
          <cell r="E381">
            <v>8</v>
          </cell>
          <cell r="F381">
            <v>280000</v>
          </cell>
        </row>
        <row r="382">
          <cell r="B382" t="str">
            <v>BURTON</v>
          </cell>
          <cell r="C382">
            <v>22</v>
          </cell>
          <cell r="D382">
            <v>320000</v>
          </cell>
          <cell r="E382">
            <v>25</v>
          </cell>
          <cell r="F382">
            <v>306000</v>
          </cell>
        </row>
        <row r="383">
          <cell r="B383" t="str">
            <v>CAVAN</v>
          </cell>
          <cell r="C383"/>
          <cell r="D383"/>
          <cell r="E383"/>
          <cell r="F383"/>
        </row>
        <row r="384">
          <cell r="B384" t="str">
            <v>DIREK</v>
          </cell>
          <cell r="C384">
            <v>1</v>
          </cell>
          <cell r="D384">
            <v>349950</v>
          </cell>
          <cell r="E384">
            <v>1</v>
          </cell>
          <cell r="F384">
            <v>316000</v>
          </cell>
        </row>
        <row r="385">
          <cell r="B385" t="str">
            <v>DRY CREEK</v>
          </cell>
          <cell r="C385">
            <v>2</v>
          </cell>
          <cell r="D385">
            <v>202000</v>
          </cell>
          <cell r="E385"/>
          <cell r="F385"/>
        </row>
        <row r="386">
          <cell r="B386" t="str">
            <v>EDINBURGH</v>
          </cell>
          <cell r="C386"/>
          <cell r="D386"/>
          <cell r="E386"/>
          <cell r="F386"/>
        </row>
        <row r="387">
          <cell r="B387" t="str">
            <v>ELIZABETH VALE</v>
          </cell>
          <cell r="C387">
            <v>9</v>
          </cell>
          <cell r="D387">
            <v>239000</v>
          </cell>
          <cell r="E387">
            <v>18</v>
          </cell>
          <cell r="F387">
            <v>238500</v>
          </cell>
        </row>
        <row r="388">
          <cell r="B388" t="str">
            <v>GLOBE DERBY PARK</v>
          </cell>
          <cell r="C388"/>
          <cell r="D388"/>
          <cell r="E388"/>
          <cell r="F388"/>
        </row>
        <row r="389">
          <cell r="B389" t="str">
            <v>GREEN FIELDS</v>
          </cell>
          <cell r="C389">
            <v>1</v>
          </cell>
          <cell r="D389">
            <v>325000</v>
          </cell>
          <cell r="E389"/>
          <cell r="F389"/>
        </row>
        <row r="390">
          <cell r="B390" t="str">
            <v>GULFVIEW HEIGHTS</v>
          </cell>
          <cell r="C390">
            <v>13</v>
          </cell>
          <cell r="D390">
            <v>547000</v>
          </cell>
          <cell r="E390">
            <v>7</v>
          </cell>
          <cell r="F390">
            <v>387500</v>
          </cell>
        </row>
        <row r="391">
          <cell r="B391" t="str">
            <v>INGLE FARM</v>
          </cell>
          <cell r="C391">
            <v>35</v>
          </cell>
          <cell r="D391">
            <v>307500</v>
          </cell>
          <cell r="E391">
            <v>39</v>
          </cell>
          <cell r="F391">
            <v>321500</v>
          </cell>
        </row>
        <row r="392">
          <cell r="B392" t="str">
            <v>MAWSON LAKES</v>
          </cell>
          <cell r="C392">
            <v>44</v>
          </cell>
          <cell r="D392">
            <v>420000</v>
          </cell>
          <cell r="E392">
            <v>44</v>
          </cell>
          <cell r="F392">
            <v>437500</v>
          </cell>
        </row>
        <row r="393">
          <cell r="B393" t="str">
            <v>MODBURY HEIGHTS</v>
          </cell>
          <cell r="C393">
            <v>26</v>
          </cell>
          <cell r="D393">
            <v>349000</v>
          </cell>
          <cell r="E393">
            <v>14</v>
          </cell>
          <cell r="F393">
            <v>353500</v>
          </cell>
        </row>
        <row r="394">
          <cell r="B394" t="str">
            <v>PARA HILLS</v>
          </cell>
          <cell r="C394">
            <v>23</v>
          </cell>
          <cell r="D394">
            <v>295000</v>
          </cell>
          <cell r="E394">
            <v>30</v>
          </cell>
          <cell r="F394">
            <v>301000</v>
          </cell>
        </row>
        <row r="395">
          <cell r="B395" t="str">
            <v>PARA HILLS WEST</v>
          </cell>
          <cell r="C395">
            <v>6</v>
          </cell>
          <cell r="D395">
            <v>300500</v>
          </cell>
          <cell r="E395">
            <v>5</v>
          </cell>
          <cell r="F395">
            <v>273500</v>
          </cell>
        </row>
        <row r="396">
          <cell r="B396" t="str">
            <v>PARA VISTA</v>
          </cell>
          <cell r="C396">
            <v>10</v>
          </cell>
          <cell r="D396">
            <v>303500</v>
          </cell>
          <cell r="E396">
            <v>7</v>
          </cell>
          <cell r="F396">
            <v>306500</v>
          </cell>
        </row>
        <row r="397">
          <cell r="B397" t="str">
            <v>PARAFIELD GARDENS</v>
          </cell>
          <cell r="C397">
            <v>53</v>
          </cell>
          <cell r="D397">
            <v>290000</v>
          </cell>
          <cell r="E397">
            <v>33</v>
          </cell>
          <cell r="F397">
            <v>310000</v>
          </cell>
        </row>
        <row r="398">
          <cell r="B398" t="str">
            <v>PARALOWIE</v>
          </cell>
          <cell r="C398">
            <v>65</v>
          </cell>
          <cell r="D398">
            <v>280000</v>
          </cell>
          <cell r="E398">
            <v>40</v>
          </cell>
          <cell r="F398">
            <v>290000</v>
          </cell>
        </row>
        <row r="399">
          <cell r="B399" t="str">
            <v>POORAKA</v>
          </cell>
          <cell r="C399">
            <v>23</v>
          </cell>
          <cell r="D399">
            <v>331000</v>
          </cell>
          <cell r="E399">
            <v>20</v>
          </cell>
          <cell r="F399">
            <v>350000</v>
          </cell>
        </row>
        <row r="400">
          <cell r="B400" t="str">
            <v>SALISBURY</v>
          </cell>
          <cell r="C400">
            <v>14</v>
          </cell>
          <cell r="D400">
            <v>269375</v>
          </cell>
          <cell r="E400">
            <v>16</v>
          </cell>
          <cell r="F400">
            <v>297000</v>
          </cell>
        </row>
        <row r="401">
          <cell r="B401" t="str">
            <v>SALISBURY DOWNS</v>
          </cell>
          <cell r="C401">
            <v>26</v>
          </cell>
          <cell r="D401">
            <v>283000</v>
          </cell>
          <cell r="E401">
            <v>12</v>
          </cell>
          <cell r="F401">
            <v>312500</v>
          </cell>
        </row>
        <row r="402">
          <cell r="B402" t="str">
            <v>SALISBURY EAST</v>
          </cell>
          <cell r="C402">
            <v>41</v>
          </cell>
          <cell r="D402">
            <v>307500</v>
          </cell>
          <cell r="E402">
            <v>27</v>
          </cell>
          <cell r="F402">
            <v>302500</v>
          </cell>
        </row>
        <row r="403">
          <cell r="B403" t="str">
            <v>SALISBURY HEIGHTS</v>
          </cell>
          <cell r="C403">
            <v>14</v>
          </cell>
          <cell r="D403">
            <v>356000</v>
          </cell>
          <cell r="E403">
            <v>8</v>
          </cell>
          <cell r="F403">
            <v>435000</v>
          </cell>
        </row>
        <row r="404">
          <cell r="B404" t="str">
            <v>SALISBURY NORTH</v>
          </cell>
          <cell r="C404">
            <v>20</v>
          </cell>
          <cell r="D404">
            <v>270000</v>
          </cell>
          <cell r="E404">
            <v>14</v>
          </cell>
          <cell r="F404">
            <v>264000</v>
          </cell>
        </row>
        <row r="405">
          <cell r="B405" t="str">
            <v>SALISBURY PARK</v>
          </cell>
          <cell r="C405">
            <v>6</v>
          </cell>
          <cell r="D405">
            <v>265000</v>
          </cell>
          <cell r="E405">
            <v>6</v>
          </cell>
          <cell r="F405">
            <v>283500</v>
          </cell>
        </row>
        <row r="406">
          <cell r="B406" t="str">
            <v>SALISBURY PLAIN</v>
          </cell>
          <cell r="C406">
            <v>4</v>
          </cell>
          <cell r="D406">
            <v>307000</v>
          </cell>
          <cell r="E406">
            <v>7</v>
          </cell>
          <cell r="F406">
            <v>316000</v>
          </cell>
        </row>
        <row r="407">
          <cell r="B407" t="str">
            <v>SALISBURY SOUTH</v>
          </cell>
          <cell r="C407"/>
          <cell r="D407"/>
          <cell r="E407"/>
          <cell r="F407"/>
        </row>
        <row r="408">
          <cell r="B408" t="str">
            <v>ST KILDA</v>
          </cell>
          <cell r="C408"/>
          <cell r="D408"/>
          <cell r="E408"/>
          <cell r="F408"/>
        </row>
        <row r="409">
          <cell r="B409" t="str">
            <v>VALLEY VIEW</v>
          </cell>
          <cell r="C409">
            <v>24</v>
          </cell>
          <cell r="D409">
            <v>348000</v>
          </cell>
          <cell r="E409">
            <v>20</v>
          </cell>
          <cell r="F409">
            <v>345000</v>
          </cell>
        </row>
        <row r="410">
          <cell r="B410" t="str">
            <v>WALKLEY HEIGHTS</v>
          </cell>
          <cell r="C410">
            <v>15</v>
          </cell>
          <cell r="D410">
            <v>485250</v>
          </cell>
          <cell r="E410">
            <v>4</v>
          </cell>
          <cell r="F410">
            <v>535000</v>
          </cell>
        </row>
        <row r="411">
          <cell r="B411" t="str">
            <v>WATERLOO CORNER</v>
          </cell>
          <cell r="C411"/>
          <cell r="D411"/>
          <cell r="E411"/>
          <cell r="F411"/>
        </row>
        <row r="412">
          <cell r="B412" t="str">
            <v>BANKSIA PARK</v>
          </cell>
          <cell r="C412">
            <v>15</v>
          </cell>
          <cell r="D412">
            <v>345000</v>
          </cell>
          <cell r="E412">
            <v>11</v>
          </cell>
          <cell r="F412">
            <v>398000</v>
          </cell>
        </row>
        <row r="413">
          <cell r="B413" t="str">
            <v>DERNANCOURT</v>
          </cell>
          <cell r="C413">
            <v>25</v>
          </cell>
          <cell r="D413">
            <v>429750</v>
          </cell>
          <cell r="E413">
            <v>15</v>
          </cell>
          <cell r="F413">
            <v>443500</v>
          </cell>
        </row>
        <row r="414">
          <cell r="B414" t="str">
            <v>FAIRVIEW PARK</v>
          </cell>
          <cell r="C414">
            <v>14</v>
          </cell>
          <cell r="D414">
            <v>372500</v>
          </cell>
          <cell r="E414">
            <v>11</v>
          </cell>
          <cell r="F414">
            <v>350000</v>
          </cell>
        </row>
        <row r="415">
          <cell r="B415" t="str">
            <v>GILLES PLAINS</v>
          </cell>
          <cell r="C415">
            <v>15</v>
          </cell>
          <cell r="D415">
            <v>382000</v>
          </cell>
          <cell r="E415">
            <v>11</v>
          </cell>
          <cell r="F415">
            <v>400000</v>
          </cell>
        </row>
        <row r="416">
          <cell r="B416" t="str">
            <v>GOLDEN GROVE</v>
          </cell>
          <cell r="C416">
            <v>33</v>
          </cell>
          <cell r="D416">
            <v>420000</v>
          </cell>
          <cell r="E416">
            <v>29</v>
          </cell>
          <cell r="F416">
            <v>470000</v>
          </cell>
        </row>
        <row r="417">
          <cell r="B417" t="str">
            <v>GOULD CREEK</v>
          </cell>
          <cell r="C417"/>
          <cell r="D417"/>
          <cell r="E417"/>
          <cell r="F417"/>
        </row>
        <row r="418">
          <cell r="B418" t="str">
            <v>GREENWITH</v>
          </cell>
          <cell r="C418">
            <v>40</v>
          </cell>
          <cell r="D418">
            <v>388000</v>
          </cell>
          <cell r="E418">
            <v>23</v>
          </cell>
          <cell r="F418">
            <v>425000</v>
          </cell>
        </row>
        <row r="419">
          <cell r="B419" t="str">
            <v>GULFVIEW HEIGHTS</v>
          </cell>
          <cell r="C419">
            <v>13</v>
          </cell>
          <cell r="D419">
            <v>547000</v>
          </cell>
          <cell r="E419">
            <v>7</v>
          </cell>
          <cell r="F419">
            <v>387500</v>
          </cell>
        </row>
        <row r="420">
          <cell r="B420" t="str">
            <v>HIGHBURY</v>
          </cell>
          <cell r="C420">
            <v>30</v>
          </cell>
          <cell r="D420">
            <v>453000</v>
          </cell>
          <cell r="E420">
            <v>15</v>
          </cell>
          <cell r="F420">
            <v>444000</v>
          </cell>
        </row>
        <row r="421">
          <cell r="B421" t="str">
            <v>HOLDEN HILL</v>
          </cell>
          <cell r="C421">
            <v>19</v>
          </cell>
          <cell r="D421">
            <v>335000</v>
          </cell>
          <cell r="E421">
            <v>10</v>
          </cell>
          <cell r="F421">
            <v>336250</v>
          </cell>
        </row>
        <row r="422">
          <cell r="B422" t="str">
            <v>HOPE VALLEY</v>
          </cell>
          <cell r="C422">
            <v>22</v>
          </cell>
          <cell r="D422">
            <v>380000</v>
          </cell>
          <cell r="E422">
            <v>17</v>
          </cell>
          <cell r="F422">
            <v>379000</v>
          </cell>
        </row>
        <row r="423">
          <cell r="B423" t="str">
            <v>MODBURY</v>
          </cell>
          <cell r="C423">
            <v>10</v>
          </cell>
          <cell r="D423">
            <v>358500</v>
          </cell>
          <cell r="E423">
            <v>10</v>
          </cell>
          <cell r="F423">
            <v>350000</v>
          </cell>
        </row>
        <row r="424">
          <cell r="B424" t="str">
            <v>MODBURY HEIGHTS</v>
          </cell>
          <cell r="C424">
            <v>26</v>
          </cell>
          <cell r="D424">
            <v>349000</v>
          </cell>
          <cell r="E424">
            <v>14</v>
          </cell>
          <cell r="F424">
            <v>353500</v>
          </cell>
        </row>
        <row r="425">
          <cell r="B425" t="str">
            <v>MODBURY NORTH</v>
          </cell>
          <cell r="C425">
            <v>16</v>
          </cell>
          <cell r="D425">
            <v>332000</v>
          </cell>
          <cell r="E425">
            <v>10</v>
          </cell>
          <cell r="F425">
            <v>370000</v>
          </cell>
        </row>
        <row r="426">
          <cell r="B426" t="str">
            <v>REDWOOD PARK</v>
          </cell>
          <cell r="C426">
            <v>24</v>
          </cell>
          <cell r="D426">
            <v>347250</v>
          </cell>
          <cell r="E426">
            <v>16</v>
          </cell>
          <cell r="F426">
            <v>378000</v>
          </cell>
        </row>
        <row r="427">
          <cell r="B427" t="str">
            <v>RIDGEHAVEN</v>
          </cell>
          <cell r="C427">
            <v>20</v>
          </cell>
          <cell r="D427">
            <v>325000</v>
          </cell>
          <cell r="E427">
            <v>10</v>
          </cell>
          <cell r="F427">
            <v>377000</v>
          </cell>
        </row>
        <row r="428">
          <cell r="B428" t="str">
            <v>SALISBURY EAST</v>
          </cell>
          <cell r="C428">
            <v>41</v>
          </cell>
          <cell r="D428">
            <v>307500</v>
          </cell>
          <cell r="E428">
            <v>27</v>
          </cell>
          <cell r="F428">
            <v>302500</v>
          </cell>
        </row>
        <row r="429">
          <cell r="B429" t="str">
            <v>SALISBURY HEIGHTS</v>
          </cell>
          <cell r="C429">
            <v>14</v>
          </cell>
          <cell r="D429">
            <v>356000</v>
          </cell>
          <cell r="E429">
            <v>8</v>
          </cell>
          <cell r="F429">
            <v>435000</v>
          </cell>
        </row>
        <row r="430">
          <cell r="B430" t="str">
            <v>ST AGNES</v>
          </cell>
          <cell r="C430">
            <v>17</v>
          </cell>
          <cell r="D430">
            <v>364500</v>
          </cell>
          <cell r="E430">
            <v>7</v>
          </cell>
          <cell r="F430">
            <v>515000</v>
          </cell>
        </row>
        <row r="431">
          <cell r="B431" t="str">
            <v>SURREY DOWNS</v>
          </cell>
          <cell r="C431">
            <v>15</v>
          </cell>
          <cell r="D431">
            <v>334500</v>
          </cell>
          <cell r="E431">
            <v>7</v>
          </cell>
          <cell r="F431">
            <v>321500</v>
          </cell>
        </row>
        <row r="432">
          <cell r="B432" t="str">
            <v>TEA TREE GULLY</v>
          </cell>
          <cell r="C432">
            <v>18</v>
          </cell>
          <cell r="D432">
            <v>382000</v>
          </cell>
          <cell r="E432">
            <v>8</v>
          </cell>
          <cell r="F432">
            <v>375000</v>
          </cell>
        </row>
        <row r="433">
          <cell r="B433" t="str">
            <v>VALLEY VIEW</v>
          </cell>
          <cell r="C433">
            <v>24</v>
          </cell>
          <cell r="D433">
            <v>348000</v>
          </cell>
          <cell r="E433">
            <v>20</v>
          </cell>
          <cell r="F433">
            <v>345000</v>
          </cell>
        </row>
        <row r="434">
          <cell r="B434" t="str">
            <v>VISTA</v>
          </cell>
          <cell r="C434">
            <v>5</v>
          </cell>
          <cell r="D434">
            <v>365000</v>
          </cell>
          <cell r="E434">
            <v>2</v>
          </cell>
          <cell r="F434">
            <v>410275</v>
          </cell>
        </row>
        <row r="435">
          <cell r="B435" t="str">
            <v>WYNN VALE</v>
          </cell>
          <cell r="C435">
            <v>33</v>
          </cell>
          <cell r="D435">
            <v>375000</v>
          </cell>
          <cell r="E435">
            <v>20</v>
          </cell>
          <cell r="F435">
            <v>418000</v>
          </cell>
        </row>
        <row r="436">
          <cell r="B436" t="str">
            <v>YATALA VALE</v>
          </cell>
          <cell r="C436"/>
          <cell r="D436"/>
          <cell r="E436"/>
          <cell r="F436"/>
        </row>
        <row r="437">
          <cell r="B437" t="str">
            <v>BLACK FOREST</v>
          </cell>
          <cell r="C437">
            <v>4</v>
          </cell>
          <cell r="D437">
            <v>632500</v>
          </cell>
          <cell r="E437">
            <v>5</v>
          </cell>
          <cell r="F437">
            <v>810000</v>
          </cell>
        </row>
        <row r="438">
          <cell r="B438" t="str">
            <v>CLARENCE PARK</v>
          </cell>
          <cell r="C438">
            <v>4</v>
          </cell>
          <cell r="D438">
            <v>555000</v>
          </cell>
          <cell r="E438"/>
          <cell r="F438"/>
        </row>
        <row r="439">
          <cell r="B439" t="str">
            <v>EVERARD PARK</v>
          </cell>
          <cell r="C439"/>
          <cell r="D439"/>
          <cell r="E439"/>
          <cell r="F439"/>
        </row>
        <row r="440">
          <cell r="B440" t="str">
            <v>FORESTVILLE</v>
          </cell>
          <cell r="C440">
            <v>2</v>
          </cell>
          <cell r="D440">
            <v>663000</v>
          </cell>
          <cell r="E440"/>
          <cell r="F440"/>
        </row>
        <row r="441">
          <cell r="B441" t="str">
            <v>FULLARTON</v>
          </cell>
          <cell r="C441">
            <v>20</v>
          </cell>
          <cell r="D441">
            <v>698000</v>
          </cell>
          <cell r="E441">
            <v>8</v>
          </cell>
          <cell r="F441">
            <v>679444</v>
          </cell>
        </row>
        <row r="442">
          <cell r="B442" t="str">
            <v>GOODWOOD</v>
          </cell>
          <cell r="C442">
            <v>4</v>
          </cell>
          <cell r="D442">
            <v>788000</v>
          </cell>
          <cell r="E442">
            <v>5</v>
          </cell>
          <cell r="F442">
            <v>730000</v>
          </cell>
        </row>
        <row r="443">
          <cell r="B443" t="str">
            <v>HIGHGATE</v>
          </cell>
          <cell r="C443">
            <v>2</v>
          </cell>
          <cell r="D443">
            <v>1127500</v>
          </cell>
          <cell r="E443">
            <v>5</v>
          </cell>
          <cell r="F443">
            <v>852000</v>
          </cell>
        </row>
        <row r="444">
          <cell r="B444" t="str">
            <v>HYDE PARK</v>
          </cell>
          <cell r="C444">
            <v>13</v>
          </cell>
          <cell r="D444">
            <v>1103000</v>
          </cell>
          <cell r="E444">
            <v>2</v>
          </cell>
          <cell r="F444">
            <v>1040000</v>
          </cell>
        </row>
        <row r="445">
          <cell r="B445" t="str">
            <v>KESWICK</v>
          </cell>
          <cell r="C445">
            <v>8</v>
          </cell>
          <cell r="D445">
            <v>479000</v>
          </cell>
          <cell r="E445">
            <v>1</v>
          </cell>
          <cell r="F445">
            <v>575000</v>
          </cell>
        </row>
        <row r="446">
          <cell r="B446" t="str">
            <v>KINGS PARK</v>
          </cell>
          <cell r="C446">
            <v>1</v>
          </cell>
          <cell r="D446">
            <v>693500</v>
          </cell>
          <cell r="E446"/>
          <cell r="F446"/>
        </row>
        <row r="447">
          <cell r="B447" t="str">
            <v>MALVERN</v>
          </cell>
          <cell r="C447">
            <v>9</v>
          </cell>
          <cell r="D447">
            <v>995000</v>
          </cell>
          <cell r="E447">
            <v>7</v>
          </cell>
          <cell r="F447">
            <v>843750</v>
          </cell>
        </row>
        <row r="448">
          <cell r="B448" t="str">
            <v>MILLSWOOD</v>
          </cell>
          <cell r="C448">
            <v>9</v>
          </cell>
          <cell r="D448">
            <v>910000</v>
          </cell>
          <cell r="E448">
            <v>2</v>
          </cell>
          <cell r="F448">
            <v>820000</v>
          </cell>
        </row>
        <row r="449">
          <cell r="B449" t="str">
            <v>MYRTLE BANK</v>
          </cell>
          <cell r="C449">
            <v>9</v>
          </cell>
          <cell r="D449">
            <v>741000</v>
          </cell>
          <cell r="E449">
            <v>7</v>
          </cell>
          <cell r="F449">
            <v>755000</v>
          </cell>
        </row>
        <row r="450">
          <cell r="B450" t="str">
            <v>PARKSIDE</v>
          </cell>
          <cell r="C450">
            <v>15</v>
          </cell>
          <cell r="D450">
            <v>785000</v>
          </cell>
          <cell r="E450">
            <v>7</v>
          </cell>
          <cell r="F450">
            <v>800000</v>
          </cell>
        </row>
        <row r="451">
          <cell r="B451" t="str">
            <v>UNLEY</v>
          </cell>
          <cell r="C451">
            <v>13</v>
          </cell>
          <cell r="D451">
            <v>850000</v>
          </cell>
          <cell r="E451">
            <v>10</v>
          </cell>
          <cell r="F451">
            <v>1000000.5</v>
          </cell>
        </row>
        <row r="452">
          <cell r="B452" t="str">
            <v>UNLEY PARK</v>
          </cell>
          <cell r="C452">
            <v>5</v>
          </cell>
          <cell r="D452">
            <v>1500000</v>
          </cell>
          <cell r="E452">
            <v>7</v>
          </cell>
          <cell r="F452">
            <v>1150000</v>
          </cell>
        </row>
        <row r="453">
          <cell r="B453" t="str">
            <v>WAYVILLE</v>
          </cell>
          <cell r="C453">
            <v>7</v>
          </cell>
          <cell r="D453">
            <v>820000</v>
          </cell>
          <cell r="E453"/>
          <cell r="F453"/>
        </row>
        <row r="454">
          <cell r="B454" t="str">
            <v>GILBERTON</v>
          </cell>
          <cell r="C454">
            <v>6</v>
          </cell>
          <cell r="D454">
            <v>780000</v>
          </cell>
          <cell r="E454">
            <v>3</v>
          </cell>
          <cell r="F454">
            <v>790000</v>
          </cell>
        </row>
        <row r="455">
          <cell r="B455" t="str">
            <v>MEDINDIE</v>
          </cell>
          <cell r="C455">
            <v>6</v>
          </cell>
          <cell r="D455">
            <v>1540000</v>
          </cell>
          <cell r="E455">
            <v>3</v>
          </cell>
          <cell r="F455">
            <v>1235000</v>
          </cell>
        </row>
        <row r="456">
          <cell r="B456" t="str">
            <v>VALE PARK</v>
          </cell>
          <cell r="C456">
            <v>7</v>
          </cell>
          <cell r="D456">
            <v>502000</v>
          </cell>
          <cell r="E456">
            <v>7</v>
          </cell>
          <cell r="F456">
            <v>570000</v>
          </cell>
        </row>
        <row r="457">
          <cell r="B457" t="str">
            <v>WALKERVILLE</v>
          </cell>
          <cell r="C457">
            <v>3</v>
          </cell>
          <cell r="D457">
            <v>3700000</v>
          </cell>
          <cell r="E457">
            <v>3</v>
          </cell>
          <cell r="F457">
            <v>1327500</v>
          </cell>
        </row>
        <row r="458">
          <cell r="B458" t="str">
            <v>ADELAIDE AIRPORT</v>
          </cell>
          <cell r="C458"/>
          <cell r="D458"/>
          <cell r="E458"/>
          <cell r="F458"/>
        </row>
        <row r="459">
          <cell r="B459" t="str">
            <v>ASHFORD</v>
          </cell>
          <cell r="C459">
            <v>1</v>
          </cell>
          <cell r="D459">
            <v>660000</v>
          </cell>
          <cell r="E459"/>
          <cell r="F459"/>
        </row>
        <row r="460">
          <cell r="B460" t="str">
            <v>BROOKLYN PARK</v>
          </cell>
          <cell r="C460">
            <v>8</v>
          </cell>
          <cell r="D460">
            <v>448500</v>
          </cell>
          <cell r="E460">
            <v>9</v>
          </cell>
          <cell r="F460">
            <v>437000</v>
          </cell>
        </row>
        <row r="461">
          <cell r="B461" t="str">
            <v>CAMDEN PARK</v>
          </cell>
          <cell r="C461">
            <v>11</v>
          </cell>
          <cell r="D461">
            <v>460000</v>
          </cell>
          <cell r="E461">
            <v>7</v>
          </cell>
          <cell r="F461">
            <v>543000</v>
          </cell>
        </row>
        <row r="462">
          <cell r="B462" t="str">
            <v>COWANDILLA</v>
          </cell>
          <cell r="C462">
            <v>5</v>
          </cell>
          <cell r="D462">
            <v>424000</v>
          </cell>
          <cell r="E462"/>
          <cell r="F462"/>
        </row>
        <row r="463">
          <cell r="B463" t="str">
            <v>FULHAM</v>
          </cell>
          <cell r="C463">
            <v>5</v>
          </cell>
          <cell r="D463">
            <v>607500</v>
          </cell>
          <cell r="E463">
            <v>8</v>
          </cell>
          <cell r="F463">
            <v>580000</v>
          </cell>
        </row>
        <row r="464">
          <cell r="B464" t="str">
            <v>GLANDORE</v>
          </cell>
          <cell r="C464">
            <v>6</v>
          </cell>
          <cell r="D464">
            <v>555000</v>
          </cell>
          <cell r="E464">
            <v>5</v>
          </cell>
          <cell r="F464">
            <v>647500</v>
          </cell>
        </row>
        <row r="465">
          <cell r="B465" t="str">
            <v>GLENELG NORTH</v>
          </cell>
          <cell r="C465">
            <v>17</v>
          </cell>
          <cell r="D465">
            <v>620000</v>
          </cell>
          <cell r="E465">
            <v>11</v>
          </cell>
          <cell r="F465">
            <v>520000</v>
          </cell>
        </row>
        <row r="466">
          <cell r="B466" t="str">
            <v>HILTON</v>
          </cell>
          <cell r="C466">
            <v>3</v>
          </cell>
          <cell r="D466">
            <v>470000</v>
          </cell>
          <cell r="E466">
            <v>6</v>
          </cell>
          <cell r="F466">
            <v>525000</v>
          </cell>
        </row>
        <row r="467">
          <cell r="B467" t="str">
            <v>KESWICK</v>
          </cell>
          <cell r="C467">
            <v>8</v>
          </cell>
          <cell r="D467">
            <v>479000</v>
          </cell>
          <cell r="E467">
            <v>1</v>
          </cell>
          <cell r="F467">
            <v>575000</v>
          </cell>
        </row>
        <row r="468">
          <cell r="B468" t="str">
            <v>KESWICK TERMINAL</v>
          </cell>
          <cell r="C468"/>
          <cell r="D468"/>
          <cell r="E468"/>
          <cell r="F468"/>
        </row>
        <row r="469">
          <cell r="B469" t="str">
            <v>KURRALTA PARK</v>
          </cell>
          <cell r="C469">
            <v>9</v>
          </cell>
          <cell r="D469">
            <v>471000</v>
          </cell>
          <cell r="E469">
            <v>8</v>
          </cell>
          <cell r="F469">
            <v>500000</v>
          </cell>
        </row>
        <row r="470">
          <cell r="B470" t="str">
            <v>LOCKLEYS</v>
          </cell>
          <cell r="C470">
            <v>19</v>
          </cell>
          <cell r="D470">
            <v>620000</v>
          </cell>
          <cell r="E470">
            <v>13</v>
          </cell>
          <cell r="F470">
            <v>600000</v>
          </cell>
        </row>
        <row r="471">
          <cell r="B471" t="str">
            <v>MARLESTON</v>
          </cell>
          <cell r="C471"/>
          <cell r="D471"/>
          <cell r="E471">
            <v>6</v>
          </cell>
          <cell r="F471">
            <v>440500</v>
          </cell>
        </row>
        <row r="472">
          <cell r="B472" t="str">
            <v>MILE END</v>
          </cell>
          <cell r="C472">
            <v>13</v>
          </cell>
          <cell r="D472">
            <v>515000</v>
          </cell>
          <cell r="E472">
            <v>6</v>
          </cell>
          <cell r="F472">
            <v>545000</v>
          </cell>
        </row>
        <row r="473">
          <cell r="B473" t="str">
            <v>MILE END SOUTH</v>
          </cell>
          <cell r="C473"/>
          <cell r="D473"/>
          <cell r="E473"/>
          <cell r="F473"/>
        </row>
        <row r="474">
          <cell r="B474" t="str">
            <v>NETLEY</v>
          </cell>
          <cell r="C474">
            <v>8</v>
          </cell>
          <cell r="D474">
            <v>420000</v>
          </cell>
          <cell r="E474">
            <v>5</v>
          </cell>
          <cell r="F474">
            <v>452500</v>
          </cell>
        </row>
        <row r="475">
          <cell r="B475" t="str">
            <v>NORTH PLYMPTON</v>
          </cell>
          <cell r="C475">
            <v>10</v>
          </cell>
          <cell r="D475">
            <v>485000</v>
          </cell>
          <cell r="E475">
            <v>7</v>
          </cell>
          <cell r="F475">
            <v>491000</v>
          </cell>
        </row>
        <row r="476">
          <cell r="B476" t="str">
            <v>NOVAR GARDENS</v>
          </cell>
          <cell r="C476">
            <v>11</v>
          </cell>
          <cell r="D476">
            <v>532500</v>
          </cell>
          <cell r="E476">
            <v>6</v>
          </cell>
          <cell r="F476">
            <v>573000</v>
          </cell>
        </row>
        <row r="477">
          <cell r="B477" t="str">
            <v>PLYMPTON</v>
          </cell>
          <cell r="C477">
            <v>18</v>
          </cell>
          <cell r="D477">
            <v>495000</v>
          </cell>
          <cell r="E477">
            <v>10</v>
          </cell>
          <cell r="F477">
            <v>510250</v>
          </cell>
        </row>
        <row r="478">
          <cell r="B478" t="str">
            <v>RICHMOND</v>
          </cell>
          <cell r="C478">
            <v>8</v>
          </cell>
          <cell r="D478">
            <v>415000</v>
          </cell>
          <cell r="E478">
            <v>10</v>
          </cell>
          <cell r="F478">
            <v>562500</v>
          </cell>
        </row>
        <row r="479">
          <cell r="B479" t="str">
            <v>THEBARTON</v>
          </cell>
          <cell r="C479">
            <v>1</v>
          </cell>
          <cell r="D479">
            <v>500000</v>
          </cell>
          <cell r="E479">
            <v>5</v>
          </cell>
          <cell r="F479">
            <v>534000</v>
          </cell>
        </row>
        <row r="480">
          <cell r="B480" t="str">
            <v>TORRENSVILLE</v>
          </cell>
          <cell r="C480">
            <v>12</v>
          </cell>
          <cell r="D480">
            <v>485500</v>
          </cell>
          <cell r="E480">
            <v>13</v>
          </cell>
          <cell r="F480">
            <v>565000</v>
          </cell>
        </row>
        <row r="481">
          <cell r="B481" t="str">
            <v>UNDERDALE</v>
          </cell>
          <cell r="C481">
            <v>9</v>
          </cell>
          <cell r="D481">
            <v>610000</v>
          </cell>
          <cell r="E481">
            <v>6</v>
          </cell>
          <cell r="F481">
            <v>507500</v>
          </cell>
        </row>
        <row r="482">
          <cell r="B482" t="str">
            <v>WEST BEACH</v>
          </cell>
          <cell r="C482">
            <v>18</v>
          </cell>
          <cell r="D482">
            <v>560000</v>
          </cell>
          <cell r="E482">
            <v>11</v>
          </cell>
          <cell r="F482">
            <v>567500</v>
          </cell>
        </row>
        <row r="483">
          <cell r="B483" t="str">
            <v>WEST RICHMOND</v>
          </cell>
          <cell r="C483">
            <v>4</v>
          </cell>
          <cell r="D483">
            <v>390794</v>
          </cell>
          <cell r="E483">
            <v>4</v>
          </cell>
          <cell r="F483">
            <v>382500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ty_Suburb_2017q3"/>
    </sheetNames>
    <sheetDataSet>
      <sheetData sheetId="0">
        <row r="2">
          <cell r="B2" t="str">
            <v>ADELAIDE</v>
          </cell>
          <cell r="C2">
            <v>8</v>
          </cell>
          <cell r="D2">
            <v>775000</v>
          </cell>
          <cell r="E2">
            <v>4</v>
          </cell>
          <cell r="F2">
            <v>695000</v>
          </cell>
        </row>
        <row r="3">
          <cell r="B3" t="str">
            <v>NORTH ADELAIDE</v>
          </cell>
          <cell r="C3">
            <v>7</v>
          </cell>
          <cell r="D3">
            <v>932000</v>
          </cell>
          <cell r="E3">
            <v>9</v>
          </cell>
          <cell r="F3">
            <v>1375000</v>
          </cell>
        </row>
        <row r="4">
          <cell r="B4" t="str">
            <v>ALDGATE</v>
          </cell>
          <cell r="C4">
            <v>18</v>
          </cell>
          <cell r="D4">
            <v>660000</v>
          </cell>
          <cell r="E4">
            <v>12</v>
          </cell>
          <cell r="F4">
            <v>735000</v>
          </cell>
        </row>
        <row r="5">
          <cell r="B5" t="str">
            <v>ASHTON</v>
          </cell>
          <cell r="C5">
            <v>1</v>
          </cell>
          <cell r="D5">
            <v>875000</v>
          </cell>
        </row>
        <row r="6">
          <cell r="B6" t="str">
            <v>BASKET RANGE</v>
          </cell>
          <cell r="E6">
            <v>1</v>
          </cell>
          <cell r="F6">
            <v>488000</v>
          </cell>
        </row>
        <row r="7">
          <cell r="B7" t="str">
            <v>BELAIR</v>
          </cell>
          <cell r="C7">
            <v>11</v>
          </cell>
          <cell r="D7">
            <v>605000</v>
          </cell>
          <cell r="E7">
            <v>21</v>
          </cell>
          <cell r="F7">
            <v>613000</v>
          </cell>
        </row>
        <row r="8">
          <cell r="B8" t="str">
            <v>BRADBURY</v>
          </cell>
        </row>
        <row r="9">
          <cell r="B9" t="str">
            <v>BRIDGEWATER</v>
          </cell>
          <cell r="C9">
            <v>21</v>
          </cell>
          <cell r="D9">
            <v>536250</v>
          </cell>
          <cell r="E9">
            <v>24</v>
          </cell>
          <cell r="F9">
            <v>465000</v>
          </cell>
        </row>
        <row r="10">
          <cell r="B10" t="str">
            <v>CAREY GULLY</v>
          </cell>
          <cell r="E10">
            <v>1</v>
          </cell>
          <cell r="F10">
            <v>562500</v>
          </cell>
        </row>
        <row r="11">
          <cell r="B11" t="str">
            <v>CASTAMBUL</v>
          </cell>
        </row>
        <row r="12">
          <cell r="B12" t="str">
            <v>CHERRYVILLE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11</v>
          </cell>
          <cell r="D14">
            <v>850000</v>
          </cell>
          <cell r="E14">
            <v>8</v>
          </cell>
          <cell r="F14">
            <v>720000</v>
          </cell>
        </row>
        <row r="15">
          <cell r="B15" t="str">
            <v>CRAFERS WEST</v>
          </cell>
          <cell r="C15">
            <v>7</v>
          </cell>
          <cell r="D15">
            <v>526000</v>
          </cell>
          <cell r="E15">
            <v>4</v>
          </cell>
          <cell r="F15">
            <v>636000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4</v>
          </cell>
          <cell r="D17">
            <v>671000</v>
          </cell>
        </row>
        <row r="18">
          <cell r="B18" t="str">
            <v>HEATHFIELD</v>
          </cell>
          <cell r="C18">
            <v>4</v>
          </cell>
          <cell r="D18">
            <v>630500</v>
          </cell>
          <cell r="E18">
            <v>3</v>
          </cell>
          <cell r="F18">
            <v>565000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</row>
        <row r="22">
          <cell r="B22" t="str">
            <v>LONGWOOD</v>
          </cell>
          <cell r="C22">
            <v>1</v>
          </cell>
          <cell r="D22">
            <v>565000</v>
          </cell>
        </row>
        <row r="23">
          <cell r="B23" t="str">
            <v>MARBLE HILL</v>
          </cell>
          <cell r="E23">
            <v>1</v>
          </cell>
          <cell r="F23">
            <v>460000</v>
          </cell>
        </row>
        <row r="24">
          <cell r="B24" t="str">
            <v>MONTACUTE</v>
          </cell>
        </row>
        <row r="25">
          <cell r="B25" t="str">
            <v>MOUNT GEORGE</v>
          </cell>
        </row>
        <row r="26">
          <cell r="B26" t="str">
            <v>MYLOR</v>
          </cell>
          <cell r="C26">
            <v>2</v>
          </cell>
          <cell r="D26">
            <v>615500</v>
          </cell>
          <cell r="E26">
            <v>3</v>
          </cell>
          <cell r="F26">
            <v>591500</v>
          </cell>
        </row>
        <row r="27">
          <cell r="B27" t="str">
            <v>NORTON SUMMIT</v>
          </cell>
          <cell r="E27">
            <v>2</v>
          </cell>
          <cell r="F27">
            <v>612500</v>
          </cell>
        </row>
        <row r="28">
          <cell r="B28" t="str">
            <v>PICCADILLY</v>
          </cell>
          <cell r="C28">
            <v>1</v>
          </cell>
          <cell r="D28">
            <v>460000</v>
          </cell>
          <cell r="E28">
            <v>1</v>
          </cell>
          <cell r="F28">
            <v>615000</v>
          </cell>
        </row>
        <row r="29">
          <cell r="B29" t="str">
            <v>ROSTREVOR</v>
          </cell>
          <cell r="C29">
            <v>25</v>
          </cell>
          <cell r="D29">
            <v>570000</v>
          </cell>
          <cell r="E29">
            <v>39</v>
          </cell>
          <cell r="F29">
            <v>612500</v>
          </cell>
        </row>
        <row r="30">
          <cell r="B30" t="str">
            <v>SCOTT CREEK</v>
          </cell>
        </row>
        <row r="31">
          <cell r="B31" t="str">
            <v>STIRLING</v>
          </cell>
          <cell r="C31">
            <v>8</v>
          </cell>
          <cell r="D31">
            <v>630000</v>
          </cell>
          <cell r="E31">
            <v>11</v>
          </cell>
          <cell r="F31">
            <v>704000</v>
          </cell>
        </row>
        <row r="32">
          <cell r="B32" t="str">
            <v>STONYFELL</v>
          </cell>
          <cell r="C32">
            <v>6</v>
          </cell>
          <cell r="D32">
            <v>818000</v>
          </cell>
          <cell r="E32">
            <v>2</v>
          </cell>
          <cell r="F32">
            <v>825000</v>
          </cell>
        </row>
        <row r="33">
          <cell r="B33" t="str">
            <v>SUMMERTOWN</v>
          </cell>
          <cell r="C33">
            <v>3</v>
          </cell>
          <cell r="D33">
            <v>590000</v>
          </cell>
          <cell r="E33">
            <v>1</v>
          </cell>
          <cell r="F33">
            <v>550000</v>
          </cell>
        </row>
        <row r="34">
          <cell r="B34" t="str">
            <v>TERINGIE</v>
          </cell>
          <cell r="C34">
            <v>3</v>
          </cell>
          <cell r="D34">
            <v>795000</v>
          </cell>
          <cell r="E34">
            <v>5</v>
          </cell>
          <cell r="F34">
            <v>900000</v>
          </cell>
        </row>
        <row r="35">
          <cell r="B35" t="str">
            <v>UPPER STURT</v>
          </cell>
          <cell r="C35">
            <v>1</v>
          </cell>
          <cell r="D35">
            <v>450000</v>
          </cell>
          <cell r="E35">
            <v>3</v>
          </cell>
          <cell r="F35">
            <v>630000</v>
          </cell>
        </row>
        <row r="36">
          <cell r="B36" t="str">
            <v>URAIDLA</v>
          </cell>
          <cell r="C36">
            <v>1</v>
          </cell>
          <cell r="D36">
            <v>565000</v>
          </cell>
          <cell r="E36">
            <v>1</v>
          </cell>
          <cell r="F36">
            <v>630000</v>
          </cell>
        </row>
        <row r="37">
          <cell r="B37" t="str">
            <v>WATERFALL GULLY</v>
          </cell>
          <cell r="E37">
            <v>1</v>
          </cell>
          <cell r="F37">
            <v>782000</v>
          </cell>
        </row>
        <row r="38">
          <cell r="B38" t="str">
            <v>WOODFORDE</v>
          </cell>
          <cell r="C38">
            <v>1</v>
          </cell>
          <cell r="D38">
            <v>485000</v>
          </cell>
        </row>
        <row r="39">
          <cell r="B39" t="str">
            <v>AULDANA</v>
          </cell>
          <cell r="C39">
            <v>5</v>
          </cell>
          <cell r="D39">
            <v>985000</v>
          </cell>
          <cell r="E39">
            <v>2</v>
          </cell>
          <cell r="F39">
            <v>1795500</v>
          </cell>
        </row>
        <row r="40">
          <cell r="B40" t="str">
            <v>BEAUMONT</v>
          </cell>
          <cell r="C40">
            <v>9</v>
          </cell>
          <cell r="D40">
            <v>940000</v>
          </cell>
          <cell r="E40">
            <v>10</v>
          </cell>
          <cell r="F40">
            <v>957000</v>
          </cell>
        </row>
        <row r="41">
          <cell r="B41" t="str">
            <v>BEULAH PARK</v>
          </cell>
          <cell r="C41">
            <v>4</v>
          </cell>
          <cell r="D41">
            <v>670750</v>
          </cell>
          <cell r="E41">
            <v>3</v>
          </cell>
          <cell r="F41">
            <v>730750</v>
          </cell>
        </row>
        <row r="42">
          <cell r="B42" t="str">
            <v>BURNSIDE</v>
          </cell>
          <cell r="C42">
            <v>12</v>
          </cell>
          <cell r="D42">
            <v>879000</v>
          </cell>
          <cell r="E42">
            <v>10</v>
          </cell>
          <cell r="F42">
            <v>1008000</v>
          </cell>
        </row>
        <row r="43">
          <cell r="B43" t="str">
            <v>DULWICH</v>
          </cell>
          <cell r="C43">
            <v>1</v>
          </cell>
          <cell r="D43">
            <v>1300000</v>
          </cell>
          <cell r="E43">
            <v>5</v>
          </cell>
          <cell r="F43">
            <v>1395000</v>
          </cell>
        </row>
        <row r="44">
          <cell r="B44" t="str">
            <v>EASTWOOD</v>
          </cell>
          <cell r="C44">
            <v>2</v>
          </cell>
          <cell r="D44">
            <v>593750</v>
          </cell>
          <cell r="E44">
            <v>1</v>
          </cell>
          <cell r="F44">
            <v>630000</v>
          </cell>
        </row>
        <row r="45">
          <cell r="B45" t="str">
            <v>ERINDALE</v>
          </cell>
          <cell r="C45">
            <v>2</v>
          </cell>
          <cell r="D45">
            <v>1024000</v>
          </cell>
          <cell r="E45">
            <v>5</v>
          </cell>
          <cell r="F45">
            <v>878000</v>
          </cell>
        </row>
        <row r="46">
          <cell r="B46" t="str">
            <v>FREWVILLE</v>
          </cell>
          <cell r="C46">
            <v>2</v>
          </cell>
          <cell r="D46">
            <v>890500</v>
          </cell>
        </row>
        <row r="47">
          <cell r="B47" t="str">
            <v>GLEN OSMOND</v>
          </cell>
          <cell r="C47">
            <v>11</v>
          </cell>
          <cell r="D47">
            <v>890000</v>
          </cell>
          <cell r="E47">
            <v>8</v>
          </cell>
          <cell r="F47">
            <v>915500</v>
          </cell>
        </row>
        <row r="48">
          <cell r="B48" t="str">
            <v>GLENSIDE</v>
          </cell>
          <cell r="C48">
            <v>4</v>
          </cell>
          <cell r="D48">
            <v>1004000</v>
          </cell>
          <cell r="E48">
            <v>3</v>
          </cell>
          <cell r="F48">
            <v>1250000</v>
          </cell>
        </row>
        <row r="49">
          <cell r="B49" t="str">
            <v>GLENUNGA</v>
          </cell>
          <cell r="C49">
            <v>8</v>
          </cell>
          <cell r="D49">
            <v>941500</v>
          </cell>
          <cell r="E49">
            <v>9</v>
          </cell>
          <cell r="F49">
            <v>880000</v>
          </cell>
        </row>
        <row r="50">
          <cell r="B50" t="str">
            <v>HAZELWOOD PARK</v>
          </cell>
          <cell r="C50">
            <v>9</v>
          </cell>
          <cell r="D50">
            <v>775000</v>
          </cell>
          <cell r="E50">
            <v>2</v>
          </cell>
          <cell r="F50">
            <v>852500</v>
          </cell>
        </row>
        <row r="51">
          <cell r="B51" t="str">
            <v>HORSNELL GULLY</v>
          </cell>
        </row>
        <row r="52">
          <cell r="B52" t="str">
            <v>KENSINGTON GARDENS</v>
          </cell>
          <cell r="C52">
            <v>6</v>
          </cell>
          <cell r="D52">
            <v>880000</v>
          </cell>
          <cell r="E52">
            <v>4</v>
          </cell>
          <cell r="F52">
            <v>1070000</v>
          </cell>
        </row>
        <row r="53">
          <cell r="B53" t="str">
            <v>KENSINGTON PARK</v>
          </cell>
          <cell r="C53">
            <v>8</v>
          </cell>
          <cell r="D53">
            <v>902500</v>
          </cell>
          <cell r="E53">
            <v>6</v>
          </cell>
          <cell r="F53">
            <v>1058250</v>
          </cell>
        </row>
        <row r="54">
          <cell r="B54" t="str">
            <v>LEABROOK</v>
          </cell>
          <cell r="C54">
            <v>3</v>
          </cell>
          <cell r="D54">
            <v>1250000</v>
          </cell>
          <cell r="E54">
            <v>4</v>
          </cell>
          <cell r="F54">
            <v>1030000</v>
          </cell>
        </row>
        <row r="55">
          <cell r="B55" t="str">
            <v>LEAWOOD GARDENS</v>
          </cell>
        </row>
        <row r="56">
          <cell r="B56" t="str">
            <v>LINDEN PARK</v>
          </cell>
          <cell r="C56">
            <v>4</v>
          </cell>
          <cell r="D56">
            <v>775000</v>
          </cell>
          <cell r="E56">
            <v>10</v>
          </cell>
          <cell r="F56">
            <v>897500</v>
          </cell>
        </row>
        <row r="57">
          <cell r="B57" t="str">
            <v>MAGILL</v>
          </cell>
          <cell r="C57">
            <v>40</v>
          </cell>
          <cell r="D57">
            <v>650000</v>
          </cell>
          <cell r="E57">
            <v>38</v>
          </cell>
          <cell r="F57">
            <v>704000</v>
          </cell>
        </row>
        <row r="58">
          <cell r="B58" t="str">
            <v>MOUNT OSMOND</v>
          </cell>
          <cell r="C58">
            <v>1</v>
          </cell>
          <cell r="D58">
            <v>800000</v>
          </cell>
          <cell r="E58">
            <v>3</v>
          </cell>
          <cell r="F58">
            <v>640000</v>
          </cell>
        </row>
        <row r="59">
          <cell r="B59" t="str">
            <v>ROSE PARK</v>
          </cell>
          <cell r="C59">
            <v>7</v>
          </cell>
          <cell r="D59">
            <v>1382500</v>
          </cell>
          <cell r="E59">
            <v>1</v>
          </cell>
          <cell r="F59">
            <v>1350000</v>
          </cell>
        </row>
        <row r="60">
          <cell r="B60" t="str">
            <v>ROSSLYN PARK</v>
          </cell>
          <cell r="C60">
            <v>5</v>
          </cell>
          <cell r="D60">
            <v>912750</v>
          </cell>
          <cell r="E60">
            <v>6</v>
          </cell>
          <cell r="F60">
            <v>1055000</v>
          </cell>
        </row>
        <row r="61">
          <cell r="B61" t="str">
            <v>SKYE</v>
          </cell>
          <cell r="C61">
            <v>1</v>
          </cell>
          <cell r="D61">
            <v>715000</v>
          </cell>
          <cell r="E61">
            <v>1</v>
          </cell>
          <cell r="F61">
            <v>1150000</v>
          </cell>
        </row>
        <row r="62">
          <cell r="B62" t="str">
            <v>ST GEORGES</v>
          </cell>
          <cell r="C62">
            <v>3</v>
          </cell>
          <cell r="D62">
            <v>829999</v>
          </cell>
          <cell r="E62">
            <v>5</v>
          </cell>
          <cell r="F62">
            <v>888888</v>
          </cell>
        </row>
        <row r="63">
          <cell r="B63" t="str">
            <v>STONYFELL</v>
          </cell>
          <cell r="C63">
            <v>6</v>
          </cell>
          <cell r="D63">
            <v>818000</v>
          </cell>
          <cell r="E63">
            <v>2</v>
          </cell>
          <cell r="F63">
            <v>825000</v>
          </cell>
        </row>
        <row r="64">
          <cell r="B64" t="str">
            <v>TOORAK GARDENS</v>
          </cell>
          <cell r="C64">
            <v>6</v>
          </cell>
          <cell r="D64">
            <v>945000</v>
          </cell>
          <cell r="E64">
            <v>10</v>
          </cell>
          <cell r="F64">
            <v>1421000</v>
          </cell>
        </row>
        <row r="65">
          <cell r="B65" t="str">
            <v>TUSMORE</v>
          </cell>
          <cell r="C65">
            <v>2</v>
          </cell>
          <cell r="D65">
            <v>1135000</v>
          </cell>
          <cell r="E65">
            <v>2</v>
          </cell>
          <cell r="F65">
            <v>1282500</v>
          </cell>
        </row>
        <row r="66">
          <cell r="B66" t="str">
            <v>WATERFALL GULLY</v>
          </cell>
          <cell r="E66">
            <v>1</v>
          </cell>
          <cell r="F66">
            <v>782000</v>
          </cell>
        </row>
        <row r="67">
          <cell r="B67" t="str">
            <v>WATTLE PARK</v>
          </cell>
          <cell r="C67">
            <v>13</v>
          </cell>
          <cell r="D67">
            <v>722000</v>
          </cell>
          <cell r="E67">
            <v>5</v>
          </cell>
          <cell r="F67">
            <v>905000</v>
          </cell>
        </row>
        <row r="68">
          <cell r="B68" t="str">
            <v>ATHELSTONE</v>
          </cell>
          <cell r="C68">
            <v>28</v>
          </cell>
          <cell r="D68">
            <v>497500</v>
          </cell>
          <cell r="E68">
            <v>35</v>
          </cell>
          <cell r="F68">
            <v>482000</v>
          </cell>
        </row>
        <row r="69">
          <cell r="B69" t="str">
            <v>CAMPBELLTOWN</v>
          </cell>
          <cell r="C69">
            <v>42</v>
          </cell>
          <cell r="D69">
            <v>516500</v>
          </cell>
          <cell r="E69">
            <v>37</v>
          </cell>
          <cell r="F69">
            <v>572495</v>
          </cell>
        </row>
        <row r="70">
          <cell r="B70" t="str">
            <v>HECTORVILLE</v>
          </cell>
          <cell r="C70">
            <v>12</v>
          </cell>
          <cell r="D70">
            <v>580000</v>
          </cell>
          <cell r="E70">
            <v>9</v>
          </cell>
          <cell r="F70">
            <v>585000</v>
          </cell>
        </row>
        <row r="71">
          <cell r="B71" t="str">
            <v>MAGILL</v>
          </cell>
          <cell r="C71">
            <v>40</v>
          </cell>
          <cell r="D71">
            <v>650000</v>
          </cell>
          <cell r="E71">
            <v>38</v>
          </cell>
          <cell r="F71">
            <v>704000</v>
          </cell>
        </row>
        <row r="72">
          <cell r="B72" t="str">
            <v>NEWTON</v>
          </cell>
          <cell r="C72">
            <v>20</v>
          </cell>
          <cell r="D72">
            <v>501000</v>
          </cell>
          <cell r="E72">
            <v>14</v>
          </cell>
          <cell r="F72">
            <v>533000</v>
          </cell>
        </row>
        <row r="73">
          <cell r="B73" t="str">
            <v>PARADISE</v>
          </cell>
          <cell r="C73">
            <v>18</v>
          </cell>
          <cell r="D73">
            <v>529000</v>
          </cell>
          <cell r="E73">
            <v>16</v>
          </cell>
          <cell r="F73">
            <v>560000</v>
          </cell>
        </row>
        <row r="74">
          <cell r="B74" t="str">
            <v>ROSTREVOR</v>
          </cell>
          <cell r="C74">
            <v>25</v>
          </cell>
          <cell r="D74">
            <v>570000</v>
          </cell>
          <cell r="E74">
            <v>39</v>
          </cell>
          <cell r="F74">
            <v>612500</v>
          </cell>
        </row>
        <row r="75">
          <cell r="B75" t="str">
            <v>TRANMERE</v>
          </cell>
          <cell r="C75">
            <v>17</v>
          </cell>
          <cell r="D75">
            <v>568500</v>
          </cell>
          <cell r="E75">
            <v>16</v>
          </cell>
          <cell r="F75">
            <v>700000</v>
          </cell>
        </row>
        <row r="76">
          <cell r="B76" t="str">
            <v>ALBERT PARK</v>
          </cell>
          <cell r="C76">
            <v>6</v>
          </cell>
          <cell r="D76">
            <v>500000</v>
          </cell>
          <cell r="E76">
            <v>5</v>
          </cell>
          <cell r="F76">
            <v>425000</v>
          </cell>
        </row>
        <row r="77">
          <cell r="B77" t="str">
            <v>ALLENBY GARDENS</v>
          </cell>
          <cell r="C77">
            <v>4</v>
          </cell>
          <cell r="D77">
            <v>570750</v>
          </cell>
          <cell r="E77">
            <v>7</v>
          </cell>
          <cell r="F77">
            <v>590000</v>
          </cell>
        </row>
        <row r="78">
          <cell r="B78" t="str">
            <v>ATHOL PARK</v>
          </cell>
          <cell r="C78">
            <v>7</v>
          </cell>
          <cell r="D78">
            <v>380000</v>
          </cell>
          <cell r="E78">
            <v>9</v>
          </cell>
          <cell r="F78">
            <v>405000</v>
          </cell>
        </row>
        <row r="79">
          <cell r="B79" t="str">
            <v>BEVERLEY</v>
          </cell>
          <cell r="C79">
            <v>4</v>
          </cell>
          <cell r="D79">
            <v>500000</v>
          </cell>
          <cell r="E79">
            <v>6</v>
          </cell>
          <cell r="F79">
            <v>494650</v>
          </cell>
        </row>
        <row r="80">
          <cell r="B80" t="str">
            <v>BOWDEN</v>
          </cell>
          <cell r="C80">
            <v>3</v>
          </cell>
          <cell r="D80">
            <v>820000</v>
          </cell>
          <cell r="E80">
            <v>2</v>
          </cell>
          <cell r="F80">
            <v>491000</v>
          </cell>
        </row>
        <row r="81">
          <cell r="B81" t="str">
            <v>BROMPTON</v>
          </cell>
          <cell r="C81">
            <v>9</v>
          </cell>
          <cell r="D81">
            <v>595000</v>
          </cell>
          <cell r="E81">
            <v>6</v>
          </cell>
          <cell r="F81">
            <v>546000</v>
          </cell>
        </row>
        <row r="82">
          <cell r="B82" t="str">
            <v>CHELTENHAM</v>
          </cell>
          <cell r="C82">
            <v>5</v>
          </cell>
          <cell r="D82">
            <v>448000</v>
          </cell>
          <cell r="E82">
            <v>7</v>
          </cell>
          <cell r="F82">
            <v>537500</v>
          </cell>
        </row>
        <row r="83">
          <cell r="B83" t="str">
            <v>CROYDON</v>
          </cell>
          <cell r="C83">
            <v>2</v>
          </cell>
          <cell r="D83">
            <v>565000</v>
          </cell>
          <cell r="E83">
            <v>2</v>
          </cell>
          <cell r="F83">
            <v>568000</v>
          </cell>
        </row>
        <row r="84">
          <cell r="B84" t="str">
            <v>DEVON PARK</v>
          </cell>
          <cell r="C84">
            <v>1</v>
          </cell>
          <cell r="D84">
            <v>457900</v>
          </cell>
        </row>
        <row r="85">
          <cell r="B85" t="str">
            <v>FINDON</v>
          </cell>
          <cell r="C85">
            <v>11</v>
          </cell>
          <cell r="D85">
            <v>485000</v>
          </cell>
          <cell r="E85">
            <v>9</v>
          </cell>
          <cell r="F85">
            <v>500000</v>
          </cell>
        </row>
        <row r="86">
          <cell r="B86" t="str">
            <v>FLINDERS PARK</v>
          </cell>
          <cell r="C86">
            <v>17</v>
          </cell>
          <cell r="D86">
            <v>562500</v>
          </cell>
          <cell r="E86">
            <v>21</v>
          </cell>
          <cell r="F86">
            <v>601000</v>
          </cell>
        </row>
        <row r="87">
          <cell r="B87" t="str">
            <v>FULHAM GARDENS</v>
          </cell>
          <cell r="C87">
            <v>15</v>
          </cell>
          <cell r="D87">
            <v>640000</v>
          </cell>
          <cell r="E87">
            <v>21</v>
          </cell>
          <cell r="F87">
            <v>667500</v>
          </cell>
        </row>
        <row r="88">
          <cell r="B88" t="str">
            <v>GRANGE</v>
          </cell>
          <cell r="C88">
            <v>19</v>
          </cell>
          <cell r="D88">
            <v>667000</v>
          </cell>
          <cell r="E88">
            <v>6</v>
          </cell>
          <cell r="F88">
            <v>700000</v>
          </cell>
        </row>
        <row r="89">
          <cell r="B89" t="str">
            <v>HENDON</v>
          </cell>
          <cell r="C89">
            <v>8</v>
          </cell>
          <cell r="D89">
            <v>401521</v>
          </cell>
          <cell r="E89">
            <v>5</v>
          </cell>
          <cell r="F89">
            <v>392250</v>
          </cell>
        </row>
        <row r="90">
          <cell r="B90" t="str">
            <v>HENLEY BEACH</v>
          </cell>
          <cell r="C90">
            <v>17</v>
          </cell>
          <cell r="D90">
            <v>860000</v>
          </cell>
          <cell r="E90">
            <v>14</v>
          </cell>
          <cell r="F90">
            <v>895000</v>
          </cell>
        </row>
        <row r="91">
          <cell r="B91" t="str">
            <v>HENLEY BEACH SOUTH</v>
          </cell>
          <cell r="C91">
            <v>12</v>
          </cell>
          <cell r="D91">
            <v>816000</v>
          </cell>
          <cell r="E91">
            <v>4</v>
          </cell>
          <cell r="F91">
            <v>950000</v>
          </cell>
        </row>
        <row r="92">
          <cell r="B92" t="str">
            <v>HINDMARSH</v>
          </cell>
          <cell r="C92">
            <v>1</v>
          </cell>
          <cell r="D92">
            <v>480000</v>
          </cell>
          <cell r="E92">
            <v>2</v>
          </cell>
          <cell r="F92">
            <v>504000</v>
          </cell>
        </row>
        <row r="93">
          <cell r="B93" t="str">
            <v>KIDMAN PARK</v>
          </cell>
          <cell r="C93">
            <v>6</v>
          </cell>
          <cell r="D93">
            <v>602500</v>
          </cell>
          <cell r="E93">
            <v>9</v>
          </cell>
          <cell r="F93">
            <v>625000</v>
          </cell>
        </row>
        <row r="94">
          <cell r="B94" t="str">
            <v>KILKENNY</v>
          </cell>
          <cell r="C94">
            <v>6</v>
          </cell>
          <cell r="D94">
            <v>442500</v>
          </cell>
          <cell r="E94">
            <v>6</v>
          </cell>
          <cell r="F94">
            <v>562500</v>
          </cell>
        </row>
        <row r="95">
          <cell r="B95" t="str">
            <v>OVINGHAM</v>
          </cell>
          <cell r="C95">
            <v>4</v>
          </cell>
          <cell r="D95">
            <v>548750</v>
          </cell>
          <cell r="E95">
            <v>1</v>
          </cell>
          <cell r="F95">
            <v>601000</v>
          </cell>
        </row>
        <row r="96">
          <cell r="B96" t="str">
            <v>PENNINGTON</v>
          </cell>
          <cell r="C96">
            <v>10</v>
          </cell>
          <cell r="D96">
            <v>389250</v>
          </cell>
          <cell r="E96">
            <v>4</v>
          </cell>
          <cell r="F96">
            <v>412000</v>
          </cell>
        </row>
        <row r="97">
          <cell r="B97" t="str">
            <v>RENOWN PARK</v>
          </cell>
          <cell r="C97">
            <v>4</v>
          </cell>
          <cell r="D97">
            <v>491250</v>
          </cell>
          <cell r="E97">
            <v>6</v>
          </cell>
          <cell r="F97">
            <v>465000</v>
          </cell>
        </row>
        <row r="98">
          <cell r="B98" t="str">
            <v>RIDLEYTON</v>
          </cell>
          <cell r="C98">
            <v>4</v>
          </cell>
          <cell r="D98">
            <v>520000</v>
          </cell>
          <cell r="E98">
            <v>4</v>
          </cell>
          <cell r="F98">
            <v>512000</v>
          </cell>
        </row>
        <row r="99">
          <cell r="B99" t="str">
            <v>ROSEWATER</v>
          </cell>
          <cell r="C99">
            <v>15</v>
          </cell>
          <cell r="D99">
            <v>335000</v>
          </cell>
          <cell r="E99">
            <v>20</v>
          </cell>
          <cell r="F99">
            <v>377000</v>
          </cell>
        </row>
        <row r="100">
          <cell r="B100" t="str">
            <v>ROYAL PARK</v>
          </cell>
          <cell r="C100">
            <v>12</v>
          </cell>
          <cell r="D100">
            <v>390000</v>
          </cell>
          <cell r="E100">
            <v>10</v>
          </cell>
          <cell r="F100">
            <v>445000</v>
          </cell>
        </row>
        <row r="101">
          <cell r="B101" t="str">
            <v>SEATON</v>
          </cell>
          <cell r="C101">
            <v>34</v>
          </cell>
          <cell r="D101">
            <v>480000</v>
          </cell>
          <cell r="E101">
            <v>31</v>
          </cell>
          <cell r="F101">
            <v>495000</v>
          </cell>
        </row>
        <row r="102">
          <cell r="B102" t="str">
            <v>SEMAPHORE PARK</v>
          </cell>
          <cell r="C102">
            <v>10</v>
          </cell>
          <cell r="D102">
            <v>500000</v>
          </cell>
          <cell r="E102">
            <v>8</v>
          </cell>
          <cell r="F102">
            <v>545000</v>
          </cell>
        </row>
        <row r="103">
          <cell r="B103" t="str">
            <v>ST CLAIR</v>
          </cell>
          <cell r="C103">
            <v>3</v>
          </cell>
          <cell r="D103">
            <v>549000</v>
          </cell>
          <cell r="E103">
            <v>2</v>
          </cell>
          <cell r="F103">
            <v>727000</v>
          </cell>
        </row>
        <row r="104">
          <cell r="B104" t="str">
            <v>TENNYSON</v>
          </cell>
          <cell r="C104">
            <v>5</v>
          </cell>
          <cell r="D104">
            <v>1000000</v>
          </cell>
          <cell r="E104">
            <v>4</v>
          </cell>
          <cell r="F104">
            <v>855000</v>
          </cell>
        </row>
        <row r="105">
          <cell r="B105" t="str">
            <v>WELLAND</v>
          </cell>
          <cell r="E105">
            <v>1</v>
          </cell>
          <cell r="F105">
            <v>506000</v>
          </cell>
        </row>
        <row r="106">
          <cell r="B106" t="str">
            <v>WEST BEACH</v>
          </cell>
          <cell r="C106">
            <v>19</v>
          </cell>
          <cell r="D106">
            <v>660000</v>
          </cell>
          <cell r="E106">
            <v>14</v>
          </cell>
          <cell r="F106">
            <v>770000</v>
          </cell>
        </row>
        <row r="107">
          <cell r="B107" t="str">
            <v>WEST CROYDON</v>
          </cell>
          <cell r="C107">
            <v>5</v>
          </cell>
          <cell r="D107">
            <v>585000</v>
          </cell>
          <cell r="E107">
            <v>6</v>
          </cell>
          <cell r="F107">
            <v>525000</v>
          </cell>
        </row>
        <row r="108">
          <cell r="B108" t="str">
            <v>WEST HINDMARSH</v>
          </cell>
          <cell r="C108">
            <v>5</v>
          </cell>
          <cell r="D108">
            <v>562000</v>
          </cell>
          <cell r="E108">
            <v>4</v>
          </cell>
          <cell r="F108">
            <v>624000</v>
          </cell>
        </row>
        <row r="109">
          <cell r="B109" t="str">
            <v>WEST LAKES</v>
          </cell>
          <cell r="C109">
            <v>20</v>
          </cell>
          <cell r="D109">
            <v>742500</v>
          </cell>
          <cell r="E109">
            <v>18</v>
          </cell>
          <cell r="F109">
            <v>752500</v>
          </cell>
        </row>
        <row r="110">
          <cell r="B110" t="str">
            <v>WEST LAKES SHORE</v>
          </cell>
          <cell r="C110">
            <v>6</v>
          </cell>
          <cell r="D110">
            <v>677000</v>
          </cell>
          <cell r="E110">
            <v>12</v>
          </cell>
          <cell r="F110">
            <v>597500</v>
          </cell>
        </row>
        <row r="111">
          <cell r="B111" t="str">
            <v>WOODVILLE</v>
          </cell>
          <cell r="C111">
            <v>4</v>
          </cell>
          <cell r="D111">
            <v>552500</v>
          </cell>
          <cell r="E111">
            <v>3</v>
          </cell>
          <cell r="F111">
            <v>895000</v>
          </cell>
        </row>
        <row r="112">
          <cell r="B112" t="str">
            <v>WOODVILLE NORTH</v>
          </cell>
          <cell r="C112">
            <v>7</v>
          </cell>
          <cell r="D112">
            <v>420000</v>
          </cell>
          <cell r="E112">
            <v>8</v>
          </cell>
          <cell r="F112">
            <v>460000</v>
          </cell>
        </row>
        <row r="113">
          <cell r="B113" t="str">
            <v>WOODVILLE PARK</v>
          </cell>
          <cell r="C113">
            <v>7</v>
          </cell>
          <cell r="D113">
            <v>605000</v>
          </cell>
          <cell r="E113">
            <v>7</v>
          </cell>
          <cell r="F113">
            <v>565000</v>
          </cell>
        </row>
        <row r="114">
          <cell r="B114" t="str">
            <v>WOODVILLE SOUTH</v>
          </cell>
          <cell r="C114">
            <v>19</v>
          </cell>
          <cell r="D114">
            <v>519000</v>
          </cell>
          <cell r="E114">
            <v>16</v>
          </cell>
          <cell r="F114">
            <v>541000</v>
          </cell>
        </row>
        <row r="115">
          <cell r="B115" t="str">
            <v>WOODVILLE WEST</v>
          </cell>
          <cell r="C115">
            <v>25</v>
          </cell>
          <cell r="D115">
            <v>480875</v>
          </cell>
          <cell r="E115">
            <v>23</v>
          </cell>
          <cell r="F115">
            <v>482330</v>
          </cell>
        </row>
        <row r="116">
          <cell r="B116" t="str">
            <v>BIBARINGA</v>
          </cell>
        </row>
        <row r="117">
          <cell r="B117" t="str">
            <v>EVANSTON</v>
          </cell>
          <cell r="C117">
            <v>13</v>
          </cell>
          <cell r="D117">
            <v>286000</v>
          </cell>
          <cell r="E117">
            <v>7</v>
          </cell>
          <cell r="F117">
            <v>369950</v>
          </cell>
        </row>
        <row r="118">
          <cell r="B118" t="str">
            <v>EVANSTON GARDENS</v>
          </cell>
          <cell r="C118">
            <v>9</v>
          </cell>
          <cell r="D118">
            <v>304175</v>
          </cell>
          <cell r="E118">
            <v>6</v>
          </cell>
          <cell r="F118">
            <v>328000</v>
          </cell>
        </row>
        <row r="119">
          <cell r="B119" t="str">
            <v>EVANSTON PARK</v>
          </cell>
          <cell r="C119">
            <v>20</v>
          </cell>
          <cell r="D119">
            <v>346250</v>
          </cell>
          <cell r="E119">
            <v>18</v>
          </cell>
          <cell r="F119">
            <v>390000</v>
          </cell>
        </row>
        <row r="120">
          <cell r="B120" t="str">
            <v>EVANSTON SOUTH</v>
          </cell>
          <cell r="C120">
            <v>2</v>
          </cell>
          <cell r="D120">
            <v>330000</v>
          </cell>
          <cell r="E120">
            <v>1</v>
          </cell>
          <cell r="F120">
            <v>343000</v>
          </cell>
        </row>
        <row r="121">
          <cell r="B121" t="str">
            <v>GAWLER</v>
          </cell>
          <cell r="C121">
            <v>2</v>
          </cell>
          <cell r="D121">
            <v>230000</v>
          </cell>
          <cell r="E121">
            <v>3</v>
          </cell>
          <cell r="F121">
            <v>408500</v>
          </cell>
        </row>
        <row r="122">
          <cell r="B122" t="str">
            <v>GAWLER EAST</v>
          </cell>
          <cell r="C122">
            <v>25</v>
          </cell>
          <cell r="D122">
            <v>400000</v>
          </cell>
          <cell r="E122">
            <v>26</v>
          </cell>
          <cell r="F122">
            <v>352000</v>
          </cell>
        </row>
        <row r="123">
          <cell r="B123" t="str">
            <v>GAWLER SOUTH</v>
          </cell>
          <cell r="C123">
            <v>15</v>
          </cell>
          <cell r="D123">
            <v>305000</v>
          </cell>
          <cell r="E123">
            <v>11</v>
          </cell>
          <cell r="F123">
            <v>299000</v>
          </cell>
        </row>
        <row r="124">
          <cell r="B124" t="str">
            <v>GAWLER WEST</v>
          </cell>
          <cell r="C124">
            <v>3</v>
          </cell>
          <cell r="D124">
            <v>325000</v>
          </cell>
          <cell r="E124">
            <v>5</v>
          </cell>
          <cell r="F124">
            <v>263750</v>
          </cell>
        </row>
        <row r="125">
          <cell r="B125" t="str">
            <v>HILLIER</v>
          </cell>
        </row>
        <row r="126">
          <cell r="B126" t="str">
            <v>KUDLA</v>
          </cell>
        </row>
        <row r="127">
          <cell r="B127" t="str">
            <v>REID</v>
          </cell>
          <cell r="C127">
            <v>5</v>
          </cell>
          <cell r="D127">
            <v>377500</v>
          </cell>
          <cell r="E127">
            <v>1</v>
          </cell>
          <cell r="F127">
            <v>552500</v>
          </cell>
        </row>
        <row r="128">
          <cell r="B128" t="str">
            <v>ULEYBURY</v>
          </cell>
        </row>
        <row r="129">
          <cell r="B129" t="str">
            <v>WILLASTON</v>
          </cell>
          <cell r="C129">
            <v>20</v>
          </cell>
          <cell r="D129">
            <v>340000</v>
          </cell>
          <cell r="E129">
            <v>12</v>
          </cell>
          <cell r="F129">
            <v>287500</v>
          </cell>
        </row>
        <row r="130">
          <cell r="B130" t="str">
            <v>BRIGHTON</v>
          </cell>
          <cell r="C130">
            <v>10</v>
          </cell>
          <cell r="D130">
            <v>651000</v>
          </cell>
          <cell r="E130">
            <v>6</v>
          </cell>
          <cell r="F130">
            <v>686000</v>
          </cell>
        </row>
        <row r="131">
          <cell r="B131" t="str">
            <v>GLENELG</v>
          </cell>
          <cell r="C131">
            <v>3</v>
          </cell>
          <cell r="D131">
            <v>940500</v>
          </cell>
          <cell r="E131">
            <v>2</v>
          </cell>
          <cell r="F131">
            <v>1525000</v>
          </cell>
        </row>
        <row r="132">
          <cell r="B132" t="str">
            <v>GLENELG EAST</v>
          </cell>
          <cell r="C132">
            <v>12</v>
          </cell>
          <cell r="D132">
            <v>707500</v>
          </cell>
          <cell r="E132">
            <v>5</v>
          </cell>
          <cell r="F132">
            <v>893750</v>
          </cell>
        </row>
        <row r="133">
          <cell r="B133" t="str">
            <v>GLENELG NORTH</v>
          </cell>
          <cell r="C133">
            <v>18</v>
          </cell>
          <cell r="D133">
            <v>670000</v>
          </cell>
          <cell r="E133">
            <v>13</v>
          </cell>
          <cell r="F133">
            <v>703750</v>
          </cell>
        </row>
        <row r="134">
          <cell r="B134" t="str">
            <v>GLENELG SOUTH</v>
          </cell>
          <cell r="C134">
            <v>5</v>
          </cell>
          <cell r="D134">
            <v>1050000</v>
          </cell>
          <cell r="E134">
            <v>3</v>
          </cell>
          <cell r="F134">
            <v>773750</v>
          </cell>
        </row>
        <row r="135">
          <cell r="B135" t="str">
            <v>HOVE</v>
          </cell>
          <cell r="C135">
            <v>6</v>
          </cell>
          <cell r="D135">
            <v>586100</v>
          </cell>
          <cell r="E135">
            <v>11</v>
          </cell>
          <cell r="F135">
            <v>608000</v>
          </cell>
        </row>
        <row r="136">
          <cell r="B136" t="str">
            <v>KINGSTON PARK</v>
          </cell>
          <cell r="C136">
            <v>3</v>
          </cell>
          <cell r="D136">
            <v>875000</v>
          </cell>
          <cell r="E136">
            <v>2</v>
          </cell>
          <cell r="F136">
            <v>705500</v>
          </cell>
        </row>
        <row r="137">
          <cell r="B137" t="str">
            <v>NORTH BRIGHTON</v>
          </cell>
          <cell r="C137">
            <v>1</v>
          </cell>
          <cell r="D137">
            <v>637000</v>
          </cell>
          <cell r="E137">
            <v>7</v>
          </cell>
          <cell r="F137">
            <v>1040000</v>
          </cell>
        </row>
        <row r="138">
          <cell r="B138" t="str">
            <v>SEACLIFF</v>
          </cell>
          <cell r="C138">
            <v>11</v>
          </cell>
          <cell r="D138">
            <v>737502.5</v>
          </cell>
          <cell r="E138">
            <v>9</v>
          </cell>
          <cell r="F138">
            <v>711090</v>
          </cell>
        </row>
        <row r="139">
          <cell r="B139" t="str">
            <v>SEACLIFF PARK</v>
          </cell>
          <cell r="C139">
            <v>7</v>
          </cell>
          <cell r="D139">
            <v>512000</v>
          </cell>
          <cell r="E139">
            <v>11</v>
          </cell>
          <cell r="F139">
            <v>480000</v>
          </cell>
        </row>
        <row r="140">
          <cell r="B140" t="str">
            <v>SOMERTON PARK</v>
          </cell>
          <cell r="C140">
            <v>14</v>
          </cell>
          <cell r="D140">
            <v>750000</v>
          </cell>
          <cell r="E140">
            <v>15</v>
          </cell>
          <cell r="F140">
            <v>660000</v>
          </cell>
        </row>
        <row r="141">
          <cell r="B141" t="str">
            <v>SOUTH BRIGHTON</v>
          </cell>
          <cell r="C141">
            <v>9</v>
          </cell>
          <cell r="D141">
            <v>575000</v>
          </cell>
          <cell r="E141">
            <v>10</v>
          </cell>
          <cell r="F141">
            <v>561000</v>
          </cell>
        </row>
        <row r="142">
          <cell r="B142" t="str">
            <v>ASCOT PARK</v>
          </cell>
          <cell r="C142">
            <v>9</v>
          </cell>
          <cell r="D142">
            <v>410000</v>
          </cell>
          <cell r="E142">
            <v>9</v>
          </cell>
          <cell r="F142">
            <v>530000</v>
          </cell>
        </row>
        <row r="143">
          <cell r="B143" t="str">
            <v>BEDFORD PARK</v>
          </cell>
          <cell r="C143">
            <v>4</v>
          </cell>
          <cell r="D143">
            <v>441750</v>
          </cell>
          <cell r="E143">
            <v>2</v>
          </cell>
          <cell r="F143">
            <v>461250</v>
          </cell>
        </row>
        <row r="144">
          <cell r="B144" t="str">
            <v>CLOVELLY PARK</v>
          </cell>
          <cell r="C144">
            <v>8</v>
          </cell>
          <cell r="D144">
            <v>435000</v>
          </cell>
          <cell r="E144">
            <v>12</v>
          </cell>
          <cell r="F144">
            <v>485300</v>
          </cell>
        </row>
        <row r="145">
          <cell r="B145" t="str">
            <v>DARLINGTON</v>
          </cell>
          <cell r="C145">
            <v>8</v>
          </cell>
          <cell r="D145">
            <v>635250.5</v>
          </cell>
          <cell r="E145">
            <v>5</v>
          </cell>
          <cell r="F145">
            <v>395000</v>
          </cell>
        </row>
        <row r="146">
          <cell r="B146" t="str">
            <v>DOVER GARDENS</v>
          </cell>
          <cell r="C146">
            <v>10</v>
          </cell>
          <cell r="D146">
            <v>489500</v>
          </cell>
          <cell r="E146">
            <v>12</v>
          </cell>
          <cell r="F146">
            <v>544000</v>
          </cell>
        </row>
        <row r="147">
          <cell r="B147" t="str">
            <v>EDWARDSTOWN</v>
          </cell>
          <cell r="C147">
            <v>11</v>
          </cell>
          <cell r="D147">
            <v>470250</v>
          </cell>
          <cell r="E147">
            <v>13</v>
          </cell>
          <cell r="F147">
            <v>485000</v>
          </cell>
        </row>
        <row r="148">
          <cell r="B148" t="str">
            <v>GLANDORE</v>
          </cell>
          <cell r="C148">
            <v>6</v>
          </cell>
          <cell r="D148">
            <v>612500</v>
          </cell>
          <cell r="E148">
            <v>9</v>
          </cell>
          <cell r="F148">
            <v>637500</v>
          </cell>
        </row>
        <row r="149">
          <cell r="B149" t="str">
            <v>GLENGOWRIE</v>
          </cell>
          <cell r="C149">
            <v>15</v>
          </cell>
          <cell r="D149">
            <v>676000</v>
          </cell>
          <cell r="E149">
            <v>11</v>
          </cell>
          <cell r="F149">
            <v>670000</v>
          </cell>
        </row>
        <row r="150">
          <cell r="B150" t="str">
            <v>HALLETT COVE</v>
          </cell>
          <cell r="C150">
            <v>49</v>
          </cell>
          <cell r="D150">
            <v>468000</v>
          </cell>
          <cell r="E150">
            <v>53</v>
          </cell>
          <cell r="F150">
            <v>452500</v>
          </cell>
        </row>
        <row r="151">
          <cell r="B151" t="str">
            <v>LONSDALE</v>
          </cell>
        </row>
        <row r="152">
          <cell r="B152" t="str">
            <v>MARINO</v>
          </cell>
          <cell r="C152">
            <v>6</v>
          </cell>
          <cell r="D152">
            <v>910000</v>
          </cell>
          <cell r="E152">
            <v>8</v>
          </cell>
          <cell r="F152">
            <v>558000</v>
          </cell>
        </row>
        <row r="153">
          <cell r="B153" t="str">
            <v>MARION</v>
          </cell>
          <cell r="C153">
            <v>10</v>
          </cell>
          <cell r="D153">
            <v>455500</v>
          </cell>
          <cell r="E153">
            <v>12</v>
          </cell>
          <cell r="F153">
            <v>535000</v>
          </cell>
        </row>
        <row r="154">
          <cell r="B154" t="str">
            <v>MITCHELL PARK</v>
          </cell>
          <cell r="C154">
            <v>10</v>
          </cell>
          <cell r="D154">
            <v>460000</v>
          </cell>
          <cell r="E154">
            <v>15</v>
          </cell>
          <cell r="F154">
            <v>480000</v>
          </cell>
        </row>
        <row r="155">
          <cell r="B155" t="str">
            <v>MORPHETTVILLE</v>
          </cell>
          <cell r="C155">
            <v>6</v>
          </cell>
          <cell r="D155">
            <v>569500</v>
          </cell>
          <cell r="E155">
            <v>13</v>
          </cell>
          <cell r="F155">
            <v>506500</v>
          </cell>
        </row>
        <row r="156">
          <cell r="B156" t="str">
            <v>OAKLANDS PARK</v>
          </cell>
          <cell r="C156">
            <v>7</v>
          </cell>
          <cell r="D156">
            <v>455000</v>
          </cell>
          <cell r="E156">
            <v>9</v>
          </cell>
          <cell r="F156">
            <v>414275</v>
          </cell>
        </row>
        <row r="157">
          <cell r="B157" t="str">
            <v>O'HALLORAN HILL</v>
          </cell>
          <cell r="C157">
            <v>4</v>
          </cell>
          <cell r="D157">
            <v>367500</v>
          </cell>
          <cell r="E157">
            <v>11</v>
          </cell>
          <cell r="F157">
            <v>398000</v>
          </cell>
        </row>
        <row r="158">
          <cell r="B158" t="str">
            <v>PARK HOLME</v>
          </cell>
          <cell r="C158">
            <v>4</v>
          </cell>
          <cell r="D158">
            <v>502750</v>
          </cell>
          <cell r="E158">
            <v>8</v>
          </cell>
          <cell r="F158">
            <v>480000</v>
          </cell>
        </row>
        <row r="159">
          <cell r="B159" t="str">
            <v>PLYMPTON PARK</v>
          </cell>
          <cell r="C159">
            <v>17</v>
          </cell>
          <cell r="D159">
            <v>540000</v>
          </cell>
          <cell r="E159">
            <v>15</v>
          </cell>
          <cell r="F159">
            <v>550000</v>
          </cell>
        </row>
        <row r="160">
          <cell r="B160" t="str">
            <v>SEACLIFF PARK</v>
          </cell>
          <cell r="C160">
            <v>7</v>
          </cell>
          <cell r="D160">
            <v>512000</v>
          </cell>
          <cell r="E160">
            <v>11</v>
          </cell>
          <cell r="F160">
            <v>480000</v>
          </cell>
        </row>
        <row r="161">
          <cell r="B161" t="str">
            <v>SEACOMBE GARDENS</v>
          </cell>
          <cell r="C161">
            <v>14</v>
          </cell>
          <cell r="D161">
            <v>448500</v>
          </cell>
          <cell r="E161">
            <v>16</v>
          </cell>
          <cell r="F161">
            <v>463000</v>
          </cell>
        </row>
        <row r="162">
          <cell r="B162" t="str">
            <v>SEACOMBE HEIGHTS</v>
          </cell>
          <cell r="C162">
            <v>4</v>
          </cell>
          <cell r="D162">
            <v>569000</v>
          </cell>
          <cell r="E162">
            <v>4</v>
          </cell>
          <cell r="F162">
            <v>637750</v>
          </cell>
        </row>
        <row r="163">
          <cell r="B163" t="str">
            <v>SEAVIEW DOWNS</v>
          </cell>
          <cell r="C163">
            <v>13</v>
          </cell>
          <cell r="D163">
            <v>470000</v>
          </cell>
          <cell r="E163">
            <v>9</v>
          </cell>
          <cell r="F163">
            <v>473000</v>
          </cell>
        </row>
        <row r="164">
          <cell r="B164" t="str">
            <v>SHEIDOW PARK</v>
          </cell>
          <cell r="C164">
            <v>20</v>
          </cell>
          <cell r="D164">
            <v>385000</v>
          </cell>
          <cell r="E164">
            <v>21</v>
          </cell>
          <cell r="F164">
            <v>403500</v>
          </cell>
        </row>
        <row r="165">
          <cell r="B165" t="str">
            <v>SOUTH PLYMPTON</v>
          </cell>
          <cell r="C165">
            <v>14</v>
          </cell>
          <cell r="D165">
            <v>503750</v>
          </cell>
          <cell r="E165">
            <v>25</v>
          </cell>
          <cell r="F165">
            <v>565000</v>
          </cell>
        </row>
        <row r="166">
          <cell r="B166" t="str">
            <v>STURT</v>
          </cell>
          <cell r="C166">
            <v>9</v>
          </cell>
          <cell r="D166">
            <v>448500</v>
          </cell>
          <cell r="E166">
            <v>14</v>
          </cell>
          <cell r="F166">
            <v>492750</v>
          </cell>
        </row>
        <row r="167">
          <cell r="B167" t="str">
            <v>TONSLEY</v>
          </cell>
        </row>
        <row r="168">
          <cell r="B168" t="str">
            <v>TROTT PARK</v>
          </cell>
          <cell r="C168">
            <v>17</v>
          </cell>
          <cell r="D168">
            <v>355000</v>
          </cell>
          <cell r="E168">
            <v>11</v>
          </cell>
          <cell r="F168">
            <v>387000</v>
          </cell>
        </row>
        <row r="169">
          <cell r="B169" t="str">
            <v>WARRADALE</v>
          </cell>
          <cell r="C169">
            <v>17</v>
          </cell>
          <cell r="D169">
            <v>590000</v>
          </cell>
          <cell r="E169">
            <v>18</v>
          </cell>
          <cell r="F169">
            <v>620000</v>
          </cell>
        </row>
        <row r="170">
          <cell r="B170" t="str">
            <v>BEDFORD PARK</v>
          </cell>
          <cell r="C170">
            <v>4</v>
          </cell>
          <cell r="D170">
            <v>441750</v>
          </cell>
          <cell r="E170">
            <v>2</v>
          </cell>
          <cell r="F170">
            <v>461250</v>
          </cell>
        </row>
        <row r="171">
          <cell r="B171" t="str">
            <v>BELAIR</v>
          </cell>
          <cell r="C171">
            <v>11</v>
          </cell>
          <cell r="D171">
            <v>605000</v>
          </cell>
          <cell r="E171">
            <v>21</v>
          </cell>
          <cell r="F171">
            <v>613000</v>
          </cell>
        </row>
        <row r="172">
          <cell r="B172" t="str">
            <v>BELLEVUE HEIGHTS</v>
          </cell>
          <cell r="C172">
            <v>8</v>
          </cell>
          <cell r="D172">
            <v>562500</v>
          </cell>
          <cell r="E172">
            <v>13</v>
          </cell>
          <cell r="F172">
            <v>542500</v>
          </cell>
        </row>
        <row r="173">
          <cell r="B173" t="str">
            <v>BLACKWOOD</v>
          </cell>
          <cell r="C173">
            <v>9</v>
          </cell>
          <cell r="D173">
            <v>504500</v>
          </cell>
          <cell r="E173">
            <v>16</v>
          </cell>
          <cell r="F173">
            <v>586500</v>
          </cell>
        </row>
        <row r="174">
          <cell r="B174" t="str">
            <v>BROWN HILL CREEK</v>
          </cell>
        </row>
        <row r="175">
          <cell r="B175" t="str">
            <v>CLAPHAM</v>
          </cell>
          <cell r="C175">
            <v>4</v>
          </cell>
          <cell r="D175">
            <v>605000</v>
          </cell>
          <cell r="E175">
            <v>5</v>
          </cell>
          <cell r="F175">
            <v>608500</v>
          </cell>
        </row>
        <row r="176">
          <cell r="B176" t="str">
            <v>CLARENCE GARDENS</v>
          </cell>
          <cell r="C176">
            <v>8</v>
          </cell>
          <cell r="D176">
            <v>606000</v>
          </cell>
          <cell r="E176">
            <v>11</v>
          </cell>
          <cell r="F176">
            <v>570000</v>
          </cell>
        </row>
        <row r="177">
          <cell r="B177" t="str">
            <v>COLONEL LIGHT GARDENS</v>
          </cell>
          <cell r="C177">
            <v>11</v>
          </cell>
          <cell r="D177">
            <v>719750</v>
          </cell>
          <cell r="E177">
            <v>10</v>
          </cell>
          <cell r="F177">
            <v>710000</v>
          </cell>
        </row>
        <row r="178">
          <cell r="B178" t="str">
            <v>COROMANDEL VALLEY</v>
          </cell>
          <cell r="C178">
            <v>20</v>
          </cell>
          <cell r="D178">
            <v>512500</v>
          </cell>
          <cell r="E178">
            <v>15</v>
          </cell>
          <cell r="F178">
            <v>568277.5</v>
          </cell>
        </row>
        <row r="179">
          <cell r="B179" t="str">
            <v>CRAFERS WEST</v>
          </cell>
          <cell r="C179">
            <v>7</v>
          </cell>
          <cell r="D179">
            <v>526000</v>
          </cell>
          <cell r="E179">
            <v>4</v>
          </cell>
          <cell r="F179">
            <v>636000</v>
          </cell>
        </row>
        <row r="180">
          <cell r="B180" t="str">
            <v>CRAIGBURN FARM</v>
          </cell>
          <cell r="C180">
            <v>10</v>
          </cell>
          <cell r="D180">
            <v>735000</v>
          </cell>
          <cell r="E180">
            <v>10</v>
          </cell>
          <cell r="F180">
            <v>700000</v>
          </cell>
        </row>
        <row r="181">
          <cell r="B181" t="str">
            <v>CUMBERLAND PARK</v>
          </cell>
          <cell r="C181">
            <v>3</v>
          </cell>
          <cell r="D181">
            <v>590000</v>
          </cell>
          <cell r="E181">
            <v>6</v>
          </cell>
          <cell r="F181">
            <v>800750</v>
          </cell>
        </row>
        <row r="182">
          <cell r="B182" t="str">
            <v>DAW PARK</v>
          </cell>
          <cell r="C182">
            <v>7</v>
          </cell>
          <cell r="D182">
            <v>670000</v>
          </cell>
          <cell r="E182">
            <v>4</v>
          </cell>
          <cell r="F182">
            <v>592000</v>
          </cell>
        </row>
        <row r="183">
          <cell r="B183" t="str">
            <v>EDEN HILLS</v>
          </cell>
          <cell r="C183">
            <v>8</v>
          </cell>
          <cell r="D183">
            <v>546000</v>
          </cell>
          <cell r="E183">
            <v>9</v>
          </cell>
          <cell r="F183">
            <v>542500</v>
          </cell>
        </row>
        <row r="184">
          <cell r="B184" t="str">
            <v>GLENALTA</v>
          </cell>
          <cell r="C184">
            <v>7</v>
          </cell>
          <cell r="D184">
            <v>495000</v>
          </cell>
          <cell r="E184">
            <v>6</v>
          </cell>
          <cell r="F184">
            <v>550000</v>
          </cell>
        </row>
        <row r="185">
          <cell r="B185" t="str">
            <v>HAWTHORN</v>
          </cell>
          <cell r="C185">
            <v>5</v>
          </cell>
          <cell r="D185">
            <v>735000</v>
          </cell>
          <cell r="E185">
            <v>5</v>
          </cell>
          <cell r="F185">
            <v>1088063</v>
          </cell>
        </row>
        <row r="186">
          <cell r="B186" t="str">
            <v>HAWTHORNDENE</v>
          </cell>
          <cell r="C186">
            <v>13</v>
          </cell>
          <cell r="D186">
            <v>513750</v>
          </cell>
          <cell r="E186">
            <v>16</v>
          </cell>
          <cell r="F186">
            <v>542500</v>
          </cell>
        </row>
        <row r="187">
          <cell r="B187" t="str">
            <v>KINGSWOOD</v>
          </cell>
          <cell r="C187">
            <v>5</v>
          </cell>
          <cell r="D187">
            <v>1004000</v>
          </cell>
          <cell r="E187">
            <v>6</v>
          </cell>
          <cell r="F187">
            <v>755000</v>
          </cell>
        </row>
        <row r="188">
          <cell r="B188" t="str">
            <v>LEAWOOD GARDENS</v>
          </cell>
        </row>
        <row r="189">
          <cell r="B189" t="str">
            <v>LOWER MITCHAM</v>
          </cell>
          <cell r="C189">
            <v>8</v>
          </cell>
          <cell r="D189">
            <v>649000</v>
          </cell>
          <cell r="E189">
            <v>7</v>
          </cell>
          <cell r="F189">
            <v>760500</v>
          </cell>
        </row>
        <row r="190">
          <cell r="B190" t="str">
            <v>LYNTON</v>
          </cell>
          <cell r="C190">
            <v>1</v>
          </cell>
          <cell r="D190">
            <v>1535000</v>
          </cell>
        </row>
        <row r="191">
          <cell r="B191" t="str">
            <v>MELROSE PARK</v>
          </cell>
          <cell r="C191">
            <v>9</v>
          </cell>
          <cell r="D191">
            <v>502500</v>
          </cell>
          <cell r="E191">
            <v>10</v>
          </cell>
          <cell r="F191">
            <v>545500</v>
          </cell>
        </row>
        <row r="192">
          <cell r="B192" t="str">
            <v>MITCHAM</v>
          </cell>
          <cell r="C192">
            <v>5</v>
          </cell>
          <cell r="D192">
            <v>776000</v>
          </cell>
          <cell r="E192">
            <v>9</v>
          </cell>
          <cell r="F192">
            <v>870000</v>
          </cell>
        </row>
        <row r="193">
          <cell r="B193" t="str">
            <v>NETHERBY</v>
          </cell>
          <cell r="C193">
            <v>3</v>
          </cell>
          <cell r="D193">
            <v>915000</v>
          </cell>
          <cell r="E193">
            <v>6</v>
          </cell>
          <cell r="F193">
            <v>950000</v>
          </cell>
        </row>
        <row r="194">
          <cell r="B194" t="str">
            <v>PANORAMA</v>
          </cell>
          <cell r="C194">
            <v>10</v>
          </cell>
          <cell r="D194">
            <v>563500</v>
          </cell>
          <cell r="E194">
            <v>6</v>
          </cell>
          <cell r="F194">
            <v>656600</v>
          </cell>
        </row>
        <row r="195">
          <cell r="B195" t="str">
            <v>PASADENA</v>
          </cell>
          <cell r="C195">
            <v>6</v>
          </cell>
          <cell r="D195">
            <v>596000</v>
          </cell>
          <cell r="E195">
            <v>9</v>
          </cell>
          <cell r="F195">
            <v>552000</v>
          </cell>
        </row>
        <row r="196">
          <cell r="B196" t="str">
            <v>SPRINGFIELD</v>
          </cell>
          <cell r="E196">
            <v>3</v>
          </cell>
          <cell r="F196">
            <v>1184451</v>
          </cell>
        </row>
        <row r="197">
          <cell r="B197" t="str">
            <v>ST MARYS</v>
          </cell>
          <cell r="C197">
            <v>10</v>
          </cell>
          <cell r="D197">
            <v>430000</v>
          </cell>
          <cell r="E197">
            <v>18</v>
          </cell>
          <cell r="F197">
            <v>475000</v>
          </cell>
        </row>
        <row r="198">
          <cell r="B198" t="str">
            <v>TORRENS PARK</v>
          </cell>
          <cell r="C198">
            <v>7</v>
          </cell>
          <cell r="D198">
            <v>705000</v>
          </cell>
          <cell r="E198">
            <v>15</v>
          </cell>
          <cell r="F198">
            <v>760000</v>
          </cell>
        </row>
        <row r="199">
          <cell r="B199" t="str">
            <v>UPPER STURT</v>
          </cell>
          <cell r="C199">
            <v>1</v>
          </cell>
          <cell r="D199">
            <v>450000</v>
          </cell>
          <cell r="E199">
            <v>3</v>
          </cell>
          <cell r="F199">
            <v>630000</v>
          </cell>
        </row>
        <row r="200">
          <cell r="B200" t="str">
            <v>URRBRAE</v>
          </cell>
          <cell r="C200">
            <v>8</v>
          </cell>
          <cell r="D200">
            <v>852575</v>
          </cell>
          <cell r="E200">
            <v>4</v>
          </cell>
          <cell r="F200">
            <v>790000</v>
          </cell>
        </row>
        <row r="201">
          <cell r="B201" t="str">
            <v>WESTBOURNE PARK</v>
          </cell>
          <cell r="C201">
            <v>5</v>
          </cell>
          <cell r="D201">
            <v>930000</v>
          </cell>
          <cell r="E201">
            <v>5</v>
          </cell>
          <cell r="F201">
            <v>881000</v>
          </cell>
        </row>
        <row r="202">
          <cell r="B202" t="str">
            <v>COLLEGE PARK</v>
          </cell>
          <cell r="C202">
            <v>1</v>
          </cell>
          <cell r="D202">
            <v>951000</v>
          </cell>
          <cell r="E202">
            <v>1</v>
          </cell>
          <cell r="F202">
            <v>810000</v>
          </cell>
        </row>
        <row r="203">
          <cell r="B203" t="str">
            <v>EVANDALE</v>
          </cell>
          <cell r="C203">
            <v>1</v>
          </cell>
          <cell r="D203">
            <v>765000</v>
          </cell>
          <cell r="E203">
            <v>3</v>
          </cell>
          <cell r="F203">
            <v>780000</v>
          </cell>
        </row>
        <row r="204">
          <cell r="B204" t="str">
            <v>FELIXSTOW</v>
          </cell>
          <cell r="C204">
            <v>9</v>
          </cell>
          <cell r="D204">
            <v>563000</v>
          </cell>
          <cell r="E204">
            <v>7</v>
          </cell>
          <cell r="F204">
            <v>632000</v>
          </cell>
        </row>
        <row r="205">
          <cell r="B205" t="str">
            <v>FIRLE</v>
          </cell>
          <cell r="C205">
            <v>6</v>
          </cell>
          <cell r="D205">
            <v>635900</v>
          </cell>
          <cell r="E205">
            <v>5</v>
          </cell>
          <cell r="F205">
            <v>800000</v>
          </cell>
        </row>
        <row r="206">
          <cell r="B206" t="str">
            <v>GLYNDE</v>
          </cell>
          <cell r="C206">
            <v>3</v>
          </cell>
          <cell r="D206">
            <v>578500</v>
          </cell>
          <cell r="E206">
            <v>5</v>
          </cell>
          <cell r="F206">
            <v>560000</v>
          </cell>
        </row>
        <row r="207">
          <cell r="B207" t="str">
            <v>HACKNEY</v>
          </cell>
          <cell r="E207">
            <v>1</v>
          </cell>
          <cell r="F207">
            <v>867000</v>
          </cell>
        </row>
        <row r="208">
          <cell r="B208" t="str">
            <v>HEATHPOOL</v>
          </cell>
          <cell r="C208">
            <v>1</v>
          </cell>
          <cell r="D208">
            <v>940000</v>
          </cell>
        </row>
        <row r="209">
          <cell r="B209" t="str">
            <v>JOSLIN</v>
          </cell>
          <cell r="C209">
            <v>6</v>
          </cell>
          <cell r="D209">
            <v>1005000</v>
          </cell>
          <cell r="E209">
            <v>3</v>
          </cell>
          <cell r="F209">
            <v>1660000</v>
          </cell>
        </row>
        <row r="210">
          <cell r="B210" t="str">
            <v>KENSINGTON</v>
          </cell>
          <cell r="C210">
            <v>1</v>
          </cell>
          <cell r="D210">
            <v>570000</v>
          </cell>
          <cell r="E210">
            <v>3</v>
          </cell>
          <cell r="F210">
            <v>607500</v>
          </cell>
        </row>
        <row r="211">
          <cell r="B211" t="str">
            <v>KENT TOWN</v>
          </cell>
          <cell r="C211">
            <v>1</v>
          </cell>
          <cell r="D211">
            <v>1240000</v>
          </cell>
        </row>
        <row r="212">
          <cell r="B212" t="str">
            <v>MARDEN</v>
          </cell>
          <cell r="C212">
            <v>6</v>
          </cell>
          <cell r="D212">
            <v>575000</v>
          </cell>
          <cell r="E212">
            <v>5</v>
          </cell>
          <cell r="F212">
            <v>700000</v>
          </cell>
        </row>
        <row r="213">
          <cell r="B213" t="str">
            <v>MARRYATVILLE</v>
          </cell>
          <cell r="C213">
            <v>1</v>
          </cell>
          <cell r="D213">
            <v>1250000</v>
          </cell>
          <cell r="E213">
            <v>1</v>
          </cell>
          <cell r="F213">
            <v>781000</v>
          </cell>
        </row>
        <row r="214">
          <cell r="B214" t="str">
            <v>MAYLANDS</v>
          </cell>
          <cell r="C214">
            <v>6</v>
          </cell>
          <cell r="D214">
            <v>682500</v>
          </cell>
        </row>
        <row r="215">
          <cell r="B215" t="str">
            <v>NORWOOD</v>
          </cell>
          <cell r="C215">
            <v>10</v>
          </cell>
          <cell r="D215">
            <v>845500</v>
          </cell>
          <cell r="E215">
            <v>13</v>
          </cell>
          <cell r="F215">
            <v>982500</v>
          </cell>
        </row>
        <row r="216">
          <cell r="B216" t="str">
            <v>PAYNEHAM</v>
          </cell>
          <cell r="C216">
            <v>5</v>
          </cell>
          <cell r="D216">
            <v>600000</v>
          </cell>
          <cell r="E216">
            <v>1</v>
          </cell>
          <cell r="F216">
            <v>675500</v>
          </cell>
        </row>
        <row r="217">
          <cell r="B217" t="str">
            <v>PAYNEHAM SOUTH</v>
          </cell>
          <cell r="C217">
            <v>6</v>
          </cell>
          <cell r="D217">
            <v>832500</v>
          </cell>
          <cell r="E217">
            <v>4</v>
          </cell>
          <cell r="F217">
            <v>636500</v>
          </cell>
        </row>
        <row r="218">
          <cell r="B218" t="str">
            <v>ROYSTON PARK</v>
          </cell>
          <cell r="C218">
            <v>3</v>
          </cell>
          <cell r="D218">
            <v>1100000</v>
          </cell>
        </row>
        <row r="219">
          <cell r="B219" t="str">
            <v>ST MORRIS</v>
          </cell>
          <cell r="C219">
            <v>3</v>
          </cell>
          <cell r="D219">
            <v>650000</v>
          </cell>
          <cell r="E219">
            <v>2</v>
          </cell>
          <cell r="F219">
            <v>728250</v>
          </cell>
        </row>
        <row r="220">
          <cell r="B220" t="str">
            <v>ST PETERS</v>
          </cell>
          <cell r="C220">
            <v>12</v>
          </cell>
          <cell r="D220">
            <v>1220000</v>
          </cell>
          <cell r="E220">
            <v>9</v>
          </cell>
          <cell r="F220">
            <v>1380000</v>
          </cell>
        </row>
        <row r="221">
          <cell r="B221" t="str">
            <v>STEPNEY</v>
          </cell>
          <cell r="C221">
            <v>2</v>
          </cell>
          <cell r="D221">
            <v>810500</v>
          </cell>
          <cell r="E221">
            <v>2</v>
          </cell>
          <cell r="F221">
            <v>1103750</v>
          </cell>
        </row>
        <row r="222">
          <cell r="B222" t="str">
            <v>TRINITY GARDENS</v>
          </cell>
          <cell r="C222">
            <v>6</v>
          </cell>
          <cell r="D222">
            <v>703250</v>
          </cell>
          <cell r="E222">
            <v>4</v>
          </cell>
          <cell r="F222">
            <v>1310000</v>
          </cell>
        </row>
        <row r="223">
          <cell r="B223" t="str">
            <v>ABERFOYLE PARK</v>
          </cell>
          <cell r="C223">
            <v>45</v>
          </cell>
          <cell r="D223">
            <v>425000</v>
          </cell>
          <cell r="E223">
            <v>44</v>
          </cell>
          <cell r="F223">
            <v>402500</v>
          </cell>
        </row>
        <row r="224">
          <cell r="B224" t="str">
            <v>ALDINGA</v>
          </cell>
          <cell r="E224">
            <v>1</v>
          </cell>
          <cell r="F224">
            <v>520000</v>
          </cell>
        </row>
        <row r="225">
          <cell r="B225" t="str">
            <v>ALDINGA BEACH</v>
          </cell>
          <cell r="C225">
            <v>44</v>
          </cell>
          <cell r="D225">
            <v>345000</v>
          </cell>
          <cell r="E225">
            <v>49</v>
          </cell>
          <cell r="F225">
            <v>343500</v>
          </cell>
        </row>
        <row r="226">
          <cell r="B226" t="str">
            <v>BLEWITT SPRINGS</v>
          </cell>
        </row>
        <row r="227">
          <cell r="B227" t="str">
            <v>CHANDLERS HILL</v>
          </cell>
          <cell r="C227">
            <v>1</v>
          </cell>
          <cell r="D227">
            <v>450000</v>
          </cell>
          <cell r="E227">
            <v>2</v>
          </cell>
          <cell r="F227">
            <v>816000</v>
          </cell>
        </row>
        <row r="228">
          <cell r="B228" t="str">
            <v>CHERRY GARDENS</v>
          </cell>
        </row>
        <row r="229">
          <cell r="B229" t="str">
            <v>CHRISTIE DOWNS</v>
          </cell>
          <cell r="C229">
            <v>15</v>
          </cell>
          <cell r="D229">
            <v>260750</v>
          </cell>
          <cell r="E229">
            <v>16</v>
          </cell>
          <cell r="F229">
            <v>268000</v>
          </cell>
        </row>
        <row r="230">
          <cell r="B230" t="str">
            <v>CHRISTIES BEACH</v>
          </cell>
          <cell r="C230">
            <v>29</v>
          </cell>
          <cell r="D230">
            <v>347500</v>
          </cell>
          <cell r="E230">
            <v>33</v>
          </cell>
          <cell r="F230">
            <v>350000</v>
          </cell>
        </row>
        <row r="231">
          <cell r="B231" t="str">
            <v>CLARENDON</v>
          </cell>
          <cell r="C231">
            <v>1</v>
          </cell>
          <cell r="D231">
            <v>385000</v>
          </cell>
        </row>
        <row r="232">
          <cell r="B232" t="str">
            <v>COROMANDEL EAST</v>
          </cell>
        </row>
        <row r="233">
          <cell r="B233" t="str">
            <v>COROMANDEL VALLEY</v>
          </cell>
          <cell r="C233">
            <v>20</v>
          </cell>
          <cell r="D233">
            <v>512500</v>
          </cell>
          <cell r="E233">
            <v>15</v>
          </cell>
          <cell r="F233">
            <v>568277.5</v>
          </cell>
        </row>
        <row r="234">
          <cell r="B234" t="str">
            <v>CRAIGBURN FARM</v>
          </cell>
          <cell r="C234">
            <v>10</v>
          </cell>
          <cell r="D234">
            <v>735000</v>
          </cell>
          <cell r="E234">
            <v>10</v>
          </cell>
          <cell r="F234">
            <v>700000</v>
          </cell>
        </row>
        <row r="235">
          <cell r="B235" t="str">
            <v>DARLINGTON</v>
          </cell>
          <cell r="C235">
            <v>8</v>
          </cell>
          <cell r="D235">
            <v>635250.5</v>
          </cell>
          <cell r="E235">
            <v>5</v>
          </cell>
          <cell r="F235">
            <v>395000</v>
          </cell>
        </row>
        <row r="236">
          <cell r="B236" t="str">
            <v>DORSET VALE</v>
          </cell>
        </row>
        <row r="237">
          <cell r="B237" t="str">
            <v>FLAGSTAFF HILL</v>
          </cell>
          <cell r="C237">
            <v>47</v>
          </cell>
          <cell r="D237">
            <v>465000</v>
          </cell>
          <cell r="E237">
            <v>41</v>
          </cell>
          <cell r="F237">
            <v>500000</v>
          </cell>
        </row>
        <row r="238">
          <cell r="B238" t="str">
            <v>HACKHAM</v>
          </cell>
          <cell r="C238">
            <v>18</v>
          </cell>
          <cell r="D238">
            <v>278000</v>
          </cell>
          <cell r="E238">
            <v>20</v>
          </cell>
          <cell r="F238">
            <v>274250</v>
          </cell>
        </row>
        <row r="239">
          <cell r="B239" t="str">
            <v>HACKHAM WEST</v>
          </cell>
          <cell r="C239">
            <v>13</v>
          </cell>
          <cell r="D239">
            <v>265000</v>
          </cell>
          <cell r="E239">
            <v>13</v>
          </cell>
          <cell r="F239">
            <v>256500</v>
          </cell>
        </row>
        <row r="240">
          <cell r="B240" t="str">
            <v>HALLETT COVE</v>
          </cell>
          <cell r="C240">
            <v>49</v>
          </cell>
          <cell r="D240">
            <v>468000</v>
          </cell>
          <cell r="E240">
            <v>53</v>
          </cell>
          <cell r="F240">
            <v>452500</v>
          </cell>
        </row>
        <row r="241">
          <cell r="B241" t="str">
            <v>HAPPY VALLEY</v>
          </cell>
          <cell r="C241">
            <v>44</v>
          </cell>
          <cell r="D241">
            <v>390000</v>
          </cell>
          <cell r="E241">
            <v>44</v>
          </cell>
          <cell r="F241">
            <v>380000</v>
          </cell>
        </row>
        <row r="242">
          <cell r="B242" t="str">
            <v>HUNTFIELD HEIGHTS</v>
          </cell>
          <cell r="C242">
            <v>20</v>
          </cell>
          <cell r="D242">
            <v>260000</v>
          </cell>
          <cell r="E242">
            <v>15</v>
          </cell>
          <cell r="F242">
            <v>280000</v>
          </cell>
        </row>
        <row r="243">
          <cell r="B243" t="str">
            <v>IRONBANK</v>
          </cell>
        </row>
        <row r="244">
          <cell r="B244" t="str">
            <v>KANGARILLA</v>
          </cell>
          <cell r="E244">
            <v>1</v>
          </cell>
          <cell r="F244">
            <v>447000</v>
          </cell>
        </row>
        <row r="245">
          <cell r="B245" t="str">
            <v>LONSDALE</v>
          </cell>
        </row>
        <row r="246">
          <cell r="B246" t="str">
            <v>MASLIN BEACH</v>
          </cell>
          <cell r="C246">
            <v>5</v>
          </cell>
          <cell r="D246">
            <v>370000</v>
          </cell>
          <cell r="E246">
            <v>7</v>
          </cell>
          <cell r="F246">
            <v>393375</v>
          </cell>
        </row>
        <row r="247">
          <cell r="B247" t="str">
            <v>MCLAREN FLAT</v>
          </cell>
          <cell r="C247">
            <v>5</v>
          </cell>
          <cell r="D247">
            <v>452000</v>
          </cell>
          <cell r="E247">
            <v>2</v>
          </cell>
          <cell r="F247">
            <v>570000</v>
          </cell>
        </row>
        <row r="248">
          <cell r="B248" t="str">
            <v>MCLAREN VALE</v>
          </cell>
          <cell r="C248">
            <v>17</v>
          </cell>
          <cell r="D248">
            <v>425000</v>
          </cell>
          <cell r="E248">
            <v>11</v>
          </cell>
          <cell r="F248">
            <v>410000</v>
          </cell>
        </row>
        <row r="249">
          <cell r="B249" t="str">
            <v>MOANA</v>
          </cell>
          <cell r="C249">
            <v>7</v>
          </cell>
          <cell r="D249">
            <v>352500</v>
          </cell>
          <cell r="E249">
            <v>10</v>
          </cell>
          <cell r="F249">
            <v>455000</v>
          </cell>
        </row>
        <row r="250">
          <cell r="B250" t="str">
            <v>MORPHETT VALE</v>
          </cell>
          <cell r="C250">
            <v>102</v>
          </cell>
          <cell r="D250">
            <v>305000</v>
          </cell>
          <cell r="E250">
            <v>93</v>
          </cell>
          <cell r="F250">
            <v>315000</v>
          </cell>
        </row>
        <row r="251">
          <cell r="B251" t="str">
            <v>NOARLUNGA CENTRE</v>
          </cell>
        </row>
        <row r="252">
          <cell r="B252" t="str">
            <v>NOARLUNGA DOWNS</v>
          </cell>
          <cell r="C252">
            <v>14</v>
          </cell>
          <cell r="D252">
            <v>347500</v>
          </cell>
          <cell r="E252">
            <v>19</v>
          </cell>
          <cell r="F252">
            <v>315500</v>
          </cell>
        </row>
        <row r="253">
          <cell r="B253" t="str">
            <v>O'HALLORAN HILL</v>
          </cell>
          <cell r="C253">
            <v>4</v>
          </cell>
          <cell r="D253">
            <v>367500</v>
          </cell>
          <cell r="E253">
            <v>11</v>
          </cell>
          <cell r="F253">
            <v>398000</v>
          </cell>
        </row>
        <row r="254">
          <cell r="B254" t="str">
            <v>OLD NOARLUNGA</v>
          </cell>
          <cell r="C254">
            <v>9</v>
          </cell>
          <cell r="D254">
            <v>355000</v>
          </cell>
          <cell r="E254">
            <v>6</v>
          </cell>
          <cell r="F254">
            <v>379000</v>
          </cell>
        </row>
        <row r="255">
          <cell r="B255" t="str">
            <v>OLD REYNELLA</v>
          </cell>
          <cell r="C255">
            <v>18</v>
          </cell>
          <cell r="D255">
            <v>358000</v>
          </cell>
          <cell r="E255">
            <v>11</v>
          </cell>
          <cell r="F255">
            <v>385000</v>
          </cell>
        </row>
        <row r="256">
          <cell r="B256" t="str">
            <v>ONKAPARINGA HILLS</v>
          </cell>
          <cell r="C256">
            <v>5</v>
          </cell>
          <cell r="D256">
            <v>432500</v>
          </cell>
          <cell r="E256">
            <v>6</v>
          </cell>
          <cell r="F256">
            <v>420750</v>
          </cell>
        </row>
        <row r="257">
          <cell r="B257" t="str">
            <v>O'SULLIVAN BEACH</v>
          </cell>
          <cell r="C257">
            <v>12</v>
          </cell>
          <cell r="D257">
            <v>267500</v>
          </cell>
          <cell r="E257">
            <v>10</v>
          </cell>
          <cell r="F257">
            <v>285000</v>
          </cell>
        </row>
        <row r="258">
          <cell r="B258" t="str">
            <v>PORT NOARLUNGA</v>
          </cell>
          <cell r="C258">
            <v>15</v>
          </cell>
          <cell r="D258">
            <v>410000</v>
          </cell>
          <cell r="E258">
            <v>16</v>
          </cell>
          <cell r="F258">
            <v>517500</v>
          </cell>
        </row>
        <row r="259">
          <cell r="B259" t="str">
            <v>PORT NOARLUNGA SOUTH</v>
          </cell>
          <cell r="C259">
            <v>14</v>
          </cell>
          <cell r="D259">
            <v>379000</v>
          </cell>
          <cell r="E259">
            <v>11</v>
          </cell>
          <cell r="F259">
            <v>367500</v>
          </cell>
        </row>
        <row r="260">
          <cell r="B260" t="str">
            <v>PORT WILLUNGA</v>
          </cell>
          <cell r="C260">
            <v>15</v>
          </cell>
          <cell r="D260">
            <v>330000</v>
          </cell>
          <cell r="E260">
            <v>4</v>
          </cell>
          <cell r="F260">
            <v>365000</v>
          </cell>
        </row>
        <row r="261">
          <cell r="B261" t="str">
            <v>REYNELLA</v>
          </cell>
          <cell r="C261">
            <v>24</v>
          </cell>
          <cell r="D261">
            <v>310000</v>
          </cell>
          <cell r="E261">
            <v>14</v>
          </cell>
          <cell r="F261">
            <v>310000</v>
          </cell>
        </row>
        <row r="262">
          <cell r="B262" t="str">
            <v>REYNELLA EAST</v>
          </cell>
          <cell r="C262">
            <v>4</v>
          </cell>
          <cell r="D262">
            <v>375000</v>
          </cell>
          <cell r="E262">
            <v>8</v>
          </cell>
          <cell r="F262">
            <v>357500</v>
          </cell>
        </row>
        <row r="263">
          <cell r="B263" t="str">
            <v>SEAFORD</v>
          </cell>
          <cell r="C263">
            <v>22</v>
          </cell>
          <cell r="D263">
            <v>352500</v>
          </cell>
          <cell r="E263">
            <v>22</v>
          </cell>
          <cell r="F263">
            <v>370000</v>
          </cell>
        </row>
        <row r="264">
          <cell r="B264" t="str">
            <v>SEAFORD HEIGHTS</v>
          </cell>
          <cell r="C264">
            <v>1</v>
          </cell>
          <cell r="D264">
            <v>513000</v>
          </cell>
          <cell r="E264">
            <v>5</v>
          </cell>
          <cell r="F264">
            <v>364000</v>
          </cell>
        </row>
        <row r="265">
          <cell r="B265" t="str">
            <v>SEAFORD MEADOWS</v>
          </cell>
          <cell r="C265">
            <v>26</v>
          </cell>
          <cell r="D265">
            <v>379000</v>
          </cell>
          <cell r="E265">
            <v>32</v>
          </cell>
          <cell r="F265">
            <v>402500</v>
          </cell>
        </row>
        <row r="266">
          <cell r="B266" t="str">
            <v>SEAFORD RISE</v>
          </cell>
          <cell r="C266">
            <v>32</v>
          </cell>
          <cell r="D266">
            <v>354000</v>
          </cell>
          <cell r="E266">
            <v>21</v>
          </cell>
          <cell r="F266">
            <v>415000</v>
          </cell>
        </row>
        <row r="267">
          <cell r="B267" t="str">
            <v>SELLICKS BEACH</v>
          </cell>
          <cell r="C267">
            <v>13</v>
          </cell>
          <cell r="D267">
            <v>381000</v>
          </cell>
          <cell r="E267">
            <v>12</v>
          </cell>
          <cell r="F267">
            <v>322000</v>
          </cell>
        </row>
        <row r="268">
          <cell r="B268" t="str">
            <v>SELLICKS HILL</v>
          </cell>
        </row>
        <row r="269">
          <cell r="B269" t="str">
            <v>TATACHILLA</v>
          </cell>
        </row>
        <row r="270">
          <cell r="B270" t="str">
            <v>THE RANGE</v>
          </cell>
        </row>
        <row r="271">
          <cell r="B271" t="str">
            <v>VALE PARK</v>
          </cell>
          <cell r="C271">
            <v>9</v>
          </cell>
          <cell r="D271">
            <v>690000</v>
          </cell>
          <cell r="E271">
            <v>9</v>
          </cell>
          <cell r="F271">
            <v>650000</v>
          </cell>
        </row>
        <row r="272">
          <cell r="B272" t="str">
            <v>WHITES VALLEY</v>
          </cell>
          <cell r="E272">
            <v>1</v>
          </cell>
          <cell r="F272">
            <v>400000</v>
          </cell>
        </row>
        <row r="273">
          <cell r="B273" t="str">
            <v>WILLUNGA</v>
          </cell>
          <cell r="C273">
            <v>7</v>
          </cell>
          <cell r="D273">
            <v>540000</v>
          </cell>
          <cell r="E273">
            <v>10</v>
          </cell>
          <cell r="F273">
            <v>530000</v>
          </cell>
        </row>
        <row r="274">
          <cell r="B274" t="str">
            <v>WILLUNGA SOUTH</v>
          </cell>
          <cell r="E274">
            <v>3</v>
          </cell>
          <cell r="F274">
            <v>650000</v>
          </cell>
        </row>
        <row r="275">
          <cell r="B275" t="str">
            <v>WOODCROFT</v>
          </cell>
          <cell r="C275">
            <v>44</v>
          </cell>
          <cell r="D275">
            <v>379000</v>
          </cell>
          <cell r="E275">
            <v>37</v>
          </cell>
          <cell r="F275">
            <v>393379.5</v>
          </cell>
        </row>
        <row r="276">
          <cell r="B276" t="str">
            <v>ANDREWS FARM</v>
          </cell>
          <cell r="C276">
            <v>27</v>
          </cell>
          <cell r="D276">
            <v>252500</v>
          </cell>
          <cell r="E276">
            <v>18</v>
          </cell>
          <cell r="F276">
            <v>275000</v>
          </cell>
        </row>
        <row r="277">
          <cell r="B277" t="str">
            <v>ANGLE VALE</v>
          </cell>
          <cell r="C277">
            <v>9</v>
          </cell>
          <cell r="D277">
            <v>465000</v>
          </cell>
          <cell r="E277">
            <v>4</v>
          </cell>
          <cell r="F277">
            <v>565000</v>
          </cell>
        </row>
        <row r="278">
          <cell r="B278" t="str">
            <v>BIBARINGA</v>
          </cell>
        </row>
        <row r="279">
          <cell r="B279" t="str">
            <v>BLAKEVIEW</v>
          </cell>
          <cell r="C279">
            <v>31</v>
          </cell>
          <cell r="D279">
            <v>290250</v>
          </cell>
          <cell r="E279">
            <v>24</v>
          </cell>
          <cell r="F279">
            <v>300000</v>
          </cell>
        </row>
        <row r="280">
          <cell r="B280" t="str">
            <v>BUCKLAND PARK</v>
          </cell>
        </row>
        <row r="281">
          <cell r="B281" t="str">
            <v>CRAIGMORE</v>
          </cell>
          <cell r="C281">
            <v>48</v>
          </cell>
          <cell r="D281">
            <v>303000</v>
          </cell>
          <cell r="E281">
            <v>42</v>
          </cell>
          <cell r="F281">
            <v>268000</v>
          </cell>
        </row>
        <row r="282">
          <cell r="B282" t="str">
            <v>DAVOREN PARK</v>
          </cell>
          <cell r="C282">
            <v>23</v>
          </cell>
          <cell r="D282">
            <v>180000</v>
          </cell>
          <cell r="E282">
            <v>33</v>
          </cell>
          <cell r="F282">
            <v>190000</v>
          </cell>
        </row>
        <row r="283">
          <cell r="B283" t="str">
            <v>EDINBURGH</v>
          </cell>
        </row>
        <row r="284">
          <cell r="B284" t="str">
            <v>EDINBURGH NORTH</v>
          </cell>
        </row>
        <row r="285">
          <cell r="B285" t="str">
            <v>ELIZABETH</v>
          </cell>
          <cell r="C285">
            <v>3</v>
          </cell>
          <cell r="D285">
            <v>205000</v>
          </cell>
          <cell r="E285">
            <v>6</v>
          </cell>
          <cell r="F285">
            <v>230000</v>
          </cell>
        </row>
        <row r="286">
          <cell r="B286" t="str">
            <v>ELIZABETH DOWNS</v>
          </cell>
          <cell r="C286">
            <v>21</v>
          </cell>
          <cell r="D286">
            <v>187500</v>
          </cell>
          <cell r="E286">
            <v>18</v>
          </cell>
          <cell r="F286">
            <v>180500</v>
          </cell>
        </row>
        <row r="287">
          <cell r="B287" t="str">
            <v>ELIZABETH EAST</v>
          </cell>
          <cell r="C287">
            <v>15</v>
          </cell>
          <cell r="D287">
            <v>209000</v>
          </cell>
          <cell r="E287">
            <v>14</v>
          </cell>
          <cell r="F287">
            <v>225000</v>
          </cell>
        </row>
        <row r="288">
          <cell r="B288" t="str">
            <v>ELIZABETH GROVE</v>
          </cell>
          <cell r="C288">
            <v>5</v>
          </cell>
          <cell r="D288">
            <v>206500</v>
          </cell>
          <cell r="E288">
            <v>5</v>
          </cell>
          <cell r="F288">
            <v>220000</v>
          </cell>
        </row>
        <row r="289">
          <cell r="B289" t="str">
            <v>ELIZABETH NORTH</v>
          </cell>
          <cell r="C289">
            <v>8</v>
          </cell>
          <cell r="D289">
            <v>187000</v>
          </cell>
          <cell r="E289">
            <v>7</v>
          </cell>
          <cell r="F289">
            <v>190750</v>
          </cell>
        </row>
        <row r="290">
          <cell r="B290" t="str">
            <v>ELIZABETH PARK</v>
          </cell>
          <cell r="C290">
            <v>16</v>
          </cell>
          <cell r="D290">
            <v>241000</v>
          </cell>
          <cell r="E290">
            <v>19</v>
          </cell>
          <cell r="F290">
            <v>219500</v>
          </cell>
        </row>
        <row r="291">
          <cell r="B291" t="str">
            <v>ELIZABETH SOUTH</v>
          </cell>
          <cell r="C291">
            <v>9</v>
          </cell>
          <cell r="D291">
            <v>197000</v>
          </cell>
          <cell r="E291">
            <v>6</v>
          </cell>
          <cell r="F291">
            <v>212250</v>
          </cell>
        </row>
        <row r="292">
          <cell r="B292" t="str">
            <v>ELIZABETH VALE</v>
          </cell>
          <cell r="C292">
            <v>16</v>
          </cell>
          <cell r="D292">
            <v>231000</v>
          </cell>
          <cell r="E292">
            <v>21</v>
          </cell>
          <cell r="F292">
            <v>244000</v>
          </cell>
        </row>
        <row r="293">
          <cell r="B293" t="str">
            <v>EVANSTON PARK</v>
          </cell>
          <cell r="C293">
            <v>20</v>
          </cell>
          <cell r="D293">
            <v>346250</v>
          </cell>
          <cell r="E293">
            <v>18</v>
          </cell>
          <cell r="F293">
            <v>390000</v>
          </cell>
        </row>
        <row r="294">
          <cell r="B294" t="str">
            <v>GOULD CREEK</v>
          </cell>
        </row>
        <row r="295">
          <cell r="B295" t="str">
            <v>HILLBANK</v>
          </cell>
          <cell r="C295">
            <v>29</v>
          </cell>
          <cell r="D295">
            <v>340000</v>
          </cell>
          <cell r="E295">
            <v>28</v>
          </cell>
          <cell r="F295">
            <v>385000</v>
          </cell>
        </row>
        <row r="296">
          <cell r="B296" t="str">
            <v>HILLIER</v>
          </cell>
        </row>
        <row r="297">
          <cell r="B297" t="str">
            <v>HUMBUG SCRUB</v>
          </cell>
        </row>
        <row r="298">
          <cell r="B298" t="str">
            <v>MACDONALD PARK</v>
          </cell>
        </row>
        <row r="299">
          <cell r="B299" t="str">
            <v>MUNNO PARA</v>
          </cell>
          <cell r="C299">
            <v>12</v>
          </cell>
          <cell r="D299">
            <v>258500</v>
          </cell>
          <cell r="E299">
            <v>15</v>
          </cell>
          <cell r="F299">
            <v>219000</v>
          </cell>
        </row>
        <row r="300">
          <cell r="B300" t="str">
            <v>MUNNO PARA DOWNS</v>
          </cell>
        </row>
        <row r="301">
          <cell r="B301" t="str">
            <v>MUNNO PARA WEST</v>
          </cell>
          <cell r="C301">
            <v>26</v>
          </cell>
          <cell r="D301">
            <v>295000</v>
          </cell>
          <cell r="E301">
            <v>34</v>
          </cell>
          <cell r="F301">
            <v>275500</v>
          </cell>
        </row>
        <row r="302">
          <cell r="B302" t="str">
            <v>ONE TREE HILL</v>
          </cell>
          <cell r="C302">
            <v>2</v>
          </cell>
          <cell r="D302">
            <v>655000</v>
          </cell>
          <cell r="E302">
            <v>2</v>
          </cell>
          <cell r="F302">
            <v>690000</v>
          </cell>
        </row>
        <row r="303">
          <cell r="B303" t="str">
            <v>PENFIELD</v>
          </cell>
          <cell r="C303">
            <v>3</v>
          </cell>
          <cell r="D303">
            <v>323000</v>
          </cell>
          <cell r="E303">
            <v>4</v>
          </cell>
          <cell r="F303">
            <v>312000</v>
          </cell>
        </row>
        <row r="304">
          <cell r="B304" t="str">
            <v>PENFIELD GARDENS</v>
          </cell>
        </row>
        <row r="305">
          <cell r="B305" t="str">
            <v>SAMPSON FLAT</v>
          </cell>
        </row>
        <row r="306">
          <cell r="B306" t="str">
            <v>SMITHFIELD</v>
          </cell>
          <cell r="C306">
            <v>8</v>
          </cell>
          <cell r="D306">
            <v>285000</v>
          </cell>
          <cell r="E306">
            <v>9</v>
          </cell>
          <cell r="F306">
            <v>255000</v>
          </cell>
        </row>
        <row r="307">
          <cell r="B307" t="str">
            <v>SMITHFIELD PLAINS</v>
          </cell>
          <cell r="C307">
            <v>8</v>
          </cell>
          <cell r="D307">
            <v>188500</v>
          </cell>
          <cell r="E307">
            <v>11</v>
          </cell>
          <cell r="F307">
            <v>191500</v>
          </cell>
        </row>
        <row r="308">
          <cell r="B308" t="str">
            <v>ST KILDA</v>
          </cell>
          <cell r="C308">
            <v>1</v>
          </cell>
          <cell r="D308">
            <v>136800</v>
          </cell>
        </row>
        <row r="309">
          <cell r="B309" t="str">
            <v>ULEYBURY</v>
          </cell>
        </row>
        <row r="310">
          <cell r="B310" t="str">
            <v>VIRGINIA</v>
          </cell>
          <cell r="E310">
            <v>2</v>
          </cell>
          <cell r="F310">
            <v>627500</v>
          </cell>
        </row>
        <row r="311">
          <cell r="B311" t="str">
            <v>WATERLOO CORNER</v>
          </cell>
        </row>
        <row r="312">
          <cell r="B312" t="str">
            <v>YATTALUNGA</v>
          </cell>
        </row>
        <row r="313">
          <cell r="B313" t="str">
            <v>ALBERTON</v>
          </cell>
          <cell r="C313">
            <v>11</v>
          </cell>
          <cell r="D313">
            <v>575000</v>
          </cell>
          <cell r="E313">
            <v>11</v>
          </cell>
          <cell r="F313">
            <v>440000</v>
          </cell>
        </row>
        <row r="314">
          <cell r="B314" t="str">
            <v>ANGLE PARK</v>
          </cell>
          <cell r="C314">
            <v>1</v>
          </cell>
          <cell r="D314">
            <v>360000</v>
          </cell>
          <cell r="E314">
            <v>5</v>
          </cell>
          <cell r="F314">
            <v>374500</v>
          </cell>
        </row>
        <row r="315">
          <cell r="B315" t="str">
            <v>BIRKENHEAD</v>
          </cell>
          <cell r="C315">
            <v>8</v>
          </cell>
          <cell r="D315">
            <v>427500</v>
          </cell>
          <cell r="E315">
            <v>5</v>
          </cell>
          <cell r="F315">
            <v>410000</v>
          </cell>
        </row>
        <row r="316">
          <cell r="B316" t="str">
            <v>BLAIR ATHOL</v>
          </cell>
          <cell r="C316">
            <v>16</v>
          </cell>
          <cell r="D316">
            <v>416500</v>
          </cell>
          <cell r="E316">
            <v>17</v>
          </cell>
          <cell r="F316">
            <v>496000</v>
          </cell>
        </row>
        <row r="317">
          <cell r="B317" t="str">
            <v>BROADVIEW</v>
          </cell>
          <cell r="C317">
            <v>18</v>
          </cell>
          <cell r="D317">
            <v>565000</v>
          </cell>
          <cell r="E317">
            <v>10</v>
          </cell>
          <cell r="F317">
            <v>570500</v>
          </cell>
        </row>
        <row r="318">
          <cell r="B318" t="str">
            <v>CLEARVIEW</v>
          </cell>
          <cell r="C318">
            <v>19</v>
          </cell>
          <cell r="D318">
            <v>395000</v>
          </cell>
          <cell r="E318">
            <v>12</v>
          </cell>
          <cell r="F318">
            <v>448500</v>
          </cell>
        </row>
        <row r="319">
          <cell r="B319" t="str">
            <v>CROYDON PARK</v>
          </cell>
          <cell r="C319">
            <v>14</v>
          </cell>
          <cell r="D319">
            <v>450000</v>
          </cell>
          <cell r="E319">
            <v>12</v>
          </cell>
          <cell r="F319">
            <v>495000</v>
          </cell>
        </row>
        <row r="320">
          <cell r="B320" t="str">
            <v>DERNANCOURT</v>
          </cell>
          <cell r="C320">
            <v>14</v>
          </cell>
          <cell r="D320">
            <v>427500</v>
          </cell>
          <cell r="E320">
            <v>14</v>
          </cell>
          <cell r="F320">
            <v>555000</v>
          </cell>
        </row>
        <row r="321">
          <cell r="B321" t="str">
            <v>DEVON PARK</v>
          </cell>
          <cell r="C321">
            <v>1</v>
          </cell>
          <cell r="D321">
            <v>457900</v>
          </cell>
        </row>
        <row r="322">
          <cell r="B322" t="str">
            <v>DRY CREEK</v>
          </cell>
        </row>
        <row r="323">
          <cell r="B323" t="str">
            <v>DUDLEY PARK</v>
          </cell>
          <cell r="C323">
            <v>1</v>
          </cell>
          <cell r="D323">
            <v>395000</v>
          </cell>
          <cell r="E323">
            <v>2</v>
          </cell>
          <cell r="F323">
            <v>492000</v>
          </cell>
        </row>
        <row r="324">
          <cell r="B324" t="str">
            <v>ENFIELD</v>
          </cell>
          <cell r="C324">
            <v>10</v>
          </cell>
          <cell r="D324">
            <v>400000</v>
          </cell>
          <cell r="E324">
            <v>27</v>
          </cell>
          <cell r="F324">
            <v>432000</v>
          </cell>
        </row>
        <row r="325">
          <cell r="B325" t="str">
            <v>ETHELTON</v>
          </cell>
          <cell r="C325">
            <v>4</v>
          </cell>
          <cell r="D325">
            <v>410750</v>
          </cell>
          <cell r="E325">
            <v>3</v>
          </cell>
          <cell r="F325">
            <v>425000</v>
          </cell>
        </row>
        <row r="326">
          <cell r="B326" t="str">
            <v>EXETER</v>
          </cell>
          <cell r="C326">
            <v>4</v>
          </cell>
          <cell r="D326">
            <v>485000</v>
          </cell>
          <cell r="E326">
            <v>3</v>
          </cell>
          <cell r="F326">
            <v>510000</v>
          </cell>
        </row>
        <row r="327">
          <cell r="B327" t="str">
            <v>FERRYDEN PARK</v>
          </cell>
          <cell r="C327">
            <v>8</v>
          </cell>
          <cell r="D327">
            <v>419000</v>
          </cell>
          <cell r="E327">
            <v>6</v>
          </cell>
          <cell r="F327">
            <v>436250</v>
          </cell>
        </row>
        <row r="328">
          <cell r="B328" t="str">
            <v>GEPPS CROSS</v>
          </cell>
          <cell r="C328">
            <v>1</v>
          </cell>
          <cell r="D328">
            <v>329000</v>
          </cell>
          <cell r="E328">
            <v>5</v>
          </cell>
          <cell r="F328">
            <v>381000</v>
          </cell>
        </row>
        <row r="329">
          <cell r="B329" t="str">
            <v>GILLES PLAINS</v>
          </cell>
          <cell r="C329">
            <v>16</v>
          </cell>
          <cell r="D329">
            <v>395000</v>
          </cell>
          <cell r="E329">
            <v>11</v>
          </cell>
          <cell r="F329">
            <v>396000</v>
          </cell>
        </row>
        <row r="330">
          <cell r="B330" t="str">
            <v>GILLMAN</v>
          </cell>
        </row>
        <row r="331">
          <cell r="B331" t="str">
            <v>GLANVILLE</v>
          </cell>
          <cell r="C331">
            <v>3</v>
          </cell>
          <cell r="D331">
            <v>461300</v>
          </cell>
          <cell r="E331">
            <v>3</v>
          </cell>
          <cell r="F331">
            <v>445000</v>
          </cell>
        </row>
        <row r="332">
          <cell r="B332" t="str">
            <v>GREENACRES</v>
          </cell>
          <cell r="C332">
            <v>10</v>
          </cell>
          <cell r="D332">
            <v>440000</v>
          </cell>
          <cell r="E332">
            <v>17</v>
          </cell>
          <cell r="F332">
            <v>450000</v>
          </cell>
        </row>
        <row r="333">
          <cell r="B333" t="str">
            <v>HAMPSTEAD GARDENS</v>
          </cell>
          <cell r="C333">
            <v>2</v>
          </cell>
          <cell r="D333">
            <v>330000</v>
          </cell>
          <cell r="E333">
            <v>3</v>
          </cell>
          <cell r="F333">
            <v>469000</v>
          </cell>
        </row>
        <row r="334">
          <cell r="B334" t="str">
            <v>HILLCREST</v>
          </cell>
          <cell r="C334">
            <v>10</v>
          </cell>
          <cell r="D334">
            <v>454000</v>
          </cell>
          <cell r="E334">
            <v>12</v>
          </cell>
          <cell r="F334">
            <v>452500</v>
          </cell>
        </row>
        <row r="335">
          <cell r="B335" t="str">
            <v>HOLDEN HILL</v>
          </cell>
          <cell r="C335">
            <v>18</v>
          </cell>
          <cell r="D335">
            <v>391000</v>
          </cell>
          <cell r="E335">
            <v>8</v>
          </cell>
          <cell r="F335">
            <v>420000</v>
          </cell>
        </row>
        <row r="336">
          <cell r="B336" t="str">
            <v>KILBURN</v>
          </cell>
          <cell r="C336">
            <v>14</v>
          </cell>
          <cell r="D336">
            <v>418000</v>
          </cell>
          <cell r="E336">
            <v>8</v>
          </cell>
          <cell r="F336">
            <v>450000</v>
          </cell>
        </row>
        <row r="337">
          <cell r="B337" t="str">
            <v>KLEMZIG</v>
          </cell>
          <cell r="C337">
            <v>31</v>
          </cell>
          <cell r="D337">
            <v>514500</v>
          </cell>
          <cell r="E337">
            <v>18</v>
          </cell>
          <cell r="F337">
            <v>490000</v>
          </cell>
        </row>
        <row r="338">
          <cell r="B338" t="str">
            <v>LARGS BAY</v>
          </cell>
          <cell r="C338">
            <v>10</v>
          </cell>
          <cell r="D338">
            <v>535000</v>
          </cell>
          <cell r="E338">
            <v>10</v>
          </cell>
          <cell r="F338">
            <v>430000</v>
          </cell>
        </row>
        <row r="339">
          <cell r="B339" t="str">
            <v>LARGS NORTH</v>
          </cell>
          <cell r="C339">
            <v>14</v>
          </cell>
          <cell r="D339">
            <v>432500</v>
          </cell>
          <cell r="E339">
            <v>15</v>
          </cell>
          <cell r="F339">
            <v>491000</v>
          </cell>
        </row>
        <row r="340">
          <cell r="B340" t="str">
            <v>LIGHTSVIEW</v>
          </cell>
          <cell r="C340">
            <v>19</v>
          </cell>
          <cell r="D340">
            <v>470000</v>
          </cell>
          <cell r="E340">
            <v>22</v>
          </cell>
          <cell r="F340">
            <v>450000</v>
          </cell>
        </row>
        <row r="341">
          <cell r="B341" t="str">
            <v>MANNINGHAM</v>
          </cell>
          <cell r="C341">
            <v>4</v>
          </cell>
          <cell r="D341">
            <v>646250</v>
          </cell>
          <cell r="E341">
            <v>5</v>
          </cell>
          <cell r="F341">
            <v>756000</v>
          </cell>
        </row>
        <row r="342">
          <cell r="B342" t="str">
            <v>MANSFIELD PARK</v>
          </cell>
          <cell r="C342">
            <v>14</v>
          </cell>
          <cell r="D342">
            <v>415750</v>
          </cell>
          <cell r="E342">
            <v>7</v>
          </cell>
          <cell r="F342">
            <v>377000</v>
          </cell>
        </row>
        <row r="343">
          <cell r="B343" t="str">
            <v>NEW PORT</v>
          </cell>
        </row>
        <row r="344">
          <cell r="B344" t="str">
            <v>NORTH HAVEN</v>
          </cell>
          <cell r="C344">
            <v>9</v>
          </cell>
          <cell r="D344">
            <v>395000</v>
          </cell>
          <cell r="E344">
            <v>11</v>
          </cell>
          <cell r="F344">
            <v>496500</v>
          </cell>
        </row>
        <row r="345">
          <cell r="B345" t="str">
            <v>NORTHFIELD</v>
          </cell>
          <cell r="C345">
            <v>18</v>
          </cell>
          <cell r="D345">
            <v>396000</v>
          </cell>
          <cell r="E345">
            <v>11</v>
          </cell>
          <cell r="F345">
            <v>392500</v>
          </cell>
        </row>
        <row r="346">
          <cell r="B346" t="str">
            <v>NORTHGATE</v>
          </cell>
          <cell r="C346">
            <v>8</v>
          </cell>
          <cell r="D346">
            <v>645000</v>
          </cell>
          <cell r="E346">
            <v>13</v>
          </cell>
          <cell r="F346">
            <v>560750</v>
          </cell>
        </row>
        <row r="347">
          <cell r="B347" t="str">
            <v>OAKDEN</v>
          </cell>
          <cell r="C347">
            <v>14</v>
          </cell>
          <cell r="D347">
            <v>430000</v>
          </cell>
          <cell r="E347">
            <v>9</v>
          </cell>
          <cell r="F347">
            <v>433750</v>
          </cell>
        </row>
        <row r="348">
          <cell r="B348" t="str">
            <v>OSBORNE</v>
          </cell>
          <cell r="C348">
            <v>10</v>
          </cell>
          <cell r="D348">
            <v>332500</v>
          </cell>
          <cell r="E348">
            <v>5</v>
          </cell>
          <cell r="F348">
            <v>423000</v>
          </cell>
        </row>
        <row r="349">
          <cell r="B349" t="str">
            <v>OTTOWAY</v>
          </cell>
          <cell r="C349">
            <v>8</v>
          </cell>
          <cell r="D349">
            <v>325000</v>
          </cell>
          <cell r="E349">
            <v>11</v>
          </cell>
          <cell r="F349">
            <v>349000</v>
          </cell>
        </row>
        <row r="350">
          <cell r="B350" t="str">
            <v>OUTER HARBOR</v>
          </cell>
        </row>
        <row r="351">
          <cell r="B351" t="str">
            <v>OVINGHAM</v>
          </cell>
          <cell r="C351">
            <v>4</v>
          </cell>
          <cell r="D351">
            <v>548750</v>
          </cell>
          <cell r="E351">
            <v>1</v>
          </cell>
          <cell r="F351">
            <v>601000</v>
          </cell>
        </row>
        <row r="352">
          <cell r="B352" t="str">
            <v>PETERHEAD</v>
          </cell>
          <cell r="C352">
            <v>5</v>
          </cell>
          <cell r="D352">
            <v>387500</v>
          </cell>
          <cell r="E352">
            <v>10</v>
          </cell>
          <cell r="F352">
            <v>437500</v>
          </cell>
        </row>
        <row r="353">
          <cell r="B353" t="str">
            <v>PORT ADELAIDE</v>
          </cell>
          <cell r="C353">
            <v>3</v>
          </cell>
          <cell r="D353">
            <v>650000</v>
          </cell>
          <cell r="E353">
            <v>3</v>
          </cell>
          <cell r="F353">
            <v>246500</v>
          </cell>
        </row>
        <row r="354">
          <cell r="B354" t="str">
            <v>PROSPECT</v>
          </cell>
          <cell r="C354">
            <v>43</v>
          </cell>
          <cell r="D354">
            <v>657000</v>
          </cell>
          <cell r="E354">
            <v>33</v>
          </cell>
          <cell r="F354">
            <v>695000</v>
          </cell>
        </row>
        <row r="355">
          <cell r="B355" t="str">
            <v>QUEENSTOWN</v>
          </cell>
          <cell r="C355">
            <v>3</v>
          </cell>
          <cell r="D355">
            <v>410000</v>
          </cell>
          <cell r="E355">
            <v>4</v>
          </cell>
          <cell r="F355">
            <v>427500</v>
          </cell>
        </row>
        <row r="356">
          <cell r="B356" t="str">
            <v>REGENCY PARK</v>
          </cell>
        </row>
        <row r="357">
          <cell r="B357" t="str">
            <v>ROSEWATER</v>
          </cell>
          <cell r="C357">
            <v>15</v>
          </cell>
          <cell r="D357">
            <v>335000</v>
          </cell>
          <cell r="E357">
            <v>20</v>
          </cell>
          <cell r="F357">
            <v>377000</v>
          </cell>
        </row>
        <row r="358">
          <cell r="B358" t="str">
            <v>SEFTON PARK</v>
          </cell>
          <cell r="C358">
            <v>3</v>
          </cell>
          <cell r="D358">
            <v>680000</v>
          </cell>
          <cell r="E358">
            <v>2</v>
          </cell>
          <cell r="F358">
            <v>675000</v>
          </cell>
        </row>
        <row r="359">
          <cell r="B359" t="str">
            <v>SEMAPHORE</v>
          </cell>
          <cell r="C359">
            <v>3</v>
          </cell>
          <cell r="D359">
            <v>520000</v>
          </cell>
          <cell r="E359">
            <v>7</v>
          </cell>
          <cell r="F359">
            <v>785000</v>
          </cell>
        </row>
        <row r="360">
          <cell r="B360" t="str">
            <v>SEMAPHORE SOUTH</v>
          </cell>
          <cell r="C360">
            <v>1</v>
          </cell>
          <cell r="D360">
            <v>732000</v>
          </cell>
          <cell r="E360">
            <v>3</v>
          </cell>
          <cell r="F360">
            <v>689000</v>
          </cell>
        </row>
        <row r="361">
          <cell r="B361" t="str">
            <v>TAPEROO</v>
          </cell>
          <cell r="C361">
            <v>11</v>
          </cell>
          <cell r="D361">
            <v>345000</v>
          </cell>
          <cell r="E361">
            <v>9</v>
          </cell>
          <cell r="F361">
            <v>386500</v>
          </cell>
        </row>
        <row r="362">
          <cell r="B362" t="str">
            <v>VALLEY VIEW</v>
          </cell>
          <cell r="C362">
            <v>23</v>
          </cell>
          <cell r="D362">
            <v>382500</v>
          </cell>
          <cell r="E362">
            <v>24</v>
          </cell>
          <cell r="F362">
            <v>386000</v>
          </cell>
        </row>
        <row r="363">
          <cell r="B363" t="str">
            <v>WALKLEY HEIGHTS</v>
          </cell>
          <cell r="C363">
            <v>10</v>
          </cell>
          <cell r="D363">
            <v>512500</v>
          </cell>
          <cell r="E363">
            <v>5</v>
          </cell>
          <cell r="F363">
            <v>630000</v>
          </cell>
        </row>
        <row r="364">
          <cell r="B364" t="str">
            <v>WINDSOR GARDENS</v>
          </cell>
          <cell r="C364">
            <v>18</v>
          </cell>
          <cell r="D364">
            <v>461500</v>
          </cell>
          <cell r="E364">
            <v>21</v>
          </cell>
          <cell r="F364">
            <v>452500</v>
          </cell>
        </row>
        <row r="365">
          <cell r="B365" t="str">
            <v>WINGFIELD</v>
          </cell>
          <cell r="C365">
            <v>2</v>
          </cell>
          <cell r="D365">
            <v>288500</v>
          </cell>
          <cell r="E365">
            <v>3</v>
          </cell>
          <cell r="F365">
            <v>282500</v>
          </cell>
        </row>
        <row r="366">
          <cell r="B366" t="str">
            <v>WOODVILLE GARDENS</v>
          </cell>
          <cell r="C366">
            <v>3</v>
          </cell>
          <cell r="D366">
            <v>376000</v>
          </cell>
          <cell r="E366">
            <v>6</v>
          </cell>
          <cell r="F366">
            <v>487500</v>
          </cell>
        </row>
        <row r="367">
          <cell r="B367" t="str">
            <v>BROADVIEW</v>
          </cell>
          <cell r="C367">
            <v>18</v>
          </cell>
          <cell r="D367">
            <v>565000</v>
          </cell>
          <cell r="E367">
            <v>10</v>
          </cell>
          <cell r="F367">
            <v>570500</v>
          </cell>
        </row>
        <row r="368">
          <cell r="B368" t="str">
            <v>COLLINSWOOD</v>
          </cell>
          <cell r="C368">
            <v>3</v>
          </cell>
          <cell r="D368">
            <v>1150000</v>
          </cell>
          <cell r="E368">
            <v>4</v>
          </cell>
          <cell r="F368">
            <v>900000</v>
          </cell>
        </row>
        <row r="369">
          <cell r="B369" t="str">
            <v>FITZROY</v>
          </cell>
          <cell r="C369">
            <v>3</v>
          </cell>
          <cell r="D369">
            <v>1220000</v>
          </cell>
        </row>
        <row r="370">
          <cell r="B370" t="str">
            <v>MEDINDIE GARDENS</v>
          </cell>
          <cell r="C370">
            <v>2</v>
          </cell>
          <cell r="D370">
            <v>840000</v>
          </cell>
          <cell r="E370">
            <v>2</v>
          </cell>
          <cell r="F370">
            <v>923750</v>
          </cell>
        </row>
        <row r="371">
          <cell r="B371" t="str">
            <v>NAILSWORTH</v>
          </cell>
          <cell r="C371">
            <v>9</v>
          </cell>
          <cell r="D371">
            <v>652000</v>
          </cell>
          <cell r="E371">
            <v>10</v>
          </cell>
          <cell r="F371">
            <v>660000</v>
          </cell>
        </row>
        <row r="372">
          <cell r="B372" t="str">
            <v>OVINGHAM</v>
          </cell>
          <cell r="C372">
            <v>4</v>
          </cell>
          <cell r="D372">
            <v>548750</v>
          </cell>
          <cell r="E372">
            <v>1</v>
          </cell>
          <cell r="F372">
            <v>601000</v>
          </cell>
        </row>
        <row r="373">
          <cell r="B373" t="str">
            <v>PROSPECT</v>
          </cell>
          <cell r="C373">
            <v>43</v>
          </cell>
          <cell r="D373">
            <v>657000</v>
          </cell>
          <cell r="E373">
            <v>33</v>
          </cell>
          <cell r="F373">
            <v>695000</v>
          </cell>
        </row>
        <row r="374">
          <cell r="B374" t="str">
            <v>SEFTON PARK</v>
          </cell>
          <cell r="C374">
            <v>3</v>
          </cell>
          <cell r="D374">
            <v>680000</v>
          </cell>
          <cell r="E374">
            <v>2</v>
          </cell>
          <cell r="F374">
            <v>675000</v>
          </cell>
        </row>
        <row r="375">
          <cell r="B375" t="str">
            <v>THORNGATE</v>
          </cell>
        </row>
        <row r="376">
          <cell r="B376" t="str">
            <v>BOLIVAR</v>
          </cell>
        </row>
        <row r="377">
          <cell r="B377" t="str">
            <v>BRAHMA LODGE</v>
          </cell>
          <cell r="C377">
            <v>14</v>
          </cell>
          <cell r="D377">
            <v>274000</v>
          </cell>
          <cell r="E377">
            <v>9</v>
          </cell>
          <cell r="F377">
            <v>286000</v>
          </cell>
        </row>
        <row r="378">
          <cell r="B378" t="str">
            <v>BURTON</v>
          </cell>
          <cell r="C378">
            <v>23</v>
          </cell>
          <cell r="D378">
            <v>295000</v>
          </cell>
          <cell r="E378">
            <v>20</v>
          </cell>
          <cell r="F378">
            <v>298750</v>
          </cell>
        </row>
        <row r="379">
          <cell r="B379" t="str">
            <v>CAVAN</v>
          </cell>
        </row>
        <row r="380">
          <cell r="B380" t="str">
            <v>DIREK</v>
          </cell>
          <cell r="E380">
            <v>3</v>
          </cell>
          <cell r="F380">
            <v>355000</v>
          </cell>
        </row>
        <row r="381">
          <cell r="B381" t="str">
            <v>DRY CREEK</v>
          </cell>
        </row>
        <row r="382">
          <cell r="B382" t="str">
            <v>EDINBURGH</v>
          </cell>
        </row>
        <row r="383">
          <cell r="B383" t="str">
            <v>ELIZABETH VALE</v>
          </cell>
          <cell r="C383">
            <v>16</v>
          </cell>
          <cell r="D383">
            <v>231000</v>
          </cell>
          <cell r="E383">
            <v>21</v>
          </cell>
          <cell r="F383">
            <v>244000</v>
          </cell>
        </row>
        <row r="384">
          <cell r="B384" t="str">
            <v>GLOBE DERBY PARK</v>
          </cell>
        </row>
        <row r="385">
          <cell r="B385" t="str">
            <v>GREEN FIELDS</v>
          </cell>
        </row>
        <row r="386">
          <cell r="B386" t="str">
            <v>GULFVIEW HEIGHTS</v>
          </cell>
          <cell r="C386">
            <v>13</v>
          </cell>
          <cell r="D386">
            <v>681000</v>
          </cell>
          <cell r="E386">
            <v>6</v>
          </cell>
          <cell r="F386">
            <v>442000</v>
          </cell>
        </row>
        <row r="387">
          <cell r="B387" t="str">
            <v>INGLE FARM</v>
          </cell>
          <cell r="C387">
            <v>40</v>
          </cell>
          <cell r="D387">
            <v>328000</v>
          </cell>
          <cell r="E387">
            <v>34</v>
          </cell>
          <cell r="F387">
            <v>313500</v>
          </cell>
        </row>
        <row r="388">
          <cell r="B388" t="str">
            <v>MAWSON LAKES</v>
          </cell>
          <cell r="C388">
            <v>45</v>
          </cell>
          <cell r="D388">
            <v>503000</v>
          </cell>
          <cell r="E388">
            <v>42</v>
          </cell>
          <cell r="F388">
            <v>505000</v>
          </cell>
        </row>
        <row r="389">
          <cell r="B389" t="str">
            <v>MODBURY HEIGHTS</v>
          </cell>
          <cell r="C389">
            <v>30</v>
          </cell>
          <cell r="D389">
            <v>382000</v>
          </cell>
          <cell r="E389">
            <v>12</v>
          </cell>
          <cell r="F389">
            <v>363000</v>
          </cell>
        </row>
        <row r="390">
          <cell r="B390" t="str">
            <v>PARA HILLS</v>
          </cell>
          <cell r="C390">
            <v>34</v>
          </cell>
          <cell r="D390">
            <v>310250</v>
          </cell>
          <cell r="E390">
            <v>34</v>
          </cell>
          <cell r="F390">
            <v>348500</v>
          </cell>
        </row>
        <row r="391">
          <cell r="B391" t="str">
            <v>PARA HILLS WEST</v>
          </cell>
          <cell r="C391">
            <v>5</v>
          </cell>
          <cell r="D391">
            <v>332000</v>
          </cell>
          <cell r="E391">
            <v>10</v>
          </cell>
          <cell r="F391">
            <v>304000</v>
          </cell>
        </row>
        <row r="392">
          <cell r="B392" t="str">
            <v>PARA VISTA</v>
          </cell>
          <cell r="C392">
            <v>10</v>
          </cell>
          <cell r="D392">
            <v>365000</v>
          </cell>
          <cell r="E392">
            <v>8</v>
          </cell>
          <cell r="F392">
            <v>375000</v>
          </cell>
        </row>
        <row r="393">
          <cell r="B393" t="str">
            <v>PARAFIELD GARDENS</v>
          </cell>
          <cell r="C393">
            <v>44</v>
          </cell>
          <cell r="D393">
            <v>310000</v>
          </cell>
          <cell r="E393">
            <v>55</v>
          </cell>
          <cell r="F393">
            <v>326500</v>
          </cell>
        </row>
        <row r="394">
          <cell r="B394" t="str">
            <v>PARALOWIE</v>
          </cell>
          <cell r="C394">
            <v>52</v>
          </cell>
          <cell r="D394">
            <v>288125</v>
          </cell>
          <cell r="E394">
            <v>64</v>
          </cell>
          <cell r="F394">
            <v>285000</v>
          </cell>
        </row>
        <row r="395">
          <cell r="B395" t="str">
            <v>POORAKA</v>
          </cell>
          <cell r="C395">
            <v>18</v>
          </cell>
          <cell r="D395">
            <v>360000</v>
          </cell>
          <cell r="E395">
            <v>29</v>
          </cell>
          <cell r="F395">
            <v>363500</v>
          </cell>
        </row>
        <row r="396">
          <cell r="B396" t="str">
            <v>SALISBURY</v>
          </cell>
          <cell r="C396">
            <v>15</v>
          </cell>
          <cell r="D396">
            <v>290000</v>
          </cell>
          <cell r="E396">
            <v>22</v>
          </cell>
          <cell r="F396">
            <v>340000</v>
          </cell>
        </row>
        <row r="397">
          <cell r="B397" t="str">
            <v>SALISBURY DOWNS</v>
          </cell>
          <cell r="C397">
            <v>22</v>
          </cell>
          <cell r="D397">
            <v>305000</v>
          </cell>
          <cell r="E397">
            <v>11</v>
          </cell>
          <cell r="F397">
            <v>315000</v>
          </cell>
        </row>
        <row r="398">
          <cell r="B398" t="str">
            <v>SALISBURY EAST</v>
          </cell>
          <cell r="C398">
            <v>43</v>
          </cell>
          <cell r="D398">
            <v>300000</v>
          </cell>
          <cell r="E398">
            <v>26</v>
          </cell>
          <cell r="F398">
            <v>305000</v>
          </cell>
        </row>
        <row r="399">
          <cell r="B399" t="str">
            <v>SALISBURY HEIGHTS</v>
          </cell>
          <cell r="C399">
            <v>14</v>
          </cell>
          <cell r="D399">
            <v>389975</v>
          </cell>
          <cell r="E399">
            <v>20</v>
          </cell>
          <cell r="F399">
            <v>345000</v>
          </cell>
        </row>
        <row r="400">
          <cell r="B400" t="str">
            <v>SALISBURY NORTH</v>
          </cell>
          <cell r="C400">
            <v>26</v>
          </cell>
          <cell r="D400">
            <v>261000</v>
          </cell>
          <cell r="E400">
            <v>31</v>
          </cell>
          <cell r="F400">
            <v>255000</v>
          </cell>
        </row>
        <row r="401">
          <cell r="B401" t="str">
            <v>SALISBURY PARK</v>
          </cell>
          <cell r="C401">
            <v>6</v>
          </cell>
          <cell r="D401">
            <v>245000</v>
          </cell>
          <cell r="E401">
            <v>9</v>
          </cell>
          <cell r="F401">
            <v>280000</v>
          </cell>
        </row>
        <row r="402">
          <cell r="B402" t="str">
            <v>SALISBURY PLAIN</v>
          </cell>
          <cell r="C402">
            <v>1</v>
          </cell>
          <cell r="D402">
            <v>345000</v>
          </cell>
          <cell r="E402">
            <v>3</v>
          </cell>
          <cell r="F402">
            <v>340000</v>
          </cell>
        </row>
        <row r="403">
          <cell r="B403" t="str">
            <v>SALISBURY SOUTH</v>
          </cell>
        </row>
        <row r="404">
          <cell r="B404" t="str">
            <v>ST KILDA</v>
          </cell>
          <cell r="C404">
            <v>1</v>
          </cell>
          <cell r="D404">
            <v>136800</v>
          </cell>
        </row>
        <row r="405">
          <cell r="B405" t="str">
            <v>VALLEY VIEW</v>
          </cell>
          <cell r="C405">
            <v>23</v>
          </cell>
          <cell r="D405">
            <v>382500</v>
          </cell>
          <cell r="E405">
            <v>24</v>
          </cell>
          <cell r="F405">
            <v>386000</v>
          </cell>
        </row>
        <row r="406">
          <cell r="B406" t="str">
            <v>WALKLEY HEIGHTS</v>
          </cell>
          <cell r="C406">
            <v>10</v>
          </cell>
          <cell r="D406">
            <v>512500</v>
          </cell>
          <cell r="E406">
            <v>5</v>
          </cell>
          <cell r="F406">
            <v>630000</v>
          </cell>
        </row>
        <row r="407">
          <cell r="B407" t="str">
            <v>WATERLOO CORNER</v>
          </cell>
        </row>
        <row r="408">
          <cell r="B408" t="str">
            <v>BANKSIA PARK</v>
          </cell>
          <cell r="C408">
            <v>10</v>
          </cell>
          <cell r="D408">
            <v>372750</v>
          </cell>
          <cell r="E408">
            <v>6</v>
          </cell>
          <cell r="F408">
            <v>385000</v>
          </cell>
        </row>
        <row r="409">
          <cell r="B409" t="str">
            <v>DERNANCOURT</v>
          </cell>
          <cell r="C409">
            <v>14</v>
          </cell>
          <cell r="D409">
            <v>427500</v>
          </cell>
          <cell r="E409">
            <v>14</v>
          </cell>
          <cell r="F409">
            <v>555000</v>
          </cell>
        </row>
        <row r="410">
          <cell r="B410" t="str">
            <v>FAIRVIEW PARK</v>
          </cell>
          <cell r="C410">
            <v>22</v>
          </cell>
          <cell r="D410">
            <v>392500</v>
          </cell>
          <cell r="E410">
            <v>13</v>
          </cell>
          <cell r="F410">
            <v>409200</v>
          </cell>
        </row>
        <row r="411">
          <cell r="B411" t="str">
            <v>GILLES PLAINS</v>
          </cell>
          <cell r="C411">
            <v>16</v>
          </cell>
          <cell r="D411">
            <v>395000</v>
          </cell>
          <cell r="E411">
            <v>11</v>
          </cell>
          <cell r="F411">
            <v>396000</v>
          </cell>
        </row>
        <row r="412">
          <cell r="B412" t="str">
            <v>GOLDEN GROVE</v>
          </cell>
          <cell r="C412">
            <v>37</v>
          </cell>
          <cell r="D412">
            <v>490000</v>
          </cell>
          <cell r="E412">
            <v>32</v>
          </cell>
          <cell r="F412">
            <v>482000</v>
          </cell>
        </row>
        <row r="413">
          <cell r="B413" t="str">
            <v>GOULD CREEK</v>
          </cell>
        </row>
        <row r="414">
          <cell r="B414" t="str">
            <v>GREENWITH</v>
          </cell>
          <cell r="C414">
            <v>42</v>
          </cell>
          <cell r="D414">
            <v>440500</v>
          </cell>
          <cell r="E414">
            <v>34</v>
          </cell>
          <cell r="F414">
            <v>470250</v>
          </cell>
        </row>
        <row r="415">
          <cell r="B415" t="str">
            <v>GULFVIEW HEIGHTS</v>
          </cell>
          <cell r="C415">
            <v>13</v>
          </cell>
          <cell r="D415">
            <v>681000</v>
          </cell>
          <cell r="E415">
            <v>6</v>
          </cell>
          <cell r="F415">
            <v>442000</v>
          </cell>
        </row>
        <row r="416">
          <cell r="B416" t="str">
            <v>HIGHBURY</v>
          </cell>
          <cell r="C416">
            <v>27</v>
          </cell>
          <cell r="D416">
            <v>490000</v>
          </cell>
          <cell r="E416">
            <v>27</v>
          </cell>
          <cell r="F416">
            <v>547750</v>
          </cell>
        </row>
        <row r="417">
          <cell r="B417" t="str">
            <v>HOLDEN HILL</v>
          </cell>
          <cell r="C417">
            <v>18</v>
          </cell>
          <cell r="D417">
            <v>391000</v>
          </cell>
          <cell r="E417">
            <v>8</v>
          </cell>
          <cell r="F417">
            <v>420000</v>
          </cell>
        </row>
        <row r="418">
          <cell r="B418" t="str">
            <v>HOPE VALLEY</v>
          </cell>
          <cell r="C418">
            <v>31</v>
          </cell>
          <cell r="D418">
            <v>390000</v>
          </cell>
          <cell r="E418">
            <v>18</v>
          </cell>
          <cell r="F418">
            <v>391750</v>
          </cell>
        </row>
        <row r="419">
          <cell r="B419" t="str">
            <v>MODBURY</v>
          </cell>
          <cell r="C419">
            <v>13</v>
          </cell>
          <cell r="D419">
            <v>350000</v>
          </cell>
          <cell r="E419">
            <v>15</v>
          </cell>
          <cell r="F419">
            <v>350000</v>
          </cell>
        </row>
        <row r="420">
          <cell r="B420" t="str">
            <v>MODBURY HEIGHTS</v>
          </cell>
          <cell r="C420">
            <v>30</v>
          </cell>
          <cell r="D420">
            <v>382000</v>
          </cell>
          <cell r="E420">
            <v>12</v>
          </cell>
          <cell r="F420">
            <v>363000</v>
          </cell>
        </row>
        <row r="421">
          <cell r="B421" t="str">
            <v>MODBURY NORTH</v>
          </cell>
          <cell r="C421">
            <v>27</v>
          </cell>
          <cell r="D421">
            <v>350000</v>
          </cell>
          <cell r="E421">
            <v>28</v>
          </cell>
          <cell r="F421">
            <v>386000</v>
          </cell>
        </row>
        <row r="422">
          <cell r="B422" t="str">
            <v>REDWOOD PARK</v>
          </cell>
          <cell r="C422">
            <v>23</v>
          </cell>
          <cell r="D422">
            <v>354850</v>
          </cell>
          <cell r="E422">
            <v>13</v>
          </cell>
          <cell r="F422">
            <v>396250</v>
          </cell>
        </row>
        <row r="423">
          <cell r="B423" t="str">
            <v>RIDGEHAVEN</v>
          </cell>
          <cell r="C423">
            <v>17</v>
          </cell>
          <cell r="D423">
            <v>368500</v>
          </cell>
          <cell r="E423">
            <v>17</v>
          </cell>
          <cell r="F423">
            <v>365000</v>
          </cell>
        </row>
        <row r="424">
          <cell r="B424" t="str">
            <v>SALISBURY EAST</v>
          </cell>
          <cell r="C424">
            <v>43</v>
          </cell>
          <cell r="D424">
            <v>300000</v>
          </cell>
          <cell r="E424">
            <v>26</v>
          </cell>
          <cell r="F424">
            <v>305000</v>
          </cell>
        </row>
        <row r="425">
          <cell r="B425" t="str">
            <v>SALISBURY HEIGHTS</v>
          </cell>
          <cell r="C425">
            <v>14</v>
          </cell>
          <cell r="D425">
            <v>389975</v>
          </cell>
          <cell r="E425">
            <v>20</v>
          </cell>
          <cell r="F425">
            <v>345000</v>
          </cell>
        </row>
        <row r="426">
          <cell r="B426" t="str">
            <v>ST AGNES</v>
          </cell>
          <cell r="C426">
            <v>13</v>
          </cell>
          <cell r="D426">
            <v>439000</v>
          </cell>
          <cell r="E426">
            <v>22</v>
          </cell>
          <cell r="F426">
            <v>401250</v>
          </cell>
        </row>
        <row r="427">
          <cell r="B427" t="str">
            <v>SURREY DOWNS</v>
          </cell>
          <cell r="C427">
            <v>20</v>
          </cell>
          <cell r="D427">
            <v>382543</v>
          </cell>
          <cell r="E427">
            <v>14</v>
          </cell>
          <cell r="F427">
            <v>367500</v>
          </cell>
        </row>
        <row r="428">
          <cell r="B428" t="str">
            <v>TEA TREE GULLY</v>
          </cell>
          <cell r="C428">
            <v>7</v>
          </cell>
          <cell r="D428">
            <v>428000</v>
          </cell>
          <cell r="E428">
            <v>14</v>
          </cell>
          <cell r="F428">
            <v>437500</v>
          </cell>
        </row>
        <row r="429">
          <cell r="B429" t="str">
            <v>VALLEY VIEW</v>
          </cell>
          <cell r="C429">
            <v>23</v>
          </cell>
          <cell r="D429">
            <v>382500</v>
          </cell>
          <cell r="E429">
            <v>24</v>
          </cell>
          <cell r="F429">
            <v>386000</v>
          </cell>
        </row>
        <row r="430">
          <cell r="B430" t="str">
            <v>VISTA</v>
          </cell>
          <cell r="C430">
            <v>4</v>
          </cell>
          <cell r="D430">
            <v>360000</v>
          </cell>
          <cell r="E430">
            <v>5</v>
          </cell>
          <cell r="F430">
            <v>360000</v>
          </cell>
        </row>
        <row r="431">
          <cell r="B431" t="str">
            <v>WYNN VALE</v>
          </cell>
          <cell r="C431">
            <v>25</v>
          </cell>
          <cell r="D431">
            <v>410000</v>
          </cell>
          <cell r="E431">
            <v>19</v>
          </cell>
          <cell r="F431">
            <v>446500</v>
          </cell>
        </row>
        <row r="432">
          <cell r="B432" t="str">
            <v>YATALA VALE</v>
          </cell>
          <cell r="E432">
            <v>1</v>
          </cell>
          <cell r="F432">
            <v>470000</v>
          </cell>
        </row>
        <row r="433">
          <cell r="B433" t="str">
            <v>BLACK FOREST</v>
          </cell>
          <cell r="C433">
            <v>6</v>
          </cell>
          <cell r="D433">
            <v>681000</v>
          </cell>
          <cell r="E433">
            <v>5</v>
          </cell>
          <cell r="F433">
            <v>826000</v>
          </cell>
        </row>
        <row r="434">
          <cell r="B434" t="str">
            <v>CLARENCE PARK</v>
          </cell>
          <cell r="C434">
            <v>2</v>
          </cell>
          <cell r="D434">
            <v>677500</v>
          </cell>
          <cell r="E434">
            <v>4</v>
          </cell>
          <cell r="F434">
            <v>683000</v>
          </cell>
        </row>
        <row r="435">
          <cell r="B435" t="str">
            <v>EVERARD PARK</v>
          </cell>
          <cell r="C435">
            <v>3</v>
          </cell>
          <cell r="D435">
            <v>905000</v>
          </cell>
        </row>
        <row r="436">
          <cell r="B436" t="str">
            <v>FORESTVILLE</v>
          </cell>
          <cell r="C436">
            <v>2</v>
          </cell>
          <cell r="D436">
            <v>706300</v>
          </cell>
          <cell r="E436">
            <v>3</v>
          </cell>
          <cell r="F436">
            <v>715500</v>
          </cell>
        </row>
        <row r="437">
          <cell r="B437" t="str">
            <v>FULLARTON</v>
          </cell>
          <cell r="C437">
            <v>10</v>
          </cell>
          <cell r="D437">
            <v>944500</v>
          </cell>
          <cell r="E437">
            <v>9</v>
          </cell>
          <cell r="F437">
            <v>910000</v>
          </cell>
        </row>
        <row r="438">
          <cell r="B438" t="str">
            <v>GOODWOOD</v>
          </cell>
          <cell r="C438">
            <v>2</v>
          </cell>
          <cell r="D438">
            <v>744000</v>
          </cell>
          <cell r="E438">
            <v>9</v>
          </cell>
          <cell r="F438">
            <v>769000</v>
          </cell>
        </row>
        <row r="439">
          <cell r="B439" t="str">
            <v>HIGHGATE</v>
          </cell>
          <cell r="C439">
            <v>6</v>
          </cell>
          <cell r="D439">
            <v>945000</v>
          </cell>
          <cell r="E439">
            <v>3</v>
          </cell>
          <cell r="F439">
            <v>752500</v>
          </cell>
        </row>
        <row r="440">
          <cell r="B440" t="str">
            <v>HYDE PARK</v>
          </cell>
          <cell r="C440">
            <v>5</v>
          </cell>
          <cell r="D440">
            <v>1320000</v>
          </cell>
          <cell r="E440">
            <v>5</v>
          </cell>
          <cell r="F440">
            <v>850000</v>
          </cell>
        </row>
        <row r="441">
          <cell r="B441" t="str">
            <v>KESWICK</v>
          </cell>
          <cell r="C441">
            <v>1</v>
          </cell>
          <cell r="D441">
            <v>485000</v>
          </cell>
          <cell r="E441">
            <v>1</v>
          </cell>
          <cell r="F441">
            <v>565000</v>
          </cell>
        </row>
        <row r="442">
          <cell r="B442" t="str">
            <v>KINGS PARK</v>
          </cell>
        </row>
        <row r="443">
          <cell r="B443" t="str">
            <v>MALVERN</v>
          </cell>
          <cell r="C443">
            <v>5</v>
          </cell>
          <cell r="D443">
            <v>1700000</v>
          </cell>
          <cell r="E443">
            <v>14</v>
          </cell>
          <cell r="F443">
            <v>1245000</v>
          </cell>
        </row>
        <row r="444">
          <cell r="B444" t="str">
            <v>MILLSWOOD</v>
          </cell>
          <cell r="C444">
            <v>5</v>
          </cell>
          <cell r="D444">
            <v>1100000</v>
          </cell>
          <cell r="E444">
            <v>4</v>
          </cell>
          <cell r="F444">
            <v>940000</v>
          </cell>
        </row>
        <row r="445">
          <cell r="B445" t="str">
            <v>MYRTLE BANK</v>
          </cell>
          <cell r="C445">
            <v>10</v>
          </cell>
          <cell r="D445">
            <v>964000</v>
          </cell>
          <cell r="E445">
            <v>8</v>
          </cell>
          <cell r="F445">
            <v>1202500</v>
          </cell>
        </row>
        <row r="446">
          <cell r="B446" t="str">
            <v>PARKSIDE</v>
          </cell>
          <cell r="C446">
            <v>11</v>
          </cell>
          <cell r="D446">
            <v>713000</v>
          </cell>
          <cell r="E446">
            <v>14</v>
          </cell>
          <cell r="F446">
            <v>879000</v>
          </cell>
        </row>
        <row r="447">
          <cell r="B447" t="str">
            <v>UNLEY</v>
          </cell>
          <cell r="C447">
            <v>6</v>
          </cell>
          <cell r="D447">
            <v>988750</v>
          </cell>
          <cell r="E447">
            <v>7</v>
          </cell>
          <cell r="F447">
            <v>1356000</v>
          </cell>
        </row>
        <row r="448">
          <cell r="B448" t="str">
            <v>UNLEY PARK</v>
          </cell>
          <cell r="C448">
            <v>5</v>
          </cell>
          <cell r="D448">
            <v>2350000</v>
          </cell>
          <cell r="E448">
            <v>6</v>
          </cell>
          <cell r="F448">
            <v>1493867</v>
          </cell>
        </row>
        <row r="449">
          <cell r="B449" t="str">
            <v>WAYVILLE</v>
          </cell>
          <cell r="C449">
            <v>3</v>
          </cell>
          <cell r="D449">
            <v>917500</v>
          </cell>
          <cell r="E449">
            <v>2</v>
          </cell>
          <cell r="F449">
            <v>1235000</v>
          </cell>
        </row>
        <row r="450">
          <cell r="B450" t="str">
            <v>GILBERTON</v>
          </cell>
          <cell r="C450">
            <v>3</v>
          </cell>
          <cell r="D450">
            <v>975000</v>
          </cell>
          <cell r="E450">
            <v>4</v>
          </cell>
          <cell r="F450">
            <v>1242500</v>
          </cell>
        </row>
        <row r="451">
          <cell r="B451" t="str">
            <v>MEDINDIE</v>
          </cell>
          <cell r="C451">
            <v>3</v>
          </cell>
          <cell r="D451">
            <v>1265000</v>
          </cell>
          <cell r="E451">
            <v>2</v>
          </cell>
          <cell r="F451">
            <v>1201250</v>
          </cell>
        </row>
        <row r="452">
          <cell r="B452" t="str">
            <v>VALE PARK</v>
          </cell>
          <cell r="C452">
            <v>9</v>
          </cell>
          <cell r="D452">
            <v>690000</v>
          </cell>
          <cell r="E452">
            <v>9</v>
          </cell>
          <cell r="F452">
            <v>650000</v>
          </cell>
        </row>
        <row r="453">
          <cell r="B453" t="str">
            <v>WALKERVILLE</v>
          </cell>
          <cell r="C453">
            <v>5</v>
          </cell>
          <cell r="D453">
            <v>1400000</v>
          </cell>
          <cell r="E453">
            <v>2</v>
          </cell>
          <cell r="F453">
            <v>1632500</v>
          </cell>
        </row>
        <row r="454">
          <cell r="B454" t="str">
            <v>ADELAIDE AIRPORT</v>
          </cell>
        </row>
        <row r="455">
          <cell r="B455" t="str">
            <v>ASHFORD</v>
          </cell>
          <cell r="C455">
            <v>1</v>
          </cell>
          <cell r="D455">
            <v>525000</v>
          </cell>
          <cell r="E455">
            <v>2</v>
          </cell>
          <cell r="F455">
            <v>1000000</v>
          </cell>
        </row>
        <row r="456">
          <cell r="B456" t="str">
            <v>BROOKLYN PARK</v>
          </cell>
          <cell r="C456">
            <v>18</v>
          </cell>
          <cell r="D456">
            <v>495000</v>
          </cell>
          <cell r="E456">
            <v>11</v>
          </cell>
          <cell r="F456">
            <v>525500</v>
          </cell>
        </row>
        <row r="457">
          <cell r="B457" t="str">
            <v>CAMDEN PARK</v>
          </cell>
          <cell r="C457">
            <v>5</v>
          </cell>
          <cell r="D457">
            <v>532000</v>
          </cell>
          <cell r="E457">
            <v>5</v>
          </cell>
          <cell r="F457">
            <v>526000</v>
          </cell>
        </row>
        <row r="458">
          <cell r="B458" t="str">
            <v>COWANDILLA</v>
          </cell>
          <cell r="C458">
            <v>3</v>
          </cell>
          <cell r="D458">
            <v>468000</v>
          </cell>
          <cell r="E458">
            <v>4</v>
          </cell>
          <cell r="F458">
            <v>450500</v>
          </cell>
        </row>
        <row r="459">
          <cell r="B459" t="str">
            <v>FULHAM</v>
          </cell>
          <cell r="C459">
            <v>9</v>
          </cell>
          <cell r="D459">
            <v>669000</v>
          </cell>
          <cell r="E459">
            <v>8</v>
          </cell>
          <cell r="F459">
            <v>697500</v>
          </cell>
        </row>
        <row r="460">
          <cell r="B460" t="str">
            <v>GLANDORE</v>
          </cell>
          <cell r="C460">
            <v>6</v>
          </cell>
          <cell r="D460">
            <v>612500</v>
          </cell>
          <cell r="E460">
            <v>9</v>
          </cell>
          <cell r="F460">
            <v>637500</v>
          </cell>
        </row>
        <row r="461">
          <cell r="B461" t="str">
            <v>GLENELG NORTH</v>
          </cell>
          <cell r="C461">
            <v>18</v>
          </cell>
          <cell r="D461">
            <v>670000</v>
          </cell>
          <cell r="E461">
            <v>13</v>
          </cell>
          <cell r="F461">
            <v>703750</v>
          </cell>
        </row>
        <row r="462">
          <cell r="B462" t="str">
            <v>HILTON</v>
          </cell>
          <cell r="C462">
            <v>4</v>
          </cell>
          <cell r="D462">
            <v>662500</v>
          </cell>
          <cell r="E462">
            <v>1</v>
          </cell>
          <cell r="F462">
            <v>500000</v>
          </cell>
        </row>
        <row r="463">
          <cell r="B463" t="str">
            <v>KESWICK</v>
          </cell>
          <cell r="C463">
            <v>1</v>
          </cell>
          <cell r="D463">
            <v>485000</v>
          </cell>
          <cell r="E463">
            <v>1</v>
          </cell>
          <cell r="F463">
            <v>565000</v>
          </cell>
        </row>
        <row r="464">
          <cell r="B464" t="str">
            <v>KESWICK TERMINAL</v>
          </cell>
        </row>
        <row r="465">
          <cell r="B465" t="str">
            <v>KURRALTA PARK</v>
          </cell>
          <cell r="C465">
            <v>11</v>
          </cell>
          <cell r="D465">
            <v>482500</v>
          </cell>
          <cell r="E465">
            <v>10</v>
          </cell>
          <cell r="F465">
            <v>565000</v>
          </cell>
        </row>
        <row r="466">
          <cell r="B466" t="str">
            <v>LOCKLEYS</v>
          </cell>
          <cell r="C466">
            <v>13</v>
          </cell>
          <cell r="D466">
            <v>710000</v>
          </cell>
          <cell r="E466">
            <v>17</v>
          </cell>
          <cell r="F466">
            <v>597500</v>
          </cell>
        </row>
        <row r="467">
          <cell r="B467" t="str">
            <v>MARLESTON</v>
          </cell>
          <cell r="C467">
            <v>3</v>
          </cell>
          <cell r="D467">
            <v>445000</v>
          </cell>
          <cell r="E467">
            <v>3</v>
          </cell>
          <cell r="F467">
            <v>581000</v>
          </cell>
        </row>
        <row r="468">
          <cell r="B468" t="str">
            <v>MILE END</v>
          </cell>
          <cell r="C468">
            <v>10</v>
          </cell>
          <cell r="D468">
            <v>619275</v>
          </cell>
          <cell r="E468">
            <v>6</v>
          </cell>
          <cell r="F468">
            <v>696000</v>
          </cell>
        </row>
        <row r="469">
          <cell r="B469" t="str">
            <v>MILE END SOUTH</v>
          </cell>
        </row>
        <row r="470">
          <cell r="B470" t="str">
            <v>NETLEY</v>
          </cell>
          <cell r="C470">
            <v>7</v>
          </cell>
          <cell r="D470">
            <v>570000</v>
          </cell>
          <cell r="E470">
            <v>4</v>
          </cell>
          <cell r="F470">
            <v>470000</v>
          </cell>
        </row>
        <row r="471">
          <cell r="B471" t="str">
            <v>NORTH PLYMPTON</v>
          </cell>
          <cell r="C471">
            <v>14</v>
          </cell>
          <cell r="D471">
            <v>481500</v>
          </cell>
          <cell r="E471">
            <v>14</v>
          </cell>
          <cell r="F471">
            <v>510000</v>
          </cell>
        </row>
        <row r="472">
          <cell r="B472" t="str">
            <v>NOVAR GARDENS</v>
          </cell>
          <cell r="C472">
            <v>6</v>
          </cell>
          <cell r="D472">
            <v>595000</v>
          </cell>
          <cell r="E472">
            <v>9</v>
          </cell>
          <cell r="F472">
            <v>687750</v>
          </cell>
        </row>
        <row r="473">
          <cell r="B473" t="str">
            <v>PLYMPTON</v>
          </cell>
          <cell r="C473">
            <v>10</v>
          </cell>
          <cell r="D473">
            <v>526000</v>
          </cell>
          <cell r="E473">
            <v>12</v>
          </cell>
          <cell r="F473">
            <v>605000</v>
          </cell>
        </row>
        <row r="474">
          <cell r="B474" t="str">
            <v>RICHMOND</v>
          </cell>
          <cell r="C474">
            <v>4</v>
          </cell>
          <cell r="D474">
            <v>512500</v>
          </cell>
          <cell r="E474">
            <v>12</v>
          </cell>
          <cell r="F474">
            <v>489250</v>
          </cell>
        </row>
        <row r="475">
          <cell r="B475" t="str">
            <v>THEBARTON</v>
          </cell>
          <cell r="C475">
            <v>2</v>
          </cell>
          <cell r="D475">
            <v>508000</v>
          </cell>
          <cell r="E475">
            <v>2</v>
          </cell>
          <cell r="F475">
            <v>536250</v>
          </cell>
        </row>
        <row r="476">
          <cell r="B476" t="str">
            <v>TORRENSVILLE</v>
          </cell>
          <cell r="C476">
            <v>7</v>
          </cell>
          <cell r="D476">
            <v>552000</v>
          </cell>
          <cell r="E476">
            <v>8</v>
          </cell>
          <cell r="F476">
            <v>525000</v>
          </cell>
        </row>
        <row r="477">
          <cell r="B477" t="str">
            <v>UNDERDALE</v>
          </cell>
          <cell r="C477">
            <v>6</v>
          </cell>
          <cell r="D477">
            <v>603250</v>
          </cell>
          <cell r="E477">
            <v>7</v>
          </cell>
          <cell r="F477">
            <v>565000</v>
          </cell>
        </row>
        <row r="478">
          <cell r="B478" t="str">
            <v>WEST BEACH</v>
          </cell>
          <cell r="C478">
            <v>19</v>
          </cell>
          <cell r="D478">
            <v>660000</v>
          </cell>
          <cell r="E478">
            <v>14</v>
          </cell>
          <cell r="F478">
            <v>770000</v>
          </cell>
        </row>
        <row r="479">
          <cell r="B479" t="str">
            <v>WEST RICHMOND</v>
          </cell>
          <cell r="C479">
            <v>3</v>
          </cell>
          <cell r="D479">
            <v>479000</v>
          </cell>
          <cell r="E479">
            <v>4</v>
          </cell>
          <cell r="F479">
            <v>379500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_2017q4"/>
    </sheetNames>
    <sheetDataSet>
      <sheetData sheetId="0">
        <row r="2">
          <cell r="B2" t="str">
            <v>ADELAIDE</v>
          </cell>
          <cell r="C2">
            <v>7</v>
          </cell>
          <cell r="D2">
            <v>705000</v>
          </cell>
          <cell r="E2">
            <v>6</v>
          </cell>
          <cell r="F2">
            <v>780500</v>
          </cell>
        </row>
        <row r="3">
          <cell r="B3" t="str">
            <v>NORTH ADELAIDE</v>
          </cell>
          <cell r="C3">
            <v>7</v>
          </cell>
          <cell r="D3">
            <v>1165000</v>
          </cell>
          <cell r="E3">
            <v>5</v>
          </cell>
          <cell r="F3">
            <v>1095000</v>
          </cell>
        </row>
        <row r="4">
          <cell r="B4" t="str">
            <v>ALDGATE</v>
          </cell>
          <cell r="C4">
            <v>10</v>
          </cell>
          <cell r="D4">
            <v>698500</v>
          </cell>
          <cell r="E4">
            <v>10</v>
          </cell>
          <cell r="F4">
            <v>675000</v>
          </cell>
        </row>
        <row r="5">
          <cell r="B5" t="str">
            <v>ASHTON</v>
          </cell>
        </row>
        <row r="6">
          <cell r="B6" t="str">
            <v>BASKET RANGE</v>
          </cell>
        </row>
        <row r="7">
          <cell r="B7" t="str">
            <v>BELAIR</v>
          </cell>
          <cell r="C7">
            <v>18</v>
          </cell>
          <cell r="D7">
            <v>623000</v>
          </cell>
          <cell r="E7">
            <v>14</v>
          </cell>
          <cell r="F7">
            <v>570000</v>
          </cell>
        </row>
        <row r="8">
          <cell r="B8" t="str">
            <v>BRADBURY</v>
          </cell>
        </row>
        <row r="9">
          <cell r="B9" t="str">
            <v>BRIDGEWATER</v>
          </cell>
          <cell r="C9">
            <v>12</v>
          </cell>
          <cell r="D9">
            <v>490500</v>
          </cell>
          <cell r="E9">
            <v>18</v>
          </cell>
          <cell r="F9">
            <v>448000</v>
          </cell>
        </row>
        <row r="10">
          <cell r="B10" t="str">
            <v>CAREY GULLY</v>
          </cell>
          <cell r="C10">
            <v>1</v>
          </cell>
          <cell r="D10">
            <v>600000</v>
          </cell>
        </row>
        <row r="11">
          <cell r="B11" t="str">
            <v>CASTAMBUL</v>
          </cell>
        </row>
        <row r="12">
          <cell r="B12" t="str">
            <v>CHERRYVILLE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8</v>
          </cell>
          <cell r="D14">
            <v>621500</v>
          </cell>
          <cell r="E14">
            <v>5</v>
          </cell>
          <cell r="F14">
            <v>820000</v>
          </cell>
        </row>
        <row r="15">
          <cell r="B15" t="str">
            <v>CRAFERS WEST</v>
          </cell>
          <cell r="C15">
            <v>6</v>
          </cell>
          <cell r="D15">
            <v>787500</v>
          </cell>
          <cell r="E15">
            <v>6</v>
          </cell>
          <cell r="F15">
            <v>742500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3</v>
          </cell>
          <cell r="D17">
            <v>455000</v>
          </cell>
          <cell r="E17">
            <v>2</v>
          </cell>
          <cell r="F17">
            <v>570000</v>
          </cell>
        </row>
        <row r="18">
          <cell r="B18" t="str">
            <v>HEATHFIELD</v>
          </cell>
          <cell r="C18">
            <v>1</v>
          </cell>
          <cell r="D18">
            <v>554000</v>
          </cell>
          <cell r="E18">
            <v>3</v>
          </cell>
          <cell r="F18">
            <v>710000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</row>
        <row r="22">
          <cell r="B22" t="str">
            <v>LONGWOOD</v>
          </cell>
          <cell r="E22">
            <v>1</v>
          </cell>
          <cell r="F22">
            <v>580000</v>
          </cell>
        </row>
        <row r="23">
          <cell r="B23" t="str">
            <v>MARBLE HILL</v>
          </cell>
          <cell r="C23">
            <v>1</v>
          </cell>
          <cell r="D23">
            <v>570000</v>
          </cell>
        </row>
        <row r="24">
          <cell r="B24" t="str">
            <v>MONTACUTE</v>
          </cell>
        </row>
        <row r="25">
          <cell r="B25" t="str">
            <v>MOUNT GEORGE</v>
          </cell>
        </row>
        <row r="26">
          <cell r="B26" t="str">
            <v>MYLOR</v>
          </cell>
          <cell r="C26">
            <v>1</v>
          </cell>
          <cell r="D26">
            <v>510000</v>
          </cell>
          <cell r="E26">
            <v>2</v>
          </cell>
          <cell r="F26">
            <v>645000</v>
          </cell>
        </row>
        <row r="27">
          <cell r="B27" t="str">
            <v>NORTON SUMMIT</v>
          </cell>
          <cell r="C27">
            <v>1</v>
          </cell>
          <cell r="D27">
            <v>530000</v>
          </cell>
          <cell r="E27">
            <v>1</v>
          </cell>
          <cell r="F27">
            <v>730000</v>
          </cell>
        </row>
        <row r="28">
          <cell r="B28" t="str">
            <v>PICCADILLY</v>
          </cell>
          <cell r="C28">
            <v>3</v>
          </cell>
          <cell r="D28">
            <v>569000</v>
          </cell>
        </row>
        <row r="29">
          <cell r="B29" t="str">
            <v>ROSTREVOR</v>
          </cell>
          <cell r="C29">
            <v>30</v>
          </cell>
          <cell r="D29">
            <v>552500</v>
          </cell>
          <cell r="E29">
            <v>36</v>
          </cell>
          <cell r="F29">
            <v>639000</v>
          </cell>
        </row>
        <row r="30">
          <cell r="B30" t="str">
            <v>SCOTT CREEK</v>
          </cell>
        </row>
        <row r="31">
          <cell r="B31" t="str">
            <v>STIRLING</v>
          </cell>
          <cell r="C31">
            <v>13</v>
          </cell>
          <cell r="D31">
            <v>828500</v>
          </cell>
          <cell r="E31">
            <v>9</v>
          </cell>
          <cell r="F31">
            <v>710000</v>
          </cell>
        </row>
        <row r="32">
          <cell r="B32" t="str">
            <v>STONYFELL</v>
          </cell>
          <cell r="C32">
            <v>8</v>
          </cell>
          <cell r="D32">
            <v>890000</v>
          </cell>
          <cell r="E32">
            <v>5</v>
          </cell>
          <cell r="F32">
            <v>1075000</v>
          </cell>
        </row>
        <row r="33">
          <cell r="B33" t="str">
            <v>SUMMERTOWN</v>
          </cell>
          <cell r="C33">
            <v>1</v>
          </cell>
          <cell r="D33">
            <v>550000</v>
          </cell>
          <cell r="E33">
            <v>3</v>
          </cell>
          <cell r="F33">
            <v>513000</v>
          </cell>
        </row>
        <row r="34">
          <cell r="B34" t="str">
            <v>TERINGIE</v>
          </cell>
          <cell r="C34">
            <v>2</v>
          </cell>
          <cell r="D34">
            <v>676500</v>
          </cell>
          <cell r="E34">
            <v>1</v>
          </cell>
          <cell r="F34">
            <v>810000</v>
          </cell>
        </row>
        <row r="35">
          <cell r="B35" t="str">
            <v>UPPER STURT</v>
          </cell>
          <cell r="C35">
            <v>5</v>
          </cell>
          <cell r="D35">
            <v>500000</v>
          </cell>
          <cell r="E35">
            <v>3</v>
          </cell>
          <cell r="F35">
            <v>473500</v>
          </cell>
        </row>
        <row r="36">
          <cell r="B36" t="str">
            <v>URAIDLA</v>
          </cell>
          <cell r="E36">
            <v>4</v>
          </cell>
          <cell r="F36">
            <v>450000</v>
          </cell>
        </row>
        <row r="37">
          <cell r="B37" t="str">
            <v>WATERFALL GULLY</v>
          </cell>
          <cell r="E37">
            <v>1</v>
          </cell>
          <cell r="F37">
            <v>1065000</v>
          </cell>
        </row>
        <row r="38">
          <cell r="B38" t="str">
            <v>WOODFORDE</v>
          </cell>
          <cell r="C38">
            <v>1</v>
          </cell>
          <cell r="D38">
            <v>682500</v>
          </cell>
          <cell r="E38">
            <v>3</v>
          </cell>
          <cell r="F38">
            <v>560500</v>
          </cell>
        </row>
        <row r="39">
          <cell r="B39" t="str">
            <v>AULDANA</v>
          </cell>
          <cell r="C39">
            <v>1</v>
          </cell>
          <cell r="D39">
            <v>2535000</v>
          </cell>
          <cell r="E39">
            <v>2</v>
          </cell>
          <cell r="F39">
            <v>1157500</v>
          </cell>
        </row>
        <row r="40">
          <cell r="B40" t="str">
            <v>BEAUMONT</v>
          </cell>
          <cell r="C40">
            <v>7</v>
          </cell>
          <cell r="D40">
            <v>825000</v>
          </cell>
          <cell r="E40">
            <v>11</v>
          </cell>
          <cell r="F40">
            <v>1012250</v>
          </cell>
        </row>
        <row r="41">
          <cell r="B41" t="str">
            <v>BEULAH PARK</v>
          </cell>
          <cell r="C41">
            <v>6</v>
          </cell>
          <cell r="D41">
            <v>805875</v>
          </cell>
          <cell r="E41">
            <v>7</v>
          </cell>
          <cell r="F41">
            <v>685000</v>
          </cell>
        </row>
        <row r="42">
          <cell r="B42" t="str">
            <v>BURNSIDE</v>
          </cell>
          <cell r="C42">
            <v>8</v>
          </cell>
          <cell r="D42">
            <v>694000</v>
          </cell>
          <cell r="E42">
            <v>3</v>
          </cell>
          <cell r="F42">
            <v>825000</v>
          </cell>
        </row>
        <row r="43">
          <cell r="B43" t="str">
            <v>DULWICH</v>
          </cell>
          <cell r="C43">
            <v>7</v>
          </cell>
          <cell r="D43">
            <v>1000000</v>
          </cell>
          <cell r="E43">
            <v>4</v>
          </cell>
          <cell r="F43">
            <v>1443000</v>
          </cell>
        </row>
        <row r="44">
          <cell r="B44" t="str">
            <v>EASTWOOD</v>
          </cell>
          <cell r="C44">
            <v>2</v>
          </cell>
          <cell r="D44">
            <v>539000</v>
          </cell>
          <cell r="E44">
            <v>2</v>
          </cell>
          <cell r="F44">
            <v>746000</v>
          </cell>
        </row>
        <row r="45">
          <cell r="B45" t="str">
            <v>ERINDALE</v>
          </cell>
          <cell r="C45">
            <v>5</v>
          </cell>
          <cell r="D45">
            <v>1292000</v>
          </cell>
          <cell r="E45">
            <v>7</v>
          </cell>
          <cell r="F45">
            <v>1410000</v>
          </cell>
        </row>
        <row r="46">
          <cell r="B46" t="str">
            <v>FREWVILLE</v>
          </cell>
          <cell r="C46">
            <v>3</v>
          </cell>
          <cell r="D46">
            <v>643000</v>
          </cell>
          <cell r="E46">
            <v>4</v>
          </cell>
          <cell r="F46">
            <v>815000</v>
          </cell>
        </row>
        <row r="47">
          <cell r="B47" t="str">
            <v>GLEN OSMOND</v>
          </cell>
          <cell r="C47">
            <v>10</v>
          </cell>
          <cell r="D47">
            <v>1060000</v>
          </cell>
          <cell r="E47">
            <v>9</v>
          </cell>
          <cell r="F47">
            <v>1020000</v>
          </cell>
        </row>
        <row r="48">
          <cell r="B48" t="str">
            <v>GLENSIDE</v>
          </cell>
          <cell r="C48">
            <v>3</v>
          </cell>
          <cell r="D48">
            <v>824000</v>
          </cell>
          <cell r="E48">
            <v>3</v>
          </cell>
          <cell r="F48">
            <v>1040000</v>
          </cell>
        </row>
        <row r="49">
          <cell r="B49" t="str">
            <v>GLENUNGA</v>
          </cell>
          <cell r="C49">
            <v>5</v>
          </cell>
          <cell r="D49">
            <v>890000</v>
          </cell>
          <cell r="E49">
            <v>8</v>
          </cell>
          <cell r="F49">
            <v>1210000</v>
          </cell>
        </row>
        <row r="50">
          <cell r="B50" t="str">
            <v>HAZELWOOD PARK</v>
          </cell>
          <cell r="C50">
            <v>7</v>
          </cell>
          <cell r="D50">
            <v>987000</v>
          </cell>
          <cell r="E50">
            <v>5</v>
          </cell>
          <cell r="F50">
            <v>1221000</v>
          </cell>
        </row>
        <row r="51">
          <cell r="B51" t="str">
            <v>HORSNELL GULLY</v>
          </cell>
        </row>
        <row r="52">
          <cell r="B52" t="str">
            <v>KENSINGTON GARDENS</v>
          </cell>
          <cell r="C52">
            <v>7</v>
          </cell>
          <cell r="D52">
            <v>950000</v>
          </cell>
          <cell r="E52">
            <v>8</v>
          </cell>
          <cell r="F52">
            <v>975000</v>
          </cell>
        </row>
        <row r="53">
          <cell r="B53" t="str">
            <v>KENSINGTON PARK</v>
          </cell>
          <cell r="C53">
            <v>16</v>
          </cell>
          <cell r="D53">
            <v>995000</v>
          </cell>
          <cell r="E53">
            <v>11</v>
          </cell>
          <cell r="F53">
            <v>981500</v>
          </cell>
        </row>
        <row r="54">
          <cell r="B54" t="str">
            <v>LEABROOK</v>
          </cell>
          <cell r="C54">
            <v>4</v>
          </cell>
          <cell r="D54">
            <v>1887500</v>
          </cell>
          <cell r="E54">
            <v>1</v>
          </cell>
          <cell r="F54">
            <v>1900000</v>
          </cell>
        </row>
        <row r="55">
          <cell r="B55" t="str">
            <v>LEAWOOD GARDENS</v>
          </cell>
          <cell r="C55">
            <v>1</v>
          </cell>
          <cell r="D55">
            <v>816000</v>
          </cell>
          <cell r="E55">
            <v>1</v>
          </cell>
          <cell r="F55">
            <v>590500</v>
          </cell>
        </row>
        <row r="56">
          <cell r="B56" t="str">
            <v>LINDEN PARK</v>
          </cell>
          <cell r="C56">
            <v>8</v>
          </cell>
          <cell r="D56">
            <v>812800</v>
          </cell>
          <cell r="E56">
            <v>5</v>
          </cell>
          <cell r="F56">
            <v>989444</v>
          </cell>
        </row>
        <row r="57">
          <cell r="B57" t="str">
            <v>MAGILL</v>
          </cell>
          <cell r="C57">
            <v>26</v>
          </cell>
          <cell r="D57">
            <v>661500</v>
          </cell>
          <cell r="E57">
            <v>42</v>
          </cell>
          <cell r="F57">
            <v>643500</v>
          </cell>
        </row>
        <row r="58">
          <cell r="B58" t="str">
            <v>MOUNT OSMOND</v>
          </cell>
          <cell r="C58">
            <v>1</v>
          </cell>
          <cell r="D58">
            <v>670000</v>
          </cell>
          <cell r="E58">
            <v>1</v>
          </cell>
          <cell r="F58">
            <v>701000</v>
          </cell>
        </row>
        <row r="59">
          <cell r="B59" t="str">
            <v>ROSE PARK</v>
          </cell>
          <cell r="C59">
            <v>4</v>
          </cell>
          <cell r="D59">
            <v>1649250</v>
          </cell>
          <cell r="E59">
            <v>1</v>
          </cell>
          <cell r="F59">
            <v>1146000</v>
          </cell>
        </row>
        <row r="60">
          <cell r="B60" t="str">
            <v>ROSSLYN PARK</v>
          </cell>
          <cell r="C60">
            <v>5</v>
          </cell>
          <cell r="D60">
            <v>810000</v>
          </cell>
          <cell r="E60">
            <v>2</v>
          </cell>
          <cell r="F60">
            <v>1125000</v>
          </cell>
        </row>
        <row r="61">
          <cell r="B61" t="str">
            <v>SKYE</v>
          </cell>
          <cell r="C61">
            <v>1</v>
          </cell>
          <cell r="D61">
            <v>1220000</v>
          </cell>
          <cell r="E61">
            <v>3</v>
          </cell>
          <cell r="F61">
            <v>802000</v>
          </cell>
        </row>
        <row r="62">
          <cell r="B62" t="str">
            <v>ST GEORGES</v>
          </cell>
          <cell r="C62">
            <v>6</v>
          </cell>
          <cell r="D62">
            <v>967500</v>
          </cell>
          <cell r="E62">
            <v>3</v>
          </cell>
          <cell r="F62">
            <v>1930000</v>
          </cell>
        </row>
        <row r="63">
          <cell r="B63" t="str">
            <v>STONYFELL</v>
          </cell>
          <cell r="C63">
            <v>8</v>
          </cell>
          <cell r="D63">
            <v>890000</v>
          </cell>
          <cell r="E63">
            <v>5</v>
          </cell>
          <cell r="F63">
            <v>1075000</v>
          </cell>
        </row>
        <row r="64">
          <cell r="B64" t="str">
            <v>TOORAK GARDENS</v>
          </cell>
          <cell r="C64">
            <v>9</v>
          </cell>
          <cell r="D64">
            <v>1257500</v>
          </cell>
          <cell r="E64">
            <v>6</v>
          </cell>
          <cell r="F64">
            <v>1507750</v>
          </cell>
        </row>
        <row r="65">
          <cell r="B65" t="str">
            <v>TUSMORE</v>
          </cell>
          <cell r="C65">
            <v>7</v>
          </cell>
          <cell r="D65">
            <v>1160000</v>
          </cell>
          <cell r="E65">
            <v>5</v>
          </cell>
          <cell r="F65">
            <v>1325000</v>
          </cell>
        </row>
        <row r="66">
          <cell r="B66" t="str">
            <v>WATERFALL GULLY</v>
          </cell>
          <cell r="E66">
            <v>1</v>
          </cell>
          <cell r="F66">
            <v>1065000</v>
          </cell>
        </row>
        <row r="67">
          <cell r="B67" t="str">
            <v>WATTLE PARK</v>
          </cell>
          <cell r="C67">
            <v>8</v>
          </cell>
          <cell r="D67">
            <v>830000</v>
          </cell>
          <cell r="E67">
            <v>2</v>
          </cell>
          <cell r="F67">
            <v>879750</v>
          </cell>
        </row>
        <row r="68">
          <cell r="B68" t="str">
            <v>ATHELSTONE</v>
          </cell>
          <cell r="C68">
            <v>41</v>
          </cell>
          <cell r="D68">
            <v>518500</v>
          </cell>
          <cell r="E68">
            <v>38</v>
          </cell>
          <cell r="F68">
            <v>528500</v>
          </cell>
        </row>
        <row r="69">
          <cell r="B69" t="str">
            <v>CAMPBELLTOWN</v>
          </cell>
          <cell r="C69">
            <v>49</v>
          </cell>
          <cell r="D69">
            <v>505000</v>
          </cell>
          <cell r="E69">
            <v>37</v>
          </cell>
          <cell r="F69">
            <v>574250</v>
          </cell>
        </row>
        <row r="70">
          <cell r="B70" t="str">
            <v>HECTORVILLE</v>
          </cell>
          <cell r="C70">
            <v>12</v>
          </cell>
          <cell r="D70">
            <v>625000</v>
          </cell>
          <cell r="E70">
            <v>16</v>
          </cell>
          <cell r="F70">
            <v>567500</v>
          </cell>
        </row>
        <row r="71">
          <cell r="B71" t="str">
            <v>MAGILL</v>
          </cell>
          <cell r="C71">
            <v>26</v>
          </cell>
          <cell r="D71">
            <v>661500</v>
          </cell>
          <cell r="E71">
            <v>42</v>
          </cell>
          <cell r="F71">
            <v>643500</v>
          </cell>
        </row>
        <row r="72">
          <cell r="B72" t="str">
            <v>NEWTON</v>
          </cell>
          <cell r="C72">
            <v>12</v>
          </cell>
          <cell r="D72">
            <v>485100</v>
          </cell>
          <cell r="E72">
            <v>17</v>
          </cell>
          <cell r="F72">
            <v>540000</v>
          </cell>
        </row>
        <row r="73">
          <cell r="B73" t="str">
            <v>PARADISE</v>
          </cell>
          <cell r="C73">
            <v>24</v>
          </cell>
          <cell r="D73">
            <v>500000</v>
          </cell>
          <cell r="E73">
            <v>28</v>
          </cell>
          <cell r="F73">
            <v>557500</v>
          </cell>
        </row>
        <row r="74">
          <cell r="B74" t="str">
            <v>ROSTREVOR</v>
          </cell>
          <cell r="C74">
            <v>30</v>
          </cell>
          <cell r="D74">
            <v>552500</v>
          </cell>
          <cell r="E74">
            <v>36</v>
          </cell>
          <cell r="F74">
            <v>639000</v>
          </cell>
        </row>
        <row r="75">
          <cell r="B75" t="str">
            <v>TRANMERE</v>
          </cell>
          <cell r="C75">
            <v>13</v>
          </cell>
          <cell r="D75">
            <v>700000</v>
          </cell>
          <cell r="E75">
            <v>13</v>
          </cell>
          <cell r="F75">
            <v>670000</v>
          </cell>
        </row>
        <row r="76">
          <cell r="B76" t="str">
            <v>ALBERT PARK</v>
          </cell>
          <cell r="C76">
            <v>5</v>
          </cell>
          <cell r="D76">
            <v>475000</v>
          </cell>
          <cell r="E76">
            <v>8</v>
          </cell>
          <cell r="F76">
            <v>440000</v>
          </cell>
        </row>
        <row r="77">
          <cell r="B77" t="str">
            <v>ALLENBY GARDENS</v>
          </cell>
          <cell r="C77">
            <v>6</v>
          </cell>
          <cell r="D77">
            <v>663500</v>
          </cell>
          <cell r="E77">
            <v>5</v>
          </cell>
          <cell r="F77">
            <v>547500</v>
          </cell>
        </row>
        <row r="78">
          <cell r="B78" t="str">
            <v>ATHOL PARK</v>
          </cell>
          <cell r="C78">
            <v>7</v>
          </cell>
          <cell r="D78">
            <v>363000</v>
          </cell>
          <cell r="E78">
            <v>5</v>
          </cell>
          <cell r="F78">
            <v>450000</v>
          </cell>
        </row>
        <row r="79">
          <cell r="B79" t="str">
            <v>BEVERLEY</v>
          </cell>
          <cell r="C79">
            <v>4</v>
          </cell>
          <cell r="D79">
            <v>496000</v>
          </cell>
          <cell r="E79">
            <v>7</v>
          </cell>
          <cell r="F79">
            <v>471000</v>
          </cell>
        </row>
        <row r="80">
          <cell r="B80" t="str">
            <v>BOWDEN</v>
          </cell>
          <cell r="E80">
            <v>1</v>
          </cell>
          <cell r="F80">
            <v>487400</v>
          </cell>
        </row>
        <row r="81">
          <cell r="B81" t="str">
            <v>BROMPTON</v>
          </cell>
          <cell r="C81">
            <v>10</v>
          </cell>
          <cell r="D81">
            <v>520300</v>
          </cell>
          <cell r="E81">
            <v>13</v>
          </cell>
          <cell r="F81">
            <v>600000</v>
          </cell>
        </row>
        <row r="82">
          <cell r="B82" t="str">
            <v>CHELTENHAM</v>
          </cell>
          <cell r="C82">
            <v>9</v>
          </cell>
          <cell r="D82">
            <v>465500</v>
          </cell>
          <cell r="E82">
            <v>11</v>
          </cell>
          <cell r="F82">
            <v>465000</v>
          </cell>
        </row>
        <row r="83">
          <cell r="B83" t="str">
            <v>CROYDON</v>
          </cell>
          <cell r="C83">
            <v>2</v>
          </cell>
          <cell r="D83">
            <v>650000</v>
          </cell>
          <cell r="E83">
            <v>1</v>
          </cell>
          <cell r="F83">
            <v>600000</v>
          </cell>
        </row>
        <row r="84">
          <cell r="B84" t="str">
            <v>DEVON PARK</v>
          </cell>
          <cell r="C84">
            <v>9</v>
          </cell>
          <cell r="D84">
            <v>347500</v>
          </cell>
          <cell r="E84">
            <v>5</v>
          </cell>
          <cell r="F84">
            <v>520000</v>
          </cell>
        </row>
        <row r="85">
          <cell r="B85" t="str">
            <v>FINDON</v>
          </cell>
          <cell r="C85">
            <v>22</v>
          </cell>
          <cell r="D85">
            <v>512000</v>
          </cell>
          <cell r="E85">
            <v>20</v>
          </cell>
          <cell r="F85">
            <v>511000</v>
          </cell>
        </row>
        <row r="86">
          <cell r="B86" t="str">
            <v>FLINDERS PARK</v>
          </cell>
          <cell r="C86">
            <v>20</v>
          </cell>
          <cell r="D86">
            <v>573000</v>
          </cell>
          <cell r="E86">
            <v>22</v>
          </cell>
          <cell r="F86">
            <v>620000</v>
          </cell>
        </row>
        <row r="87">
          <cell r="B87" t="str">
            <v>FULHAM GARDENS</v>
          </cell>
          <cell r="C87">
            <v>13</v>
          </cell>
          <cell r="D87">
            <v>650000</v>
          </cell>
          <cell r="E87">
            <v>12</v>
          </cell>
          <cell r="F87">
            <v>731000</v>
          </cell>
        </row>
        <row r="88">
          <cell r="B88" t="str">
            <v>GRANGE</v>
          </cell>
          <cell r="C88">
            <v>21</v>
          </cell>
          <cell r="D88">
            <v>685000</v>
          </cell>
          <cell r="E88">
            <v>13</v>
          </cell>
          <cell r="F88">
            <v>697750</v>
          </cell>
        </row>
        <row r="89">
          <cell r="B89" t="str">
            <v>HENDON</v>
          </cell>
          <cell r="C89">
            <v>11</v>
          </cell>
          <cell r="D89">
            <v>432250</v>
          </cell>
          <cell r="E89">
            <v>4</v>
          </cell>
          <cell r="F89">
            <v>337500</v>
          </cell>
        </row>
        <row r="90">
          <cell r="B90" t="str">
            <v>HENLEY BEACH</v>
          </cell>
          <cell r="C90">
            <v>23</v>
          </cell>
          <cell r="D90">
            <v>835000</v>
          </cell>
          <cell r="E90">
            <v>18</v>
          </cell>
          <cell r="F90">
            <v>828000</v>
          </cell>
        </row>
        <row r="91">
          <cell r="B91" t="str">
            <v>HENLEY BEACH SOUTH</v>
          </cell>
          <cell r="C91">
            <v>13</v>
          </cell>
          <cell r="D91">
            <v>845000</v>
          </cell>
          <cell r="E91">
            <v>12</v>
          </cell>
          <cell r="F91">
            <v>842500</v>
          </cell>
        </row>
        <row r="92">
          <cell r="B92" t="str">
            <v>HINDMARSH</v>
          </cell>
          <cell r="E92">
            <v>1</v>
          </cell>
          <cell r="F92">
            <v>500000</v>
          </cell>
        </row>
        <row r="93">
          <cell r="B93" t="str">
            <v>KIDMAN PARK</v>
          </cell>
          <cell r="C93">
            <v>11</v>
          </cell>
          <cell r="D93">
            <v>620000</v>
          </cell>
          <cell r="E93">
            <v>8</v>
          </cell>
          <cell r="F93">
            <v>577000</v>
          </cell>
        </row>
        <row r="94">
          <cell r="B94" t="str">
            <v>KILKENNY</v>
          </cell>
          <cell r="C94">
            <v>3</v>
          </cell>
          <cell r="D94">
            <v>553000</v>
          </cell>
          <cell r="E94">
            <v>5</v>
          </cell>
          <cell r="F94">
            <v>395000</v>
          </cell>
        </row>
        <row r="95">
          <cell r="B95" t="str">
            <v>OVINGHAM</v>
          </cell>
          <cell r="C95">
            <v>3</v>
          </cell>
          <cell r="D95">
            <v>580000</v>
          </cell>
          <cell r="E95">
            <v>3</v>
          </cell>
          <cell r="F95">
            <v>611500</v>
          </cell>
        </row>
        <row r="96">
          <cell r="B96" t="str">
            <v>PENNINGTON</v>
          </cell>
          <cell r="C96">
            <v>13</v>
          </cell>
          <cell r="D96">
            <v>391000</v>
          </cell>
          <cell r="E96">
            <v>8</v>
          </cell>
          <cell r="F96">
            <v>395000</v>
          </cell>
        </row>
        <row r="97">
          <cell r="B97" t="str">
            <v>RENOWN PARK</v>
          </cell>
          <cell r="C97">
            <v>3</v>
          </cell>
          <cell r="D97">
            <v>498000</v>
          </cell>
          <cell r="E97">
            <v>6</v>
          </cell>
          <cell r="F97">
            <v>476250</v>
          </cell>
        </row>
        <row r="98">
          <cell r="B98" t="str">
            <v>RIDLEYTON</v>
          </cell>
          <cell r="C98">
            <v>4</v>
          </cell>
          <cell r="D98">
            <v>512500</v>
          </cell>
          <cell r="E98">
            <v>1</v>
          </cell>
          <cell r="F98">
            <v>525000</v>
          </cell>
        </row>
        <row r="99">
          <cell r="B99" t="str">
            <v>ROSEWATER</v>
          </cell>
          <cell r="C99">
            <v>13</v>
          </cell>
          <cell r="D99">
            <v>347500</v>
          </cell>
          <cell r="E99">
            <v>13</v>
          </cell>
          <cell r="F99">
            <v>386250</v>
          </cell>
        </row>
        <row r="100">
          <cell r="B100" t="str">
            <v>ROYAL PARK</v>
          </cell>
          <cell r="C100">
            <v>19</v>
          </cell>
          <cell r="D100">
            <v>382500</v>
          </cell>
          <cell r="E100">
            <v>10</v>
          </cell>
          <cell r="F100">
            <v>408500</v>
          </cell>
        </row>
        <row r="101">
          <cell r="B101" t="str">
            <v>SEATON</v>
          </cell>
          <cell r="C101">
            <v>39</v>
          </cell>
          <cell r="D101">
            <v>486500</v>
          </cell>
          <cell r="E101">
            <v>32</v>
          </cell>
          <cell r="F101">
            <v>505000</v>
          </cell>
        </row>
        <row r="102">
          <cell r="B102" t="str">
            <v>SEMAPHORE PARK</v>
          </cell>
          <cell r="C102">
            <v>15</v>
          </cell>
          <cell r="D102">
            <v>530000</v>
          </cell>
          <cell r="E102">
            <v>14</v>
          </cell>
          <cell r="F102">
            <v>500000</v>
          </cell>
        </row>
        <row r="103">
          <cell r="B103" t="str">
            <v>ST CLAIR</v>
          </cell>
          <cell r="C103">
            <v>8</v>
          </cell>
          <cell r="D103">
            <v>740000</v>
          </cell>
          <cell r="E103">
            <v>8</v>
          </cell>
          <cell r="F103">
            <v>670000</v>
          </cell>
        </row>
        <row r="104">
          <cell r="B104" t="str">
            <v>TENNYSON</v>
          </cell>
          <cell r="C104">
            <v>5</v>
          </cell>
          <cell r="D104">
            <v>1050000</v>
          </cell>
          <cell r="E104">
            <v>1</v>
          </cell>
          <cell r="F104">
            <v>1182000</v>
          </cell>
        </row>
        <row r="105">
          <cell r="B105" t="str">
            <v>WELLAND</v>
          </cell>
          <cell r="C105">
            <v>1</v>
          </cell>
          <cell r="D105">
            <v>425100</v>
          </cell>
          <cell r="E105">
            <v>4</v>
          </cell>
          <cell r="F105">
            <v>605500</v>
          </cell>
        </row>
        <row r="106">
          <cell r="B106" t="str">
            <v>WEST BEACH</v>
          </cell>
          <cell r="C106">
            <v>11</v>
          </cell>
          <cell r="D106">
            <v>540000</v>
          </cell>
          <cell r="E106">
            <v>8</v>
          </cell>
          <cell r="F106">
            <v>712500</v>
          </cell>
        </row>
        <row r="107">
          <cell r="B107" t="str">
            <v>WEST CROYDON</v>
          </cell>
          <cell r="C107">
            <v>15</v>
          </cell>
          <cell r="D107">
            <v>534500</v>
          </cell>
          <cell r="E107">
            <v>18</v>
          </cell>
          <cell r="F107">
            <v>555000</v>
          </cell>
        </row>
        <row r="108">
          <cell r="B108" t="str">
            <v>WEST HINDMARSH</v>
          </cell>
          <cell r="C108">
            <v>3</v>
          </cell>
          <cell r="D108">
            <v>435000</v>
          </cell>
          <cell r="E108">
            <v>5</v>
          </cell>
          <cell r="F108">
            <v>591500</v>
          </cell>
        </row>
        <row r="109">
          <cell r="B109" t="str">
            <v>WEST LAKES</v>
          </cell>
          <cell r="C109">
            <v>10</v>
          </cell>
          <cell r="D109">
            <v>725000</v>
          </cell>
          <cell r="E109">
            <v>11</v>
          </cell>
          <cell r="F109">
            <v>820000</v>
          </cell>
        </row>
        <row r="110">
          <cell r="B110" t="str">
            <v>WEST LAKES SHORE</v>
          </cell>
          <cell r="C110">
            <v>12</v>
          </cell>
          <cell r="D110">
            <v>674000</v>
          </cell>
          <cell r="E110">
            <v>14</v>
          </cell>
          <cell r="F110">
            <v>650500</v>
          </cell>
        </row>
        <row r="111">
          <cell r="B111" t="str">
            <v>WOODVILLE</v>
          </cell>
          <cell r="C111">
            <v>6</v>
          </cell>
          <cell r="D111">
            <v>590000</v>
          </cell>
          <cell r="E111">
            <v>5</v>
          </cell>
          <cell r="F111">
            <v>705000</v>
          </cell>
        </row>
        <row r="112">
          <cell r="B112" t="str">
            <v>WOODVILLE NORTH</v>
          </cell>
          <cell r="C112">
            <v>6</v>
          </cell>
          <cell r="D112">
            <v>384500</v>
          </cell>
          <cell r="E112">
            <v>4</v>
          </cell>
          <cell r="F112">
            <v>382500</v>
          </cell>
        </row>
        <row r="113">
          <cell r="B113" t="str">
            <v>WOODVILLE PARK</v>
          </cell>
          <cell r="C113">
            <v>2</v>
          </cell>
          <cell r="D113">
            <v>625000</v>
          </cell>
          <cell r="E113">
            <v>7</v>
          </cell>
          <cell r="F113">
            <v>590000</v>
          </cell>
        </row>
        <row r="114">
          <cell r="B114" t="str">
            <v>WOODVILLE SOUTH</v>
          </cell>
          <cell r="C114">
            <v>18</v>
          </cell>
          <cell r="D114">
            <v>507000</v>
          </cell>
          <cell r="E114">
            <v>15</v>
          </cell>
          <cell r="F114">
            <v>537500</v>
          </cell>
        </row>
        <row r="115">
          <cell r="B115" t="str">
            <v>WOODVILLE WEST</v>
          </cell>
          <cell r="C115">
            <v>19</v>
          </cell>
          <cell r="D115">
            <v>447500</v>
          </cell>
          <cell r="E115">
            <v>10</v>
          </cell>
          <cell r="F115">
            <v>486750</v>
          </cell>
        </row>
        <row r="116">
          <cell r="B116" t="str">
            <v>BIBARINGA</v>
          </cell>
        </row>
        <row r="117">
          <cell r="B117" t="str">
            <v>EVANSTON</v>
          </cell>
          <cell r="C117">
            <v>6</v>
          </cell>
          <cell r="D117">
            <v>327500</v>
          </cell>
          <cell r="E117">
            <v>19</v>
          </cell>
          <cell r="F117">
            <v>345000</v>
          </cell>
        </row>
        <row r="118">
          <cell r="B118" t="str">
            <v>EVANSTON GARDENS</v>
          </cell>
          <cell r="C118">
            <v>8</v>
          </cell>
          <cell r="D118">
            <v>254000</v>
          </cell>
          <cell r="E118">
            <v>3</v>
          </cell>
          <cell r="F118">
            <v>247000</v>
          </cell>
        </row>
        <row r="119">
          <cell r="B119" t="str">
            <v>EVANSTON PARK</v>
          </cell>
          <cell r="C119">
            <v>20</v>
          </cell>
          <cell r="D119">
            <v>372500</v>
          </cell>
          <cell r="E119">
            <v>15</v>
          </cell>
          <cell r="F119">
            <v>311000</v>
          </cell>
        </row>
        <row r="120">
          <cell r="B120" t="str">
            <v>EVANSTON SOUTH</v>
          </cell>
          <cell r="E120">
            <v>3</v>
          </cell>
          <cell r="F120">
            <v>410000</v>
          </cell>
        </row>
        <row r="121">
          <cell r="B121" t="str">
            <v>GAWLER</v>
          </cell>
          <cell r="C121">
            <v>1</v>
          </cell>
          <cell r="D121">
            <v>340000</v>
          </cell>
          <cell r="E121">
            <v>3</v>
          </cell>
          <cell r="F121">
            <v>277500</v>
          </cell>
        </row>
        <row r="122">
          <cell r="B122" t="str">
            <v>GAWLER EAST</v>
          </cell>
          <cell r="C122">
            <v>25</v>
          </cell>
          <cell r="D122">
            <v>385000</v>
          </cell>
          <cell r="E122">
            <v>27</v>
          </cell>
          <cell r="F122">
            <v>355475</v>
          </cell>
        </row>
        <row r="123">
          <cell r="B123" t="str">
            <v>GAWLER SOUTH</v>
          </cell>
          <cell r="C123">
            <v>14</v>
          </cell>
          <cell r="D123">
            <v>280000</v>
          </cell>
          <cell r="E123">
            <v>10</v>
          </cell>
          <cell r="F123">
            <v>306500</v>
          </cell>
        </row>
        <row r="124">
          <cell r="B124" t="str">
            <v>GAWLER WEST</v>
          </cell>
          <cell r="C124">
            <v>4</v>
          </cell>
          <cell r="D124">
            <v>257500</v>
          </cell>
          <cell r="E124">
            <v>4</v>
          </cell>
          <cell r="F124">
            <v>272000</v>
          </cell>
        </row>
        <row r="125">
          <cell r="B125" t="str">
            <v>HILLIER</v>
          </cell>
        </row>
        <row r="126">
          <cell r="B126" t="str">
            <v>KUDLA</v>
          </cell>
        </row>
        <row r="127">
          <cell r="B127" t="str">
            <v>REID</v>
          </cell>
          <cell r="C127">
            <v>2</v>
          </cell>
          <cell r="D127">
            <v>388000</v>
          </cell>
          <cell r="E127">
            <v>2</v>
          </cell>
          <cell r="F127">
            <v>335000</v>
          </cell>
        </row>
        <row r="128">
          <cell r="B128" t="str">
            <v>ULEYBURY</v>
          </cell>
        </row>
        <row r="129">
          <cell r="B129" t="str">
            <v>WILLASTON</v>
          </cell>
          <cell r="C129">
            <v>16</v>
          </cell>
          <cell r="D129">
            <v>310000</v>
          </cell>
          <cell r="E129">
            <v>16</v>
          </cell>
          <cell r="F129">
            <v>307500</v>
          </cell>
        </row>
        <row r="130">
          <cell r="B130" t="str">
            <v>BRIGHTON</v>
          </cell>
          <cell r="C130">
            <v>12</v>
          </cell>
          <cell r="D130">
            <v>787000</v>
          </cell>
          <cell r="E130">
            <v>6</v>
          </cell>
          <cell r="F130">
            <v>714000</v>
          </cell>
        </row>
        <row r="131">
          <cell r="B131" t="str">
            <v>GLENELG</v>
          </cell>
          <cell r="C131">
            <v>2</v>
          </cell>
          <cell r="D131">
            <v>959000</v>
          </cell>
          <cell r="E131">
            <v>1</v>
          </cell>
          <cell r="F131">
            <v>765000</v>
          </cell>
        </row>
        <row r="132">
          <cell r="B132" t="str">
            <v>GLENELG EAST</v>
          </cell>
          <cell r="C132">
            <v>5</v>
          </cell>
          <cell r="D132">
            <v>733000</v>
          </cell>
          <cell r="E132">
            <v>7</v>
          </cell>
          <cell r="F132">
            <v>784625</v>
          </cell>
        </row>
        <row r="133">
          <cell r="B133" t="str">
            <v>GLENELG NORTH</v>
          </cell>
          <cell r="C133">
            <v>24</v>
          </cell>
          <cell r="D133">
            <v>635000</v>
          </cell>
          <cell r="E133">
            <v>19</v>
          </cell>
          <cell r="F133">
            <v>705000</v>
          </cell>
        </row>
        <row r="134">
          <cell r="B134" t="str">
            <v>GLENELG SOUTH</v>
          </cell>
          <cell r="C134">
            <v>3</v>
          </cell>
          <cell r="D134">
            <v>830000</v>
          </cell>
          <cell r="E134">
            <v>5</v>
          </cell>
          <cell r="F134">
            <v>1082000</v>
          </cell>
        </row>
        <row r="135">
          <cell r="B135" t="str">
            <v>HOVE</v>
          </cell>
          <cell r="C135">
            <v>5</v>
          </cell>
          <cell r="D135">
            <v>712000</v>
          </cell>
          <cell r="E135">
            <v>12</v>
          </cell>
          <cell r="F135">
            <v>655000</v>
          </cell>
        </row>
        <row r="136">
          <cell r="B136" t="str">
            <v>KINGSTON PARK</v>
          </cell>
          <cell r="C136">
            <v>1</v>
          </cell>
          <cell r="D136">
            <v>550000</v>
          </cell>
          <cell r="E136">
            <v>1</v>
          </cell>
          <cell r="F136">
            <v>1240000</v>
          </cell>
        </row>
        <row r="137">
          <cell r="B137" t="str">
            <v>NORTH BRIGHTON</v>
          </cell>
          <cell r="C137">
            <v>5</v>
          </cell>
          <cell r="D137">
            <v>585000</v>
          </cell>
          <cell r="E137">
            <v>9</v>
          </cell>
          <cell r="F137">
            <v>790000</v>
          </cell>
        </row>
        <row r="138">
          <cell r="B138" t="str">
            <v>SEACLIFF</v>
          </cell>
          <cell r="C138">
            <v>5</v>
          </cell>
          <cell r="D138">
            <v>807500</v>
          </cell>
          <cell r="E138">
            <v>12</v>
          </cell>
          <cell r="F138">
            <v>810000</v>
          </cell>
        </row>
        <row r="139">
          <cell r="B139" t="str">
            <v>SEACLIFF PARK</v>
          </cell>
          <cell r="C139">
            <v>13</v>
          </cell>
          <cell r="D139">
            <v>510000</v>
          </cell>
          <cell r="E139">
            <v>16</v>
          </cell>
          <cell r="F139">
            <v>630000</v>
          </cell>
        </row>
        <row r="140">
          <cell r="B140" t="str">
            <v>SOMERTON PARK</v>
          </cell>
          <cell r="C140">
            <v>18</v>
          </cell>
          <cell r="D140">
            <v>765555</v>
          </cell>
          <cell r="E140">
            <v>18</v>
          </cell>
          <cell r="F140">
            <v>805000</v>
          </cell>
        </row>
        <row r="141">
          <cell r="B141" t="str">
            <v>SOUTH BRIGHTON</v>
          </cell>
          <cell r="C141">
            <v>6</v>
          </cell>
          <cell r="D141">
            <v>670000</v>
          </cell>
          <cell r="E141">
            <v>13</v>
          </cell>
          <cell r="F141">
            <v>650000</v>
          </cell>
        </row>
        <row r="142">
          <cell r="B142" t="str">
            <v>ASCOT PARK</v>
          </cell>
          <cell r="C142">
            <v>8</v>
          </cell>
          <cell r="D142">
            <v>420000</v>
          </cell>
          <cell r="E142">
            <v>10</v>
          </cell>
          <cell r="F142">
            <v>467500</v>
          </cell>
        </row>
        <row r="143">
          <cell r="B143" t="str">
            <v>BEDFORD PARK</v>
          </cell>
          <cell r="C143">
            <v>3</v>
          </cell>
          <cell r="D143">
            <v>430000</v>
          </cell>
          <cell r="E143">
            <v>1</v>
          </cell>
          <cell r="F143">
            <v>420000</v>
          </cell>
        </row>
        <row r="144">
          <cell r="B144" t="str">
            <v>CLOVELLY PARK</v>
          </cell>
          <cell r="C144">
            <v>7</v>
          </cell>
          <cell r="D144">
            <v>470000</v>
          </cell>
          <cell r="E144">
            <v>8</v>
          </cell>
          <cell r="F144">
            <v>432000</v>
          </cell>
        </row>
        <row r="145">
          <cell r="B145" t="str">
            <v>DARLINGTON</v>
          </cell>
          <cell r="C145">
            <v>7</v>
          </cell>
          <cell r="D145">
            <v>440000</v>
          </cell>
          <cell r="E145">
            <v>7</v>
          </cell>
          <cell r="F145">
            <v>460000</v>
          </cell>
        </row>
        <row r="146">
          <cell r="B146" t="str">
            <v>DOVER GARDENS</v>
          </cell>
          <cell r="C146">
            <v>9</v>
          </cell>
          <cell r="D146">
            <v>500000</v>
          </cell>
          <cell r="E146">
            <v>20</v>
          </cell>
          <cell r="F146">
            <v>498000</v>
          </cell>
        </row>
        <row r="147">
          <cell r="B147" t="str">
            <v>EDWARDSTOWN</v>
          </cell>
          <cell r="C147">
            <v>14</v>
          </cell>
          <cell r="D147">
            <v>424500</v>
          </cell>
          <cell r="E147">
            <v>10</v>
          </cell>
          <cell r="F147">
            <v>482000</v>
          </cell>
        </row>
        <row r="148">
          <cell r="B148" t="str">
            <v>GLANDORE</v>
          </cell>
          <cell r="C148">
            <v>6</v>
          </cell>
          <cell r="D148">
            <v>611111</v>
          </cell>
          <cell r="E148">
            <v>6</v>
          </cell>
          <cell r="F148">
            <v>580000</v>
          </cell>
        </row>
        <row r="149">
          <cell r="B149" t="str">
            <v>GLENGOWRIE</v>
          </cell>
          <cell r="C149">
            <v>15</v>
          </cell>
          <cell r="D149">
            <v>645000</v>
          </cell>
          <cell r="E149">
            <v>19</v>
          </cell>
          <cell r="F149">
            <v>602500</v>
          </cell>
        </row>
        <row r="150">
          <cell r="B150" t="str">
            <v>HALLETT COVE</v>
          </cell>
          <cell r="C150">
            <v>58</v>
          </cell>
          <cell r="D150">
            <v>435000</v>
          </cell>
          <cell r="E150">
            <v>58</v>
          </cell>
          <cell r="F150">
            <v>470000</v>
          </cell>
        </row>
        <row r="151">
          <cell r="B151" t="str">
            <v>LONSDALE</v>
          </cell>
        </row>
        <row r="152">
          <cell r="B152" t="str">
            <v>MARINO</v>
          </cell>
          <cell r="C152">
            <v>8</v>
          </cell>
          <cell r="D152">
            <v>645000</v>
          </cell>
          <cell r="E152">
            <v>6</v>
          </cell>
          <cell r="F152">
            <v>622500</v>
          </cell>
        </row>
        <row r="153">
          <cell r="B153" t="str">
            <v>MARION</v>
          </cell>
          <cell r="C153">
            <v>17</v>
          </cell>
          <cell r="D153">
            <v>525000</v>
          </cell>
          <cell r="E153">
            <v>20</v>
          </cell>
          <cell r="F153">
            <v>510000</v>
          </cell>
        </row>
        <row r="154">
          <cell r="B154" t="str">
            <v>MITCHELL PARK</v>
          </cell>
          <cell r="C154">
            <v>12</v>
          </cell>
          <cell r="D154">
            <v>460000</v>
          </cell>
          <cell r="E154">
            <v>24</v>
          </cell>
          <cell r="F154">
            <v>442500</v>
          </cell>
        </row>
        <row r="155">
          <cell r="B155" t="str">
            <v>MORPHETTVILLE</v>
          </cell>
          <cell r="C155">
            <v>7</v>
          </cell>
          <cell r="D155">
            <v>517500</v>
          </cell>
          <cell r="E155">
            <v>8</v>
          </cell>
          <cell r="F155">
            <v>581000</v>
          </cell>
        </row>
        <row r="156">
          <cell r="B156" t="str">
            <v>OAKLANDS PARK</v>
          </cell>
          <cell r="C156">
            <v>11</v>
          </cell>
          <cell r="D156">
            <v>479000</v>
          </cell>
          <cell r="E156">
            <v>11</v>
          </cell>
          <cell r="F156">
            <v>490000</v>
          </cell>
        </row>
        <row r="157">
          <cell r="B157" t="str">
            <v>O'HALLORAN HILL</v>
          </cell>
          <cell r="C157">
            <v>14</v>
          </cell>
          <cell r="D157">
            <v>358500</v>
          </cell>
          <cell r="E157">
            <v>14</v>
          </cell>
          <cell r="F157">
            <v>384700</v>
          </cell>
        </row>
        <row r="158">
          <cell r="B158" t="str">
            <v>PARK HOLME</v>
          </cell>
          <cell r="C158">
            <v>8</v>
          </cell>
          <cell r="D158">
            <v>483750</v>
          </cell>
          <cell r="E158">
            <v>15</v>
          </cell>
          <cell r="F158">
            <v>501500</v>
          </cell>
        </row>
        <row r="159">
          <cell r="B159" t="str">
            <v>PLYMPTON PARK</v>
          </cell>
          <cell r="C159">
            <v>16</v>
          </cell>
          <cell r="D159">
            <v>540000</v>
          </cell>
          <cell r="E159">
            <v>21</v>
          </cell>
          <cell r="F159">
            <v>490000</v>
          </cell>
        </row>
        <row r="160">
          <cell r="B160" t="str">
            <v>SEACLIFF PARK</v>
          </cell>
          <cell r="C160">
            <v>13</v>
          </cell>
          <cell r="D160">
            <v>510000</v>
          </cell>
          <cell r="E160">
            <v>16</v>
          </cell>
          <cell r="F160">
            <v>630000</v>
          </cell>
        </row>
        <row r="161">
          <cell r="B161" t="str">
            <v>SEACOMBE GARDENS</v>
          </cell>
          <cell r="C161">
            <v>10</v>
          </cell>
          <cell r="D161">
            <v>457500</v>
          </cell>
          <cell r="E161">
            <v>15</v>
          </cell>
          <cell r="F161">
            <v>450000</v>
          </cell>
        </row>
        <row r="162">
          <cell r="B162" t="str">
            <v>SEACOMBE HEIGHTS</v>
          </cell>
          <cell r="C162">
            <v>5</v>
          </cell>
          <cell r="D162">
            <v>440000</v>
          </cell>
          <cell r="E162">
            <v>8</v>
          </cell>
          <cell r="F162">
            <v>495000</v>
          </cell>
        </row>
        <row r="163">
          <cell r="B163" t="str">
            <v>SEAVIEW DOWNS</v>
          </cell>
          <cell r="C163">
            <v>9</v>
          </cell>
          <cell r="D163">
            <v>475000</v>
          </cell>
          <cell r="E163">
            <v>12</v>
          </cell>
          <cell r="F163">
            <v>500000</v>
          </cell>
        </row>
        <row r="164">
          <cell r="B164" t="str">
            <v>SHEIDOW PARK</v>
          </cell>
          <cell r="C164">
            <v>25</v>
          </cell>
          <cell r="D164">
            <v>385000</v>
          </cell>
          <cell r="E164">
            <v>15</v>
          </cell>
          <cell r="F164">
            <v>420000</v>
          </cell>
        </row>
        <row r="165">
          <cell r="B165" t="str">
            <v>SOUTH PLYMPTON</v>
          </cell>
          <cell r="C165">
            <v>15</v>
          </cell>
          <cell r="D165">
            <v>511000</v>
          </cell>
          <cell r="E165">
            <v>18</v>
          </cell>
          <cell r="F165">
            <v>575000</v>
          </cell>
        </row>
        <row r="166">
          <cell r="B166" t="str">
            <v>STURT</v>
          </cell>
          <cell r="C166">
            <v>18</v>
          </cell>
          <cell r="D166">
            <v>450000</v>
          </cell>
          <cell r="E166">
            <v>8</v>
          </cell>
          <cell r="F166">
            <v>440800</v>
          </cell>
        </row>
        <row r="167">
          <cell r="B167" t="str">
            <v>TONSLEY</v>
          </cell>
          <cell r="C167">
            <v>2</v>
          </cell>
          <cell r="D167">
            <v>427500</v>
          </cell>
        </row>
        <row r="168">
          <cell r="B168" t="str">
            <v>TROTT PARK</v>
          </cell>
          <cell r="C168">
            <v>11</v>
          </cell>
          <cell r="D168">
            <v>360000</v>
          </cell>
          <cell r="E168">
            <v>14</v>
          </cell>
          <cell r="F168">
            <v>392000</v>
          </cell>
        </row>
        <row r="169">
          <cell r="B169" t="str">
            <v>WARRADALE</v>
          </cell>
          <cell r="C169">
            <v>15</v>
          </cell>
          <cell r="D169">
            <v>505000</v>
          </cell>
          <cell r="E169">
            <v>32</v>
          </cell>
          <cell r="F169">
            <v>570000</v>
          </cell>
        </row>
        <row r="170">
          <cell r="B170" t="str">
            <v>BEDFORD PARK</v>
          </cell>
          <cell r="C170">
            <v>3</v>
          </cell>
          <cell r="D170">
            <v>430000</v>
          </cell>
          <cell r="E170">
            <v>1</v>
          </cell>
          <cell r="F170">
            <v>420000</v>
          </cell>
        </row>
        <row r="171">
          <cell r="B171" t="str">
            <v>BELAIR</v>
          </cell>
          <cell r="C171">
            <v>18</v>
          </cell>
          <cell r="D171">
            <v>623000</v>
          </cell>
          <cell r="E171">
            <v>14</v>
          </cell>
          <cell r="F171">
            <v>570000</v>
          </cell>
        </row>
        <row r="172">
          <cell r="B172" t="str">
            <v>BELLEVUE HEIGHTS</v>
          </cell>
          <cell r="C172">
            <v>10</v>
          </cell>
          <cell r="D172">
            <v>530250</v>
          </cell>
          <cell r="E172">
            <v>11</v>
          </cell>
          <cell r="F172">
            <v>520675</v>
          </cell>
        </row>
        <row r="173">
          <cell r="B173" t="str">
            <v>BLACKWOOD</v>
          </cell>
          <cell r="C173">
            <v>17</v>
          </cell>
          <cell r="D173">
            <v>508750</v>
          </cell>
          <cell r="E173">
            <v>14</v>
          </cell>
          <cell r="F173">
            <v>606000</v>
          </cell>
        </row>
        <row r="174">
          <cell r="B174" t="str">
            <v>BROWN HILL CREEK</v>
          </cell>
        </row>
        <row r="175">
          <cell r="B175" t="str">
            <v>CLAPHAM</v>
          </cell>
          <cell r="C175">
            <v>3</v>
          </cell>
          <cell r="D175">
            <v>620000</v>
          </cell>
          <cell r="E175">
            <v>8</v>
          </cell>
          <cell r="F175">
            <v>673534</v>
          </cell>
        </row>
        <row r="176">
          <cell r="B176" t="str">
            <v>CLARENCE GARDENS</v>
          </cell>
          <cell r="C176">
            <v>9</v>
          </cell>
          <cell r="D176">
            <v>571000</v>
          </cell>
          <cell r="E176">
            <v>7</v>
          </cell>
          <cell r="F176">
            <v>625000</v>
          </cell>
        </row>
        <row r="177">
          <cell r="B177" t="str">
            <v>COLONEL LIGHT GARDENS</v>
          </cell>
          <cell r="C177">
            <v>10</v>
          </cell>
          <cell r="D177">
            <v>742500</v>
          </cell>
          <cell r="E177">
            <v>10</v>
          </cell>
          <cell r="F177">
            <v>937500</v>
          </cell>
        </row>
        <row r="178">
          <cell r="B178" t="str">
            <v>COROMANDEL VALLEY</v>
          </cell>
          <cell r="C178">
            <v>13</v>
          </cell>
          <cell r="D178">
            <v>510000</v>
          </cell>
          <cell r="E178">
            <v>19</v>
          </cell>
          <cell r="F178">
            <v>530000</v>
          </cell>
        </row>
        <row r="179">
          <cell r="B179" t="str">
            <v>CRAFERS WEST</v>
          </cell>
          <cell r="C179">
            <v>6</v>
          </cell>
          <cell r="D179">
            <v>787500</v>
          </cell>
          <cell r="E179">
            <v>6</v>
          </cell>
          <cell r="F179">
            <v>742500</v>
          </cell>
        </row>
        <row r="180">
          <cell r="B180" t="str">
            <v>CRAIGBURN FARM</v>
          </cell>
          <cell r="C180">
            <v>8</v>
          </cell>
          <cell r="D180">
            <v>694000</v>
          </cell>
          <cell r="E180">
            <v>13</v>
          </cell>
          <cell r="F180">
            <v>703000</v>
          </cell>
        </row>
        <row r="181">
          <cell r="B181" t="str">
            <v>CUMBERLAND PARK</v>
          </cell>
          <cell r="C181">
            <v>8</v>
          </cell>
          <cell r="D181">
            <v>725000</v>
          </cell>
          <cell r="E181">
            <v>4</v>
          </cell>
          <cell r="F181">
            <v>700000</v>
          </cell>
        </row>
        <row r="182">
          <cell r="B182" t="str">
            <v>DAW PARK</v>
          </cell>
          <cell r="C182">
            <v>16</v>
          </cell>
          <cell r="D182">
            <v>589250</v>
          </cell>
          <cell r="E182">
            <v>5</v>
          </cell>
          <cell r="F182">
            <v>556000</v>
          </cell>
        </row>
        <row r="183">
          <cell r="B183" t="str">
            <v>EDEN HILLS</v>
          </cell>
          <cell r="C183">
            <v>13</v>
          </cell>
          <cell r="D183">
            <v>545000</v>
          </cell>
          <cell r="E183">
            <v>15</v>
          </cell>
          <cell r="F183">
            <v>530000</v>
          </cell>
        </row>
        <row r="184">
          <cell r="B184" t="str">
            <v>GLENALTA</v>
          </cell>
          <cell r="C184">
            <v>10</v>
          </cell>
          <cell r="D184">
            <v>520000</v>
          </cell>
          <cell r="E184">
            <v>8</v>
          </cell>
          <cell r="F184">
            <v>527500</v>
          </cell>
        </row>
        <row r="185">
          <cell r="B185" t="str">
            <v>HAWTHORN</v>
          </cell>
          <cell r="C185">
            <v>6</v>
          </cell>
          <cell r="D185">
            <v>816000</v>
          </cell>
          <cell r="E185">
            <v>7</v>
          </cell>
          <cell r="F185">
            <v>1160000</v>
          </cell>
        </row>
        <row r="186">
          <cell r="B186" t="str">
            <v>HAWTHORNDENE</v>
          </cell>
          <cell r="C186">
            <v>14</v>
          </cell>
          <cell r="D186">
            <v>496000</v>
          </cell>
          <cell r="E186">
            <v>16</v>
          </cell>
          <cell r="F186">
            <v>465000</v>
          </cell>
        </row>
        <row r="187">
          <cell r="B187" t="str">
            <v>KINGSWOOD</v>
          </cell>
          <cell r="C187">
            <v>7</v>
          </cell>
          <cell r="D187">
            <v>857000</v>
          </cell>
          <cell r="E187">
            <v>10</v>
          </cell>
          <cell r="F187">
            <v>992100</v>
          </cell>
        </row>
        <row r="188">
          <cell r="B188" t="str">
            <v>LEAWOOD GARDENS</v>
          </cell>
          <cell r="C188">
            <v>1</v>
          </cell>
          <cell r="D188">
            <v>816000</v>
          </cell>
          <cell r="E188">
            <v>1</v>
          </cell>
          <cell r="F188">
            <v>590500</v>
          </cell>
        </row>
        <row r="189">
          <cell r="B189" t="str">
            <v>LOWER MITCHAM</v>
          </cell>
          <cell r="C189">
            <v>2</v>
          </cell>
          <cell r="D189">
            <v>651000</v>
          </cell>
          <cell r="E189">
            <v>6</v>
          </cell>
          <cell r="F189">
            <v>907000</v>
          </cell>
        </row>
        <row r="190">
          <cell r="B190" t="str">
            <v>LYNTON</v>
          </cell>
          <cell r="E190">
            <v>1</v>
          </cell>
          <cell r="F190">
            <v>870000</v>
          </cell>
        </row>
        <row r="191">
          <cell r="B191" t="str">
            <v>MELROSE PARK</v>
          </cell>
          <cell r="C191">
            <v>8</v>
          </cell>
          <cell r="D191">
            <v>512000</v>
          </cell>
          <cell r="E191">
            <v>9</v>
          </cell>
          <cell r="F191">
            <v>627500</v>
          </cell>
        </row>
        <row r="192">
          <cell r="B192" t="str">
            <v>MITCHAM</v>
          </cell>
          <cell r="C192">
            <v>6</v>
          </cell>
          <cell r="D192">
            <v>688500</v>
          </cell>
          <cell r="E192">
            <v>3</v>
          </cell>
          <cell r="F192">
            <v>1120000</v>
          </cell>
        </row>
        <row r="193">
          <cell r="B193" t="str">
            <v>NETHERBY</v>
          </cell>
          <cell r="C193">
            <v>4</v>
          </cell>
          <cell r="D193">
            <v>1245000</v>
          </cell>
          <cell r="E193">
            <v>1</v>
          </cell>
          <cell r="F193">
            <v>1175000</v>
          </cell>
        </row>
        <row r="194">
          <cell r="B194" t="str">
            <v>PANORAMA</v>
          </cell>
          <cell r="C194">
            <v>8</v>
          </cell>
          <cell r="D194">
            <v>521000</v>
          </cell>
          <cell r="E194">
            <v>9</v>
          </cell>
          <cell r="F194">
            <v>654000</v>
          </cell>
        </row>
        <row r="195">
          <cell r="B195" t="str">
            <v>PASADENA</v>
          </cell>
          <cell r="C195">
            <v>12</v>
          </cell>
          <cell r="D195">
            <v>678000</v>
          </cell>
          <cell r="E195">
            <v>4</v>
          </cell>
          <cell r="F195">
            <v>512500</v>
          </cell>
        </row>
        <row r="196">
          <cell r="B196" t="str">
            <v>SPRINGFIELD</v>
          </cell>
          <cell r="C196">
            <v>2</v>
          </cell>
          <cell r="D196">
            <v>1950000</v>
          </cell>
          <cell r="E196">
            <v>3</v>
          </cell>
          <cell r="F196">
            <v>1176000</v>
          </cell>
        </row>
        <row r="197">
          <cell r="B197" t="str">
            <v>ST MARYS</v>
          </cell>
          <cell r="C197">
            <v>15</v>
          </cell>
          <cell r="D197">
            <v>481000</v>
          </cell>
          <cell r="E197">
            <v>9</v>
          </cell>
          <cell r="F197">
            <v>450000</v>
          </cell>
        </row>
        <row r="198">
          <cell r="B198" t="str">
            <v>TORRENS PARK</v>
          </cell>
          <cell r="C198">
            <v>12</v>
          </cell>
          <cell r="D198">
            <v>785000</v>
          </cell>
          <cell r="E198">
            <v>7</v>
          </cell>
          <cell r="F198">
            <v>731000</v>
          </cell>
        </row>
        <row r="199">
          <cell r="B199" t="str">
            <v>UPPER STURT</v>
          </cell>
          <cell r="C199">
            <v>5</v>
          </cell>
          <cell r="D199">
            <v>500000</v>
          </cell>
          <cell r="E199">
            <v>3</v>
          </cell>
          <cell r="F199">
            <v>473500</v>
          </cell>
        </row>
        <row r="200">
          <cell r="B200" t="str">
            <v>URRBRAE</v>
          </cell>
          <cell r="C200">
            <v>4</v>
          </cell>
          <cell r="D200">
            <v>850500</v>
          </cell>
          <cell r="E200">
            <v>7</v>
          </cell>
          <cell r="F200">
            <v>937000</v>
          </cell>
        </row>
        <row r="201">
          <cell r="B201" t="str">
            <v>WESTBOURNE PARK</v>
          </cell>
          <cell r="C201">
            <v>8</v>
          </cell>
          <cell r="D201">
            <v>680750</v>
          </cell>
          <cell r="E201">
            <v>8</v>
          </cell>
          <cell r="F201">
            <v>863500</v>
          </cell>
        </row>
        <row r="202">
          <cell r="B202" t="str">
            <v>COLLEGE PARK</v>
          </cell>
          <cell r="C202">
            <v>3</v>
          </cell>
          <cell r="D202">
            <v>1380000</v>
          </cell>
          <cell r="E202">
            <v>2</v>
          </cell>
          <cell r="F202">
            <v>1405000</v>
          </cell>
        </row>
        <row r="203">
          <cell r="B203" t="str">
            <v>EVANDALE</v>
          </cell>
          <cell r="C203">
            <v>1</v>
          </cell>
          <cell r="D203">
            <v>725000</v>
          </cell>
          <cell r="E203">
            <v>4</v>
          </cell>
          <cell r="F203">
            <v>838000</v>
          </cell>
        </row>
        <row r="204">
          <cell r="B204" t="str">
            <v>FELIXSTOW</v>
          </cell>
          <cell r="C204">
            <v>8</v>
          </cell>
          <cell r="D204">
            <v>655000</v>
          </cell>
          <cell r="E204">
            <v>11</v>
          </cell>
          <cell r="F204">
            <v>692500</v>
          </cell>
        </row>
        <row r="205">
          <cell r="B205" t="str">
            <v>FIRLE</v>
          </cell>
          <cell r="C205">
            <v>4</v>
          </cell>
          <cell r="D205">
            <v>700000</v>
          </cell>
          <cell r="E205">
            <v>4</v>
          </cell>
          <cell r="F205">
            <v>626000</v>
          </cell>
        </row>
        <row r="206">
          <cell r="B206" t="str">
            <v>GLYNDE</v>
          </cell>
          <cell r="C206">
            <v>2</v>
          </cell>
          <cell r="D206">
            <v>775000</v>
          </cell>
          <cell r="E206">
            <v>7</v>
          </cell>
          <cell r="F206">
            <v>642000</v>
          </cell>
        </row>
        <row r="207">
          <cell r="B207" t="str">
            <v>HACKNEY</v>
          </cell>
        </row>
        <row r="208">
          <cell r="B208" t="str">
            <v>HEATHPOOL</v>
          </cell>
          <cell r="C208">
            <v>1</v>
          </cell>
          <cell r="D208">
            <v>855000</v>
          </cell>
          <cell r="E208">
            <v>3</v>
          </cell>
          <cell r="F208">
            <v>1015750</v>
          </cell>
        </row>
        <row r="209">
          <cell r="B209" t="str">
            <v>JOSLIN</v>
          </cell>
          <cell r="C209">
            <v>4</v>
          </cell>
          <cell r="D209">
            <v>1798500</v>
          </cell>
          <cell r="E209">
            <v>1</v>
          </cell>
          <cell r="F209">
            <v>1100000</v>
          </cell>
        </row>
        <row r="210">
          <cell r="B210" t="str">
            <v>KENSINGTON</v>
          </cell>
          <cell r="C210">
            <v>4</v>
          </cell>
          <cell r="D210">
            <v>618000</v>
          </cell>
          <cell r="E210">
            <v>4</v>
          </cell>
          <cell r="F210">
            <v>711000</v>
          </cell>
        </row>
        <row r="211">
          <cell r="B211" t="str">
            <v>KENT TOWN</v>
          </cell>
          <cell r="C211">
            <v>2</v>
          </cell>
          <cell r="D211">
            <v>1083000</v>
          </cell>
        </row>
        <row r="212">
          <cell r="B212" t="str">
            <v>MARDEN</v>
          </cell>
          <cell r="C212">
            <v>6</v>
          </cell>
          <cell r="D212">
            <v>652500</v>
          </cell>
          <cell r="E212">
            <v>3</v>
          </cell>
          <cell r="F212">
            <v>520000</v>
          </cell>
        </row>
        <row r="213">
          <cell r="B213" t="str">
            <v>MARRYATVILLE</v>
          </cell>
          <cell r="C213">
            <v>2</v>
          </cell>
          <cell r="D213">
            <v>918000</v>
          </cell>
          <cell r="E213">
            <v>1</v>
          </cell>
          <cell r="F213">
            <v>600000</v>
          </cell>
        </row>
        <row r="214">
          <cell r="B214" t="str">
            <v>MAYLANDS</v>
          </cell>
          <cell r="C214">
            <v>7</v>
          </cell>
          <cell r="D214">
            <v>955130</v>
          </cell>
          <cell r="E214">
            <v>1</v>
          </cell>
          <cell r="F214">
            <v>790000</v>
          </cell>
        </row>
        <row r="215">
          <cell r="B215" t="str">
            <v>NORWOOD</v>
          </cell>
          <cell r="C215">
            <v>18</v>
          </cell>
          <cell r="D215">
            <v>980000</v>
          </cell>
          <cell r="E215">
            <v>9</v>
          </cell>
          <cell r="F215">
            <v>842750</v>
          </cell>
        </row>
        <row r="216">
          <cell r="B216" t="str">
            <v>PAYNEHAM</v>
          </cell>
          <cell r="C216">
            <v>5</v>
          </cell>
          <cell r="D216">
            <v>700000</v>
          </cell>
          <cell r="E216">
            <v>4</v>
          </cell>
          <cell r="F216">
            <v>1080000</v>
          </cell>
        </row>
        <row r="217">
          <cell r="B217" t="str">
            <v>PAYNEHAM SOUTH</v>
          </cell>
          <cell r="C217">
            <v>9</v>
          </cell>
          <cell r="D217">
            <v>735380</v>
          </cell>
          <cell r="E217">
            <v>6</v>
          </cell>
          <cell r="F217">
            <v>735000</v>
          </cell>
        </row>
        <row r="218">
          <cell r="B218" t="str">
            <v>ROYSTON PARK</v>
          </cell>
          <cell r="C218">
            <v>4</v>
          </cell>
          <cell r="D218">
            <v>866000</v>
          </cell>
          <cell r="E218">
            <v>4</v>
          </cell>
          <cell r="F218">
            <v>1602500</v>
          </cell>
        </row>
        <row r="219">
          <cell r="B219" t="str">
            <v>ST MORRIS</v>
          </cell>
          <cell r="C219">
            <v>7</v>
          </cell>
          <cell r="D219">
            <v>690000</v>
          </cell>
          <cell r="E219">
            <v>5</v>
          </cell>
          <cell r="F219">
            <v>765000</v>
          </cell>
        </row>
        <row r="220">
          <cell r="B220" t="str">
            <v>ST PETERS</v>
          </cell>
          <cell r="C220">
            <v>10</v>
          </cell>
          <cell r="D220">
            <v>1406000</v>
          </cell>
          <cell r="E220">
            <v>16</v>
          </cell>
          <cell r="F220">
            <v>1282500</v>
          </cell>
        </row>
        <row r="221">
          <cell r="B221" t="str">
            <v>STEPNEY</v>
          </cell>
          <cell r="C221">
            <v>1</v>
          </cell>
          <cell r="D221">
            <v>590000</v>
          </cell>
          <cell r="E221">
            <v>3</v>
          </cell>
          <cell r="F221">
            <v>1078000</v>
          </cell>
        </row>
        <row r="222">
          <cell r="B222" t="str">
            <v>TRINITY GARDENS</v>
          </cell>
          <cell r="C222">
            <v>3</v>
          </cell>
          <cell r="D222">
            <v>1075000</v>
          </cell>
          <cell r="E222">
            <v>6</v>
          </cell>
          <cell r="F222">
            <v>1107500</v>
          </cell>
        </row>
        <row r="223">
          <cell r="B223" t="str">
            <v>ABERFOYLE PARK</v>
          </cell>
          <cell r="C223">
            <v>58</v>
          </cell>
          <cell r="D223">
            <v>395000</v>
          </cell>
          <cell r="E223">
            <v>50</v>
          </cell>
          <cell r="F223">
            <v>422500</v>
          </cell>
        </row>
        <row r="224">
          <cell r="B224" t="str">
            <v>ALDINGA</v>
          </cell>
          <cell r="C224">
            <v>2</v>
          </cell>
          <cell r="D224">
            <v>514500</v>
          </cell>
          <cell r="E224">
            <v>3</v>
          </cell>
          <cell r="F224">
            <v>425000</v>
          </cell>
        </row>
        <row r="225">
          <cell r="B225" t="str">
            <v>ALDINGA BEACH</v>
          </cell>
          <cell r="C225">
            <v>54</v>
          </cell>
          <cell r="D225">
            <v>348000</v>
          </cell>
          <cell r="E225">
            <v>64</v>
          </cell>
          <cell r="F225">
            <v>344500</v>
          </cell>
        </row>
        <row r="226">
          <cell r="B226" t="str">
            <v>BLEWITT SPRINGS</v>
          </cell>
        </row>
        <row r="227">
          <cell r="B227" t="str">
            <v>CHANDLERS HILL</v>
          </cell>
          <cell r="C227">
            <v>5</v>
          </cell>
          <cell r="D227">
            <v>590000</v>
          </cell>
        </row>
        <row r="228">
          <cell r="B228" t="str">
            <v>CHERRY GARDENS</v>
          </cell>
        </row>
        <row r="229">
          <cell r="B229" t="str">
            <v>CHRISTIE DOWNS</v>
          </cell>
          <cell r="C229">
            <v>26</v>
          </cell>
          <cell r="D229">
            <v>265100</v>
          </cell>
          <cell r="E229">
            <v>14</v>
          </cell>
          <cell r="F229">
            <v>238250</v>
          </cell>
        </row>
        <row r="230">
          <cell r="B230" t="str">
            <v>CHRISTIES BEACH</v>
          </cell>
          <cell r="C230">
            <v>34</v>
          </cell>
          <cell r="D230">
            <v>357000</v>
          </cell>
          <cell r="E230">
            <v>22</v>
          </cell>
          <cell r="F230">
            <v>375000</v>
          </cell>
        </row>
        <row r="231">
          <cell r="B231" t="str">
            <v>CLARENDON</v>
          </cell>
          <cell r="C231">
            <v>1</v>
          </cell>
          <cell r="D231">
            <v>383000</v>
          </cell>
        </row>
        <row r="232">
          <cell r="B232" t="str">
            <v>COROMANDEL EAST</v>
          </cell>
        </row>
        <row r="233">
          <cell r="B233" t="str">
            <v>COROMANDEL VALLEY</v>
          </cell>
          <cell r="C233">
            <v>13</v>
          </cell>
          <cell r="D233">
            <v>510000</v>
          </cell>
          <cell r="E233">
            <v>19</v>
          </cell>
          <cell r="F233">
            <v>530000</v>
          </cell>
        </row>
        <row r="234">
          <cell r="B234" t="str">
            <v>CRAIGBURN FARM</v>
          </cell>
          <cell r="C234">
            <v>8</v>
          </cell>
          <cell r="D234">
            <v>694000</v>
          </cell>
          <cell r="E234">
            <v>13</v>
          </cell>
          <cell r="F234">
            <v>703000</v>
          </cell>
        </row>
        <row r="235">
          <cell r="B235" t="str">
            <v>DARLINGTON</v>
          </cell>
          <cell r="C235">
            <v>7</v>
          </cell>
          <cell r="D235">
            <v>440000</v>
          </cell>
          <cell r="E235">
            <v>7</v>
          </cell>
          <cell r="F235">
            <v>460000</v>
          </cell>
        </row>
        <row r="236">
          <cell r="B236" t="str">
            <v>DORSET VALE</v>
          </cell>
        </row>
        <row r="237">
          <cell r="B237" t="str">
            <v>FLAGSTAFF HILL</v>
          </cell>
          <cell r="C237">
            <v>36</v>
          </cell>
          <cell r="D237">
            <v>477000</v>
          </cell>
          <cell r="E237">
            <v>41</v>
          </cell>
          <cell r="F237">
            <v>511000</v>
          </cell>
        </row>
        <row r="238">
          <cell r="B238" t="str">
            <v>HACKHAM</v>
          </cell>
          <cell r="C238">
            <v>23</v>
          </cell>
          <cell r="D238">
            <v>269750</v>
          </cell>
          <cell r="E238">
            <v>12</v>
          </cell>
          <cell r="F238">
            <v>292250</v>
          </cell>
        </row>
        <row r="239">
          <cell r="B239" t="str">
            <v>HACKHAM WEST</v>
          </cell>
          <cell r="C239">
            <v>7</v>
          </cell>
          <cell r="D239">
            <v>260000</v>
          </cell>
          <cell r="E239">
            <v>12</v>
          </cell>
          <cell r="F239">
            <v>295000</v>
          </cell>
        </row>
        <row r="240">
          <cell r="B240" t="str">
            <v>HALLETT COVE</v>
          </cell>
          <cell r="C240">
            <v>58</v>
          </cell>
          <cell r="D240">
            <v>435000</v>
          </cell>
          <cell r="E240">
            <v>58</v>
          </cell>
          <cell r="F240">
            <v>470000</v>
          </cell>
        </row>
        <row r="241">
          <cell r="B241" t="str">
            <v>HAPPY VALLEY</v>
          </cell>
          <cell r="C241">
            <v>38</v>
          </cell>
          <cell r="D241">
            <v>363375</v>
          </cell>
          <cell r="E241">
            <v>53</v>
          </cell>
          <cell r="F241">
            <v>385000</v>
          </cell>
        </row>
        <row r="242">
          <cell r="B242" t="str">
            <v>HUNTFIELD HEIGHTS</v>
          </cell>
          <cell r="C242">
            <v>19</v>
          </cell>
          <cell r="D242">
            <v>279500</v>
          </cell>
          <cell r="E242">
            <v>14</v>
          </cell>
          <cell r="F242">
            <v>292000</v>
          </cell>
        </row>
        <row r="243">
          <cell r="B243" t="str">
            <v>IRONBANK</v>
          </cell>
        </row>
        <row r="244">
          <cell r="B244" t="str">
            <v>KANGARILLA</v>
          </cell>
        </row>
        <row r="245">
          <cell r="B245" t="str">
            <v>LONSDALE</v>
          </cell>
        </row>
        <row r="246">
          <cell r="B246" t="str">
            <v>MASLIN BEACH</v>
          </cell>
          <cell r="C246">
            <v>6</v>
          </cell>
          <cell r="D246">
            <v>441500</v>
          </cell>
          <cell r="E246">
            <v>7</v>
          </cell>
          <cell r="F246">
            <v>365000</v>
          </cell>
        </row>
        <row r="247">
          <cell r="B247" t="str">
            <v>MCLAREN FLAT</v>
          </cell>
          <cell r="C247">
            <v>5</v>
          </cell>
          <cell r="D247">
            <v>397000</v>
          </cell>
          <cell r="E247">
            <v>5</v>
          </cell>
          <cell r="F247">
            <v>503750</v>
          </cell>
        </row>
        <row r="248">
          <cell r="B248" t="str">
            <v>MCLAREN VALE</v>
          </cell>
          <cell r="C248">
            <v>13</v>
          </cell>
          <cell r="D248">
            <v>430000</v>
          </cell>
          <cell r="E248">
            <v>12</v>
          </cell>
          <cell r="F248">
            <v>413750</v>
          </cell>
        </row>
        <row r="249">
          <cell r="B249" t="str">
            <v>MOANA</v>
          </cell>
          <cell r="C249">
            <v>12</v>
          </cell>
          <cell r="D249">
            <v>437000</v>
          </cell>
          <cell r="E249">
            <v>10</v>
          </cell>
          <cell r="F249">
            <v>502500</v>
          </cell>
        </row>
        <row r="250">
          <cell r="B250" t="str">
            <v>MORPHETT VALE</v>
          </cell>
          <cell r="C250">
            <v>96</v>
          </cell>
          <cell r="D250">
            <v>307750</v>
          </cell>
          <cell r="E250">
            <v>92</v>
          </cell>
          <cell r="F250">
            <v>312500</v>
          </cell>
        </row>
        <row r="251">
          <cell r="B251" t="str">
            <v>NOARLUNGA CENTRE</v>
          </cell>
        </row>
        <row r="252">
          <cell r="B252" t="str">
            <v>NOARLUNGA DOWNS</v>
          </cell>
          <cell r="C252">
            <v>15</v>
          </cell>
          <cell r="D252">
            <v>345000</v>
          </cell>
          <cell r="E252">
            <v>15</v>
          </cell>
          <cell r="F252">
            <v>328000</v>
          </cell>
        </row>
        <row r="253">
          <cell r="B253" t="str">
            <v>O'HALLORAN HILL</v>
          </cell>
          <cell r="C253">
            <v>14</v>
          </cell>
          <cell r="D253">
            <v>358500</v>
          </cell>
          <cell r="E253">
            <v>14</v>
          </cell>
          <cell r="F253">
            <v>384700</v>
          </cell>
        </row>
        <row r="254">
          <cell r="B254" t="str">
            <v>OLD NOARLUNGA</v>
          </cell>
          <cell r="C254">
            <v>4</v>
          </cell>
          <cell r="D254">
            <v>395500</v>
          </cell>
          <cell r="E254">
            <v>4</v>
          </cell>
          <cell r="F254">
            <v>336000</v>
          </cell>
        </row>
        <row r="255">
          <cell r="B255" t="str">
            <v>OLD REYNELLA</v>
          </cell>
          <cell r="C255">
            <v>15</v>
          </cell>
          <cell r="D255">
            <v>395000</v>
          </cell>
          <cell r="E255">
            <v>17</v>
          </cell>
          <cell r="F255">
            <v>382500</v>
          </cell>
        </row>
        <row r="256">
          <cell r="B256" t="str">
            <v>ONKAPARINGA HILLS</v>
          </cell>
          <cell r="C256">
            <v>9</v>
          </cell>
          <cell r="D256">
            <v>425000</v>
          </cell>
          <cell r="E256">
            <v>7</v>
          </cell>
          <cell r="F256">
            <v>480000</v>
          </cell>
        </row>
        <row r="257">
          <cell r="B257" t="str">
            <v>O'SULLIVAN BEACH</v>
          </cell>
          <cell r="C257">
            <v>13</v>
          </cell>
          <cell r="D257">
            <v>290000</v>
          </cell>
          <cell r="E257">
            <v>8</v>
          </cell>
          <cell r="F257">
            <v>307750</v>
          </cell>
        </row>
        <row r="258">
          <cell r="B258" t="str">
            <v>PORT NOARLUNGA</v>
          </cell>
          <cell r="C258">
            <v>11</v>
          </cell>
          <cell r="D258">
            <v>355300</v>
          </cell>
          <cell r="E258">
            <v>17</v>
          </cell>
          <cell r="F258">
            <v>423750</v>
          </cell>
        </row>
        <row r="259">
          <cell r="B259" t="str">
            <v>PORT NOARLUNGA SOUTH</v>
          </cell>
          <cell r="C259">
            <v>14</v>
          </cell>
          <cell r="D259">
            <v>397500</v>
          </cell>
          <cell r="E259">
            <v>13</v>
          </cell>
          <cell r="F259">
            <v>395000</v>
          </cell>
        </row>
        <row r="260">
          <cell r="B260" t="str">
            <v>PORT WILLUNGA</v>
          </cell>
          <cell r="C260">
            <v>12</v>
          </cell>
          <cell r="D260">
            <v>350000</v>
          </cell>
          <cell r="E260">
            <v>8</v>
          </cell>
          <cell r="F260">
            <v>315500</v>
          </cell>
        </row>
        <row r="261">
          <cell r="B261" t="str">
            <v>REYNELLA</v>
          </cell>
          <cell r="C261">
            <v>25</v>
          </cell>
          <cell r="D261">
            <v>352500</v>
          </cell>
          <cell r="E261">
            <v>11</v>
          </cell>
          <cell r="F261">
            <v>330000</v>
          </cell>
        </row>
        <row r="262">
          <cell r="B262" t="str">
            <v>REYNELLA EAST</v>
          </cell>
          <cell r="C262">
            <v>7</v>
          </cell>
          <cell r="D262">
            <v>356500</v>
          </cell>
          <cell r="E262">
            <v>11</v>
          </cell>
          <cell r="F262">
            <v>335000</v>
          </cell>
        </row>
        <row r="263">
          <cell r="B263" t="str">
            <v>SEAFORD</v>
          </cell>
          <cell r="C263">
            <v>12</v>
          </cell>
          <cell r="D263">
            <v>323750</v>
          </cell>
          <cell r="E263">
            <v>13</v>
          </cell>
          <cell r="F263">
            <v>370000</v>
          </cell>
        </row>
        <row r="264">
          <cell r="B264" t="str">
            <v>SEAFORD HEIGHTS</v>
          </cell>
          <cell r="C264">
            <v>2</v>
          </cell>
          <cell r="D264">
            <v>454500</v>
          </cell>
          <cell r="E264">
            <v>3</v>
          </cell>
          <cell r="F264">
            <v>410000</v>
          </cell>
        </row>
        <row r="265">
          <cell r="B265" t="str">
            <v>SEAFORD MEADOWS</v>
          </cell>
          <cell r="C265">
            <v>19</v>
          </cell>
          <cell r="D265">
            <v>387000</v>
          </cell>
          <cell r="E265">
            <v>21</v>
          </cell>
          <cell r="F265">
            <v>385000</v>
          </cell>
        </row>
        <row r="266">
          <cell r="B266" t="str">
            <v>SEAFORD RISE</v>
          </cell>
          <cell r="C266">
            <v>19</v>
          </cell>
          <cell r="D266">
            <v>410000</v>
          </cell>
          <cell r="E266">
            <v>26</v>
          </cell>
          <cell r="F266">
            <v>403750</v>
          </cell>
        </row>
        <row r="267">
          <cell r="B267" t="str">
            <v>SELLICKS BEACH</v>
          </cell>
          <cell r="C267">
            <v>17</v>
          </cell>
          <cell r="D267">
            <v>335000</v>
          </cell>
          <cell r="E267">
            <v>15</v>
          </cell>
          <cell r="F267">
            <v>385000</v>
          </cell>
        </row>
        <row r="268">
          <cell r="B268" t="str">
            <v>SELLICKS HILL</v>
          </cell>
        </row>
        <row r="269">
          <cell r="B269" t="str">
            <v>TATACHILLA</v>
          </cell>
        </row>
        <row r="270">
          <cell r="B270" t="str">
            <v>THE RANGE</v>
          </cell>
        </row>
        <row r="271">
          <cell r="B271" t="str">
            <v>VALE PARK</v>
          </cell>
          <cell r="C271">
            <v>11</v>
          </cell>
          <cell r="D271">
            <v>768000</v>
          </cell>
          <cell r="E271">
            <v>6</v>
          </cell>
          <cell r="F271">
            <v>767500</v>
          </cell>
        </row>
        <row r="272">
          <cell r="B272" t="str">
            <v>WHITES VALLEY</v>
          </cell>
        </row>
        <row r="273">
          <cell r="B273" t="str">
            <v>WILLUNGA</v>
          </cell>
          <cell r="C273">
            <v>8</v>
          </cell>
          <cell r="D273">
            <v>397500</v>
          </cell>
          <cell r="E273">
            <v>8</v>
          </cell>
          <cell r="F273">
            <v>437500</v>
          </cell>
        </row>
        <row r="274">
          <cell r="B274" t="str">
            <v>WILLUNGA SOUTH</v>
          </cell>
          <cell r="E274">
            <v>1</v>
          </cell>
          <cell r="F274">
            <v>316000</v>
          </cell>
        </row>
        <row r="275">
          <cell r="B275" t="str">
            <v>WOODCROFT</v>
          </cell>
          <cell r="C275">
            <v>47</v>
          </cell>
          <cell r="D275">
            <v>387500</v>
          </cell>
          <cell r="E275">
            <v>35</v>
          </cell>
          <cell r="F275">
            <v>402000</v>
          </cell>
        </row>
        <row r="276">
          <cell r="B276" t="str">
            <v>ANDREWS FARM</v>
          </cell>
          <cell r="C276">
            <v>39</v>
          </cell>
          <cell r="D276">
            <v>263000</v>
          </cell>
          <cell r="E276">
            <v>38</v>
          </cell>
          <cell r="F276">
            <v>267000</v>
          </cell>
        </row>
        <row r="277">
          <cell r="B277" t="str">
            <v>ANGLE VALE</v>
          </cell>
          <cell r="C277">
            <v>7</v>
          </cell>
          <cell r="D277">
            <v>545000</v>
          </cell>
          <cell r="E277">
            <v>8</v>
          </cell>
          <cell r="F277">
            <v>565000</v>
          </cell>
        </row>
        <row r="278">
          <cell r="B278" t="str">
            <v>BIBARINGA</v>
          </cell>
        </row>
        <row r="279">
          <cell r="B279" t="str">
            <v>BLAKEVIEW</v>
          </cell>
          <cell r="C279">
            <v>25</v>
          </cell>
          <cell r="D279">
            <v>325000</v>
          </cell>
          <cell r="E279">
            <v>31</v>
          </cell>
          <cell r="F279">
            <v>326250</v>
          </cell>
        </row>
        <row r="280">
          <cell r="B280" t="str">
            <v>BUCKLAND PARK</v>
          </cell>
        </row>
        <row r="281">
          <cell r="B281" t="str">
            <v>CRAIGMORE</v>
          </cell>
          <cell r="C281">
            <v>48</v>
          </cell>
          <cell r="D281">
            <v>283000</v>
          </cell>
          <cell r="E281">
            <v>49</v>
          </cell>
          <cell r="F281">
            <v>298750</v>
          </cell>
        </row>
        <row r="282">
          <cell r="B282" t="str">
            <v>DAVOREN PARK</v>
          </cell>
          <cell r="C282">
            <v>20</v>
          </cell>
          <cell r="D282">
            <v>185000</v>
          </cell>
          <cell r="E282">
            <v>17</v>
          </cell>
          <cell r="F282">
            <v>185750</v>
          </cell>
        </row>
        <row r="283">
          <cell r="B283" t="str">
            <v>EDINBURGH</v>
          </cell>
        </row>
        <row r="284">
          <cell r="B284" t="str">
            <v>EDINBURGH NORTH</v>
          </cell>
        </row>
        <row r="285">
          <cell r="B285" t="str">
            <v>ELIZABETH</v>
          </cell>
          <cell r="C285">
            <v>6</v>
          </cell>
          <cell r="D285">
            <v>207500</v>
          </cell>
          <cell r="E285">
            <v>4</v>
          </cell>
          <cell r="F285">
            <v>275000</v>
          </cell>
        </row>
        <row r="286">
          <cell r="B286" t="str">
            <v>ELIZABETH DOWNS</v>
          </cell>
          <cell r="C286">
            <v>21</v>
          </cell>
          <cell r="D286">
            <v>195000</v>
          </cell>
          <cell r="E286">
            <v>22</v>
          </cell>
          <cell r="F286">
            <v>210000</v>
          </cell>
        </row>
        <row r="287">
          <cell r="B287" t="str">
            <v>ELIZABETH EAST</v>
          </cell>
          <cell r="C287">
            <v>18</v>
          </cell>
          <cell r="D287">
            <v>226000</v>
          </cell>
          <cell r="E287">
            <v>12</v>
          </cell>
          <cell r="F287">
            <v>195500</v>
          </cell>
        </row>
        <row r="288">
          <cell r="B288" t="str">
            <v>ELIZABETH GROVE</v>
          </cell>
          <cell r="C288">
            <v>5</v>
          </cell>
          <cell r="D288">
            <v>255500</v>
          </cell>
          <cell r="E288">
            <v>10</v>
          </cell>
          <cell r="F288">
            <v>225750</v>
          </cell>
        </row>
        <row r="289">
          <cell r="B289" t="str">
            <v>ELIZABETH NORTH</v>
          </cell>
          <cell r="C289">
            <v>10</v>
          </cell>
          <cell r="D289">
            <v>195500</v>
          </cell>
          <cell r="E289">
            <v>5</v>
          </cell>
          <cell r="F289">
            <v>205000</v>
          </cell>
        </row>
        <row r="290">
          <cell r="B290" t="str">
            <v>ELIZABETH PARK</v>
          </cell>
          <cell r="C290">
            <v>14</v>
          </cell>
          <cell r="D290">
            <v>228000</v>
          </cell>
          <cell r="E290">
            <v>19</v>
          </cell>
          <cell r="F290">
            <v>225000</v>
          </cell>
        </row>
        <row r="291">
          <cell r="B291" t="str">
            <v>ELIZABETH SOUTH</v>
          </cell>
          <cell r="C291">
            <v>10</v>
          </cell>
          <cell r="D291">
            <v>227500</v>
          </cell>
          <cell r="E291">
            <v>7</v>
          </cell>
          <cell r="F291">
            <v>225000</v>
          </cell>
        </row>
        <row r="292">
          <cell r="B292" t="str">
            <v>ELIZABETH VALE</v>
          </cell>
          <cell r="C292">
            <v>12</v>
          </cell>
          <cell r="D292">
            <v>240000</v>
          </cell>
          <cell r="E292">
            <v>11</v>
          </cell>
          <cell r="F292">
            <v>235000</v>
          </cell>
        </row>
        <row r="293">
          <cell r="B293" t="str">
            <v>EVANSTON PARK</v>
          </cell>
          <cell r="C293">
            <v>20</v>
          </cell>
          <cell r="D293">
            <v>372500</v>
          </cell>
          <cell r="E293">
            <v>15</v>
          </cell>
          <cell r="F293">
            <v>311000</v>
          </cell>
        </row>
        <row r="294">
          <cell r="B294" t="str">
            <v>EYRE</v>
          </cell>
          <cell r="C294">
            <v>9</v>
          </cell>
          <cell r="D294">
            <v>263000</v>
          </cell>
          <cell r="E294">
            <v>3</v>
          </cell>
          <cell r="F294">
            <v>264500</v>
          </cell>
        </row>
        <row r="295">
          <cell r="B295" t="str">
            <v>GOULD CREEK</v>
          </cell>
        </row>
        <row r="296">
          <cell r="B296" t="str">
            <v>HILLBANK</v>
          </cell>
          <cell r="C296">
            <v>23</v>
          </cell>
          <cell r="D296">
            <v>327500</v>
          </cell>
          <cell r="E296">
            <v>26</v>
          </cell>
          <cell r="F296">
            <v>345000</v>
          </cell>
        </row>
        <row r="297">
          <cell r="B297" t="str">
            <v>HILLIER</v>
          </cell>
        </row>
        <row r="298">
          <cell r="B298" t="str">
            <v>HUMBUG SCRUB</v>
          </cell>
        </row>
        <row r="299">
          <cell r="B299" t="str">
            <v>MACDONALD PARK</v>
          </cell>
        </row>
        <row r="300">
          <cell r="B300" t="str">
            <v>MUNNO PARA</v>
          </cell>
          <cell r="C300">
            <v>17</v>
          </cell>
          <cell r="D300">
            <v>280000</v>
          </cell>
          <cell r="E300">
            <v>9</v>
          </cell>
          <cell r="F300">
            <v>285000</v>
          </cell>
        </row>
        <row r="301">
          <cell r="B301" t="str">
            <v>MUNNO PARA DOWNS</v>
          </cell>
        </row>
        <row r="302">
          <cell r="B302" t="str">
            <v>MUNNO PARA WEST</v>
          </cell>
          <cell r="C302">
            <v>25</v>
          </cell>
          <cell r="D302">
            <v>288000</v>
          </cell>
          <cell r="E302">
            <v>33</v>
          </cell>
          <cell r="F302">
            <v>287500</v>
          </cell>
        </row>
        <row r="303">
          <cell r="B303" t="str">
            <v>ONE TREE HILL</v>
          </cell>
        </row>
        <row r="304">
          <cell r="B304" t="str">
            <v>PENFIELD</v>
          </cell>
        </row>
        <row r="305">
          <cell r="B305" t="str">
            <v>PENFIELD GARDENS</v>
          </cell>
        </row>
        <row r="306">
          <cell r="B306" t="str">
            <v>SAMPSON FLAT</v>
          </cell>
        </row>
        <row r="307">
          <cell r="B307" t="str">
            <v>SMITHFIELD</v>
          </cell>
          <cell r="C307">
            <v>3</v>
          </cell>
          <cell r="D307">
            <v>205000</v>
          </cell>
          <cell r="E307">
            <v>8</v>
          </cell>
          <cell r="F307">
            <v>243500</v>
          </cell>
        </row>
        <row r="308">
          <cell r="B308" t="str">
            <v>SMITHFIELD PLAINS</v>
          </cell>
          <cell r="C308">
            <v>18</v>
          </cell>
          <cell r="D308">
            <v>182500</v>
          </cell>
          <cell r="E308">
            <v>13</v>
          </cell>
          <cell r="F308">
            <v>175000</v>
          </cell>
        </row>
        <row r="309">
          <cell r="B309" t="str">
            <v>ST KILDA</v>
          </cell>
          <cell r="E309">
            <v>1</v>
          </cell>
          <cell r="F309">
            <v>300000</v>
          </cell>
        </row>
        <row r="310">
          <cell r="B310" t="str">
            <v>ULEYBURY</v>
          </cell>
        </row>
        <row r="311">
          <cell r="B311" t="str">
            <v>VIRGINIA</v>
          </cell>
          <cell r="C311">
            <v>3</v>
          </cell>
          <cell r="D311">
            <v>550000</v>
          </cell>
          <cell r="E311">
            <v>2</v>
          </cell>
          <cell r="F311">
            <v>472500</v>
          </cell>
        </row>
        <row r="312">
          <cell r="B312" t="str">
            <v>WATERLOO CORNER</v>
          </cell>
        </row>
        <row r="313">
          <cell r="B313" t="str">
            <v>YATTALUNGA</v>
          </cell>
        </row>
        <row r="314">
          <cell r="B314" t="str">
            <v>ALBERTON</v>
          </cell>
          <cell r="C314">
            <v>10</v>
          </cell>
          <cell r="D314">
            <v>515250</v>
          </cell>
          <cell r="E314">
            <v>6</v>
          </cell>
          <cell r="F314">
            <v>477000</v>
          </cell>
        </row>
        <row r="315">
          <cell r="B315" t="str">
            <v>ANGLE PARK</v>
          </cell>
          <cell r="C315">
            <v>3</v>
          </cell>
          <cell r="D315">
            <v>458000</v>
          </cell>
          <cell r="E315">
            <v>3</v>
          </cell>
          <cell r="F315">
            <v>450000</v>
          </cell>
        </row>
        <row r="316">
          <cell r="B316" t="str">
            <v>BIRKENHEAD</v>
          </cell>
          <cell r="C316">
            <v>6</v>
          </cell>
          <cell r="D316">
            <v>479500</v>
          </cell>
          <cell r="E316">
            <v>23</v>
          </cell>
          <cell r="F316">
            <v>390000</v>
          </cell>
        </row>
        <row r="317">
          <cell r="B317" t="str">
            <v>BLAIR ATHOL</v>
          </cell>
          <cell r="C317">
            <v>21</v>
          </cell>
          <cell r="D317">
            <v>480000</v>
          </cell>
          <cell r="E317">
            <v>27</v>
          </cell>
          <cell r="F317">
            <v>480999</v>
          </cell>
        </row>
        <row r="318">
          <cell r="B318" t="str">
            <v>BROADVIEW</v>
          </cell>
          <cell r="C318">
            <v>20</v>
          </cell>
          <cell r="D318">
            <v>606250</v>
          </cell>
          <cell r="E318">
            <v>21</v>
          </cell>
          <cell r="F318">
            <v>605250</v>
          </cell>
        </row>
        <row r="319">
          <cell r="B319" t="str">
            <v>CLEARVIEW</v>
          </cell>
          <cell r="C319">
            <v>13</v>
          </cell>
          <cell r="D319">
            <v>396000</v>
          </cell>
          <cell r="E319">
            <v>24</v>
          </cell>
          <cell r="F319">
            <v>460000</v>
          </cell>
        </row>
        <row r="320">
          <cell r="B320" t="str">
            <v>CROYDON PARK</v>
          </cell>
          <cell r="C320">
            <v>5</v>
          </cell>
          <cell r="D320">
            <v>502500</v>
          </cell>
          <cell r="E320">
            <v>13</v>
          </cell>
          <cell r="F320">
            <v>538000</v>
          </cell>
        </row>
        <row r="321">
          <cell r="B321" t="str">
            <v>DERNANCOURT</v>
          </cell>
          <cell r="C321">
            <v>15</v>
          </cell>
          <cell r="D321">
            <v>470000</v>
          </cell>
          <cell r="E321">
            <v>14</v>
          </cell>
          <cell r="F321">
            <v>486000</v>
          </cell>
        </row>
        <row r="322">
          <cell r="B322" t="str">
            <v>DEVON PARK</v>
          </cell>
          <cell r="C322">
            <v>9</v>
          </cell>
          <cell r="D322">
            <v>347500</v>
          </cell>
          <cell r="E322">
            <v>5</v>
          </cell>
          <cell r="F322">
            <v>520000</v>
          </cell>
        </row>
        <row r="323">
          <cell r="B323" t="str">
            <v>DRY CREEK</v>
          </cell>
          <cell r="C323">
            <v>3</v>
          </cell>
          <cell r="D323">
            <v>281000</v>
          </cell>
        </row>
        <row r="324">
          <cell r="B324" t="str">
            <v>DUDLEY PARK</v>
          </cell>
          <cell r="C324">
            <v>3</v>
          </cell>
          <cell r="D324">
            <v>455000</v>
          </cell>
          <cell r="E324">
            <v>1</v>
          </cell>
          <cell r="F324">
            <v>420250</v>
          </cell>
        </row>
        <row r="325">
          <cell r="B325" t="str">
            <v>ENFIELD</v>
          </cell>
          <cell r="C325">
            <v>26</v>
          </cell>
          <cell r="D325">
            <v>410000</v>
          </cell>
          <cell r="E325">
            <v>17</v>
          </cell>
          <cell r="F325">
            <v>445000</v>
          </cell>
        </row>
        <row r="326">
          <cell r="B326" t="str">
            <v>ETHELTON</v>
          </cell>
          <cell r="C326">
            <v>8</v>
          </cell>
          <cell r="D326">
            <v>429250</v>
          </cell>
          <cell r="E326">
            <v>8</v>
          </cell>
          <cell r="F326">
            <v>522500</v>
          </cell>
        </row>
        <row r="327">
          <cell r="B327" t="str">
            <v>EXETER</v>
          </cell>
          <cell r="C327">
            <v>4</v>
          </cell>
          <cell r="D327">
            <v>425000</v>
          </cell>
          <cell r="E327">
            <v>3</v>
          </cell>
          <cell r="F327">
            <v>475000</v>
          </cell>
        </row>
        <row r="328">
          <cell r="B328" t="str">
            <v>FERRYDEN PARK</v>
          </cell>
          <cell r="C328">
            <v>15</v>
          </cell>
          <cell r="D328">
            <v>415000</v>
          </cell>
          <cell r="E328">
            <v>7</v>
          </cell>
          <cell r="F328">
            <v>495000</v>
          </cell>
        </row>
        <row r="329">
          <cell r="B329" t="str">
            <v>GEPPS CROSS</v>
          </cell>
          <cell r="C329">
            <v>3</v>
          </cell>
          <cell r="D329">
            <v>390000</v>
          </cell>
          <cell r="E329">
            <v>2</v>
          </cell>
          <cell r="F329">
            <v>382500</v>
          </cell>
        </row>
        <row r="330">
          <cell r="B330" t="str">
            <v>GILLES PLAINS</v>
          </cell>
          <cell r="C330">
            <v>15</v>
          </cell>
          <cell r="D330">
            <v>397500</v>
          </cell>
          <cell r="E330">
            <v>11</v>
          </cell>
          <cell r="F330">
            <v>422500</v>
          </cell>
        </row>
        <row r="331">
          <cell r="B331" t="str">
            <v>GILLMAN</v>
          </cell>
        </row>
        <row r="332">
          <cell r="B332" t="str">
            <v>GLANVILLE</v>
          </cell>
          <cell r="C332">
            <v>2</v>
          </cell>
          <cell r="D332">
            <v>351500</v>
          </cell>
          <cell r="E332">
            <v>3</v>
          </cell>
          <cell r="F332">
            <v>325000</v>
          </cell>
        </row>
        <row r="333">
          <cell r="B333" t="str">
            <v>GREENACRES</v>
          </cell>
          <cell r="C333">
            <v>15</v>
          </cell>
          <cell r="D333">
            <v>467000</v>
          </cell>
          <cell r="E333">
            <v>8</v>
          </cell>
          <cell r="F333">
            <v>488000</v>
          </cell>
        </row>
        <row r="334">
          <cell r="B334" t="str">
            <v>HAMPSTEAD GARDENS</v>
          </cell>
          <cell r="C334">
            <v>2</v>
          </cell>
          <cell r="D334">
            <v>431000</v>
          </cell>
          <cell r="E334">
            <v>3</v>
          </cell>
          <cell r="F334">
            <v>434500</v>
          </cell>
        </row>
        <row r="335">
          <cell r="B335" t="str">
            <v>HILLCREST</v>
          </cell>
          <cell r="C335">
            <v>17</v>
          </cell>
          <cell r="D335">
            <v>465000</v>
          </cell>
          <cell r="E335">
            <v>6</v>
          </cell>
          <cell r="F335">
            <v>472500</v>
          </cell>
        </row>
        <row r="336">
          <cell r="B336" t="str">
            <v>HOLDEN HILL</v>
          </cell>
          <cell r="C336">
            <v>18</v>
          </cell>
          <cell r="D336">
            <v>402000</v>
          </cell>
          <cell r="E336">
            <v>13</v>
          </cell>
          <cell r="F336">
            <v>415000</v>
          </cell>
        </row>
        <row r="337">
          <cell r="B337" t="str">
            <v>KILBURN</v>
          </cell>
          <cell r="C337">
            <v>9</v>
          </cell>
          <cell r="D337">
            <v>501295</v>
          </cell>
          <cell r="E337">
            <v>12</v>
          </cell>
          <cell r="F337">
            <v>496750</v>
          </cell>
        </row>
        <row r="338">
          <cell r="B338" t="str">
            <v>KLEMZIG</v>
          </cell>
          <cell r="C338">
            <v>26</v>
          </cell>
          <cell r="D338">
            <v>508000</v>
          </cell>
          <cell r="E338">
            <v>26</v>
          </cell>
          <cell r="F338">
            <v>530000</v>
          </cell>
        </row>
        <row r="339">
          <cell r="B339" t="str">
            <v>LARGS BAY</v>
          </cell>
          <cell r="C339">
            <v>20</v>
          </cell>
          <cell r="D339">
            <v>455000</v>
          </cell>
          <cell r="E339">
            <v>14</v>
          </cell>
          <cell r="F339">
            <v>513000</v>
          </cell>
        </row>
        <row r="340">
          <cell r="B340" t="str">
            <v>LARGS NORTH</v>
          </cell>
          <cell r="C340">
            <v>20</v>
          </cell>
          <cell r="D340">
            <v>432500</v>
          </cell>
          <cell r="E340">
            <v>19</v>
          </cell>
          <cell r="F340">
            <v>499000</v>
          </cell>
        </row>
        <row r="341">
          <cell r="B341" t="str">
            <v>LIGHTSVIEW</v>
          </cell>
          <cell r="C341">
            <v>24</v>
          </cell>
          <cell r="D341">
            <v>469250</v>
          </cell>
          <cell r="E341">
            <v>37</v>
          </cell>
          <cell r="F341">
            <v>480000</v>
          </cell>
        </row>
        <row r="342">
          <cell r="B342" t="str">
            <v>MANNINGHAM</v>
          </cell>
          <cell r="C342">
            <v>5</v>
          </cell>
          <cell r="D342">
            <v>562500</v>
          </cell>
          <cell r="E342">
            <v>4</v>
          </cell>
          <cell r="F342">
            <v>645000</v>
          </cell>
        </row>
        <row r="343">
          <cell r="B343" t="str">
            <v>MANSFIELD PARK</v>
          </cell>
          <cell r="C343">
            <v>13</v>
          </cell>
          <cell r="D343">
            <v>414000</v>
          </cell>
          <cell r="E343">
            <v>8</v>
          </cell>
          <cell r="F343">
            <v>405000</v>
          </cell>
        </row>
        <row r="344">
          <cell r="B344" t="str">
            <v>NEW PORT</v>
          </cell>
        </row>
        <row r="345">
          <cell r="B345" t="str">
            <v>NORTH HAVEN</v>
          </cell>
          <cell r="C345">
            <v>25</v>
          </cell>
          <cell r="D345">
            <v>475000</v>
          </cell>
          <cell r="E345">
            <v>15</v>
          </cell>
          <cell r="F345">
            <v>458000</v>
          </cell>
        </row>
        <row r="346">
          <cell r="B346" t="str">
            <v>NORTHFIELD</v>
          </cell>
          <cell r="C346">
            <v>12</v>
          </cell>
          <cell r="D346">
            <v>401250</v>
          </cell>
          <cell r="E346">
            <v>8</v>
          </cell>
          <cell r="F346">
            <v>452500</v>
          </cell>
        </row>
        <row r="347">
          <cell r="B347" t="str">
            <v>NORTHGATE</v>
          </cell>
          <cell r="C347">
            <v>10</v>
          </cell>
          <cell r="D347">
            <v>662500</v>
          </cell>
          <cell r="E347">
            <v>8</v>
          </cell>
          <cell r="F347">
            <v>587550</v>
          </cell>
        </row>
        <row r="348">
          <cell r="B348" t="str">
            <v>OAKDEN</v>
          </cell>
          <cell r="C348">
            <v>14</v>
          </cell>
          <cell r="D348">
            <v>477500</v>
          </cell>
          <cell r="E348">
            <v>15</v>
          </cell>
          <cell r="F348">
            <v>444500</v>
          </cell>
        </row>
        <row r="349">
          <cell r="B349" t="str">
            <v>OSBORNE</v>
          </cell>
          <cell r="C349">
            <v>8</v>
          </cell>
          <cell r="D349">
            <v>352500</v>
          </cell>
          <cell r="E349">
            <v>8</v>
          </cell>
          <cell r="F349">
            <v>377250</v>
          </cell>
        </row>
        <row r="350">
          <cell r="B350" t="str">
            <v>OTTOWAY</v>
          </cell>
          <cell r="C350">
            <v>7</v>
          </cell>
          <cell r="D350">
            <v>355000</v>
          </cell>
          <cell r="E350">
            <v>13</v>
          </cell>
          <cell r="F350">
            <v>356000</v>
          </cell>
        </row>
        <row r="351">
          <cell r="B351" t="str">
            <v>OUTER HARBOR</v>
          </cell>
        </row>
        <row r="352">
          <cell r="B352" t="str">
            <v>OVINGHAM</v>
          </cell>
          <cell r="C352">
            <v>3</v>
          </cell>
          <cell r="D352">
            <v>580000</v>
          </cell>
          <cell r="E352">
            <v>3</v>
          </cell>
          <cell r="F352">
            <v>611500</v>
          </cell>
        </row>
        <row r="353">
          <cell r="B353" t="str">
            <v>PETERHEAD</v>
          </cell>
          <cell r="C353">
            <v>4</v>
          </cell>
          <cell r="D353">
            <v>432500</v>
          </cell>
          <cell r="E353">
            <v>3</v>
          </cell>
          <cell r="F353">
            <v>370000</v>
          </cell>
        </row>
        <row r="354">
          <cell r="B354" t="str">
            <v>PORT ADELAIDE</v>
          </cell>
          <cell r="C354">
            <v>4</v>
          </cell>
          <cell r="D354">
            <v>335000</v>
          </cell>
          <cell r="E354">
            <v>1</v>
          </cell>
          <cell r="F354">
            <v>480000</v>
          </cell>
        </row>
        <row r="355">
          <cell r="B355" t="str">
            <v>PROSPECT</v>
          </cell>
          <cell r="C355">
            <v>47</v>
          </cell>
          <cell r="D355">
            <v>678000</v>
          </cell>
          <cell r="E355">
            <v>39</v>
          </cell>
          <cell r="F355">
            <v>727000</v>
          </cell>
        </row>
        <row r="356">
          <cell r="B356" t="str">
            <v>QUEENSTOWN</v>
          </cell>
          <cell r="C356">
            <v>6</v>
          </cell>
          <cell r="D356">
            <v>455000</v>
          </cell>
          <cell r="E356">
            <v>6</v>
          </cell>
          <cell r="F356">
            <v>415000</v>
          </cell>
        </row>
        <row r="357">
          <cell r="B357" t="str">
            <v>REGENCY PARK</v>
          </cell>
        </row>
        <row r="358">
          <cell r="B358" t="str">
            <v>ROSEWATER</v>
          </cell>
          <cell r="C358">
            <v>13</v>
          </cell>
          <cell r="D358">
            <v>347500</v>
          </cell>
          <cell r="E358">
            <v>13</v>
          </cell>
          <cell r="F358">
            <v>386250</v>
          </cell>
        </row>
        <row r="359">
          <cell r="B359" t="str">
            <v>SEFTON PARK</v>
          </cell>
          <cell r="C359">
            <v>4</v>
          </cell>
          <cell r="D359">
            <v>653000</v>
          </cell>
          <cell r="E359">
            <v>4</v>
          </cell>
          <cell r="F359">
            <v>620000</v>
          </cell>
        </row>
        <row r="360">
          <cell r="B360" t="str">
            <v>SEMAPHORE</v>
          </cell>
          <cell r="C360">
            <v>4</v>
          </cell>
          <cell r="D360">
            <v>735000</v>
          </cell>
          <cell r="E360">
            <v>4</v>
          </cell>
          <cell r="F360">
            <v>540000</v>
          </cell>
        </row>
        <row r="361">
          <cell r="B361" t="str">
            <v>SEMAPHORE SOUTH</v>
          </cell>
          <cell r="C361">
            <v>4</v>
          </cell>
          <cell r="D361">
            <v>955000</v>
          </cell>
          <cell r="E361">
            <v>5</v>
          </cell>
          <cell r="F361">
            <v>607500</v>
          </cell>
        </row>
        <row r="362">
          <cell r="B362" t="str">
            <v>TAPEROO</v>
          </cell>
          <cell r="C362">
            <v>6</v>
          </cell>
          <cell r="D362">
            <v>355000</v>
          </cell>
          <cell r="E362">
            <v>14</v>
          </cell>
          <cell r="F362">
            <v>380000</v>
          </cell>
        </row>
        <row r="363">
          <cell r="B363" t="str">
            <v>VALLEY VIEW</v>
          </cell>
          <cell r="C363">
            <v>23</v>
          </cell>
          <cell r="D363">
            <v>397000</v>
          </cell>
          <cell r="E363">
            <v>27</v>
          </cell>
          <cell r="F363">
            <v>410000</v>
          </cell>
        </row>
        <row r="364">
          <cell r="B364" t="str">
            <v>WALKLEY HEIGHTS</v>
          </cell>
          <cell r="C364">
            <v>10</v>
          </cell>
          <cell r="D364">
            <v>460000</v>
          </cell>
          <cell r="E364">
            <v>13</v>
          </cell>
          <cell r="F364">
            <v>565000</v>
          </cell>
        </row>
        <row r="365">
          <cell r="B365" t="str">
            <v>WINDSOR GARDENS</v>
          </cell>
          <cell r="C365">
            <v>19</v>
          </cell>
          <cell r="D365">
            <v>428500</v>
          </cell>
          <cell r="E365">
            <v>19</v>
          </cell>
          <cell r="F365">
            <v>456250</v>
          </cell>
        </row>
        <row r="366">
          <cell r="B366" t="str">
            <v>WINGFIELD</v>
          </cell>
        </row>
        <row r="367">
          <cell r="B367" t="str">
            <v>WOODVILLE GARDENS</v>
          </cell>
          <cell r="C367">
            <v>6</v>
          </cell>
          <cell r="D367">
            <v>433500</v>
          </cell>
          <cell r="E367">
            <v>4</v>
          </cell>
          <cell r="F367">
            <v>415500</v>
          </cell>
        </row>
        <row r="368">
          <cell r="B368" t="str">
            <v>BROADVIEW</v>
          </cell>
          <cell r="C368">
            <v>20</v>
          </cell>
          <cell r="D368">
            <v>606250</v>
          </cell>
          <cell r="E368">
            <v>21</v>
          </cell>
          <cell r="F368">
            <v>605250</v>
          </cell>
        </row>
        <row r="369">
          <cell r="B369" t="str">
            <v>COLLINSWOOD</v>
          </cell>
          <cell r="C369">
            <v>2</v>
          </cell>
          <cell r="D369">
            <v>695500</v>
          </cell>
          <cell r="E369">
            <v>4</v>
          </cell>
          <cell r="F369">
            <v>831355</v>
          </cell>
        </row>
        <row r="370">
          <cell r="B370" t="str">
            <v>FITZROY</v>
          </cell>
          <cell r="C370">
            <v>4</v>
          </cell>
          <cell r="D370">
            <v>905000</v>
          </cell>
        </row>
        <row r="371">
          <cell r="B371" t="str">
            <v>MEDINDIE GARDENS</v>
          </cell>
        </row>
        <row r="372">
          <cell r="B372" t="str">
            <v>NAILSWORTH</v>
          </cell>
          <cell r="C372">
            <v>4</v>
          </cell>
          <cell r="D372">
            <v>618000</v>
          </cell>
          <cell r="E372">
            <v>9</v>
          </cell>
          <cell r="F372">
            <v>692500</v>
          </cell>
        </row>
        <row r="373">
          <cell r="B373" t="str">
            <v>OVINGHAM</v>
          </cell>
          <cell r="C373">
            <v>3</v>
          </cell>
          <cell r="D373">
            <v>580000</v>
          </cell>
          <cell r="E373">
            <v>3</v>
          </cell>
          <cell r="F373">
            <v>611500</v>
          </cell>
        </row>
        <row r="374">
          <cell r="B374" t="str">
            <v>PROSPECT</v>
          </cell>
          <cell r="C374">
            <v>47</v>
          </cell>
          <cell r="D374">
            <v>678000</v>
          </cell>
          <cell r="E374">
            <v>39</v>
          </cell>
          <cell r="F374">
            <v>727000</v>
          </cell>
        </row>
        <row r="375">
          <cell r="B375" t="str">
            <v>SEFTON PARK</v>
          </cell>
          <cell r="C375">
            <v>4</v>
          </cell>
          <cell r="D375">
            <v>653000</v>
          </cell>
          <cell r="E375">
            <v>4</v>
          </cell>
          <cell r="F375">
            <v>620000</v>
          </cell>
        </row>
        <row r="376">
          <cell r="B376" t="str">
            <v>THORNGATE</v>
          </cell>
          <cell r="C376">
            <v>1</v>
          </cell>
          <cell r="D376">
            <v>1550000</v>
          </cell>
        </row>
        <row r="377">
          <cell r="B377" t="str">
            <v>BOLIVAR</v>
          </cell>
        </row>
        <row r="378">
          <cell r="B378" t="str">
            <v>BRAHMA LODGE</v>
          </cell>
          <cell r="C378">
            <v>13</v>
          </cell>
          <cell r="D378">
            <v>262500</v>
          </cell>
          <cell r="E378">
            <v>12</v>
          </cell>
          <cell r="F378">
            <v>260000</v>
          </cell>
        </row>
        <row r="379">
          <cell r="B379" t="str">
            <v>BURTON</v>
          </cell>
          <cell r="C379">
            <v>22</v>
          </cell>
          <cell r="D379">
            <v>322500</v>
          </cell>
          <cell r="E379">
            <v>17</v>
          </cell>
          <cell r="F379">
            <v>360000</v>
          </cell>
        </row>
        <row r="380">
          <cell r="B380" t="str">
            <v>CAVAN</v>
          </cell>
          <cell r="E380">
            <v>1</v>
          </cell>
          <cell r="F380">
            <v>300000</v>
          </cell>
        </row>
        <row r="381">
          <cell r="B381" t="str">
            <v>DIREK</v>
          </cell>
          <cell r="C381">
            <v>2</v>
          </cell>
          <cell r="D381">
            <v>285000</v>
          </cell>
          <cell r="E381">
            <v>2</v>
          </cell>
          <cell r="F381">
            <v>310000</v>
          </cell>
        </row>
        <row r="382">
          <cell r="B382" t="str">
            <v>DRY CREEK</v>
          </cell>
          <cell r="C382">
            <v>3</v>
          </cell>
          <cell r="D382">
            <v>281000</v>
          </cell>
        </row>
        <row r="383">
          <cell r="B383" t="str">
            <v>EDINBURGH</v>
          </cell>
        </row>
        <row r="384">
          <cell r="B384" t="str">
            <v>ELIZABETH VALE</v>
          </cell>
          <cell r="C384">
            <v>12</v>
          </cell>
          <cell r="D384">
            <v>240000</v>
          </cell>
          <cell r="E384">
            <v>11</v>
          </cell>
          <cell r="F384">
            <v>235000</v>
          </cell>
        </row>
        <row r="385">
          <cell r="B385" t="str">
            <v>GLOBE DERBY PARK</v>
          </cell>
        </row>
        <row r="386">
          <cell r="B386" t="str">
            <v>GREEN FIELDS</v>
          </cell>
          <cell r="E386">
            <v>1</v>
          </cell>
          <cell r="F386">
            <v>320000</v>
          </cell>
        </row>
        <row r="387">
          <cell r="B387" t="str">
            <v>GULFVIEW HEIGHTS</v>
          </cell>
          <cell r="C387">
            <v>14</v>
          </cell>
          <cell r="D387">
            <v>586500</v>
          </cell>
          <cell r="E387">
            <v>10</v>
          </cell>
          <cell r="F387">
            <v>374500</v>
          </cell>
        </row>
        <row r="388">
          <cell r="B388" t="str">
            <v>INGLE FARM</v>
          </cell>
          <cell r="C388">
            <v>31</v>
          </cell>
          <cell r="D388">
            <v>330000</v>
          </cell>
          <cell r="E388">
            <v>35</v>
          </cell>
          <cell r="F388">
            <v>335100</v>
          </cell>
        </row>
        <row r="389">
          <cell r="B389" t="str">
            <v>MAWSON LAKES</v>
          </cell>
          <cell r="C389">
            <v>61</v>
          </cell>
          <cell r="D389">
            <v>497250</v>
          </cell>
          <cell r="E389">
            <v>62</v>
          </cell>
          <cell r="F389">
            <v>450000</v>
          </cell>
        </row>
        <row r="390">
          <cell r="B390" t="str">
            <v>MODBURY HEIGHTS</v>
          </cell>
          <cell r="C390">
            <v>29</v>
          </cell>
          <cell r="D390">
            <v>415000</v>
          </cell>
          <cell r="E390">
            <v>35</v>
          </cell>
          <cell r="F390">
            <v>388000</v>
          </cell>
        </row>
        <row r="391">
          <cell r="B391" t="str">
            <v>PARA HILLS</v>
          </cell>
          <cell r="C391">
            <v>31</v>
          </cell>
          <cell r="D391">
            <v>315000</v>
          </cell>
          <cell r="E391">
            <v>35</v>
          </cell>
          <cell r="F391">
            <v>330750</v>
          </cell>
        </row>
        <row r="392">
          <cell r="B392" t="str">
            <v>PARA HILLS WEST</v>
          </cell>
          <cell r="C392">
            <v>14</v>
          </cell>
          <cell r="D392">
            <v>320000</v>
          </cell>
          <cell r="E392">
            <v>15</v>
          </cell>
          <cell r="F392">
            <v>316000</v>
          </cell>
        </row>
        <row r="393">
          <cell r="B393" t="str">
            <v>PARA VISTA</v>
          </cell>
          <cell r="C393">
            <v>11</v>
          </cell>
          <cell r="D393">
            <v>350000</v>
          </cell>
          <cell r="E393">
            <v>20</v>
          </cell>
          <cell r="F393">
            <v>340000</v>
          </cell>
        </row>
        <row r="394">
          <cell r="B394" t="str">
            <v>PARAFIELD GARDENS</v>
          </cell>
          <cell r="C394">
            <v>59</v>
          </cell>
          <cell r="D394">
            <v>313500</v>
          </cell>
          <cell r="E394">
            <v>47</v>
          </cell>
          <cell r="F394">
            <v>332000</v>
          </cell>
        </row>
        <row r="395">
          <cell r="B395" t="str">
            <v>PARALOWIE</v>
          </cell>
          <cell r="C395">
            <v>77</v>
          </cell>
          <cell r="D395">
            <v>329500</v>
          </cell>
          <cell r="E395">
            <v>62</v>
          </cell>
          <cell r="F395">
            <v>325000</v>
          </cell>
        </row>
        <row r="396">
          <cell r="B396" t="str">
            <v>POORAKA</v>
          </cell>
          <cell r="C396">
            <v>19</v>
          </cell>
          <cell r="D396">
            <v>358000</v>
          </cell>
          <cell r="E396">
            <v>32</v>
          </cell>
          <cell r="F396">
            <v>370000</v>
          </cell>
        </row>
        <row r="397">
          <cell r="B397" t="str">
            <v>SALISBURY</v>
          </cell>
          <cell r="C397">
            <v>24</v>
          </cell>
          <cell r="D397">
            <v>285000</v>
          </cell>
          <cell r="E397">
            <v>26</v>
          </cell>
          <cell r="F397">
            <v>305000</v>
          </cell>
        </row>
        <row r="398">
          <cell r="B398" t="str">
            <v>SALISBURY DOWNS</v>
          </cell>
          <cell r="C398">
            <v>9</v>
          </cell>
          <cell r="D398">
            <v>300000</v>
          </cell>
          <cell r="E398">
            <v>11</v>
          </cell>
          <cell r="F398">
            <v>290500</v>
          </cell>
        </row>
        <row r="399">
          <cell r="B399" t="str">
            <v>SALISBURY EAST</v>
          </cell>
          <cell r="C399">
            <v>36</v>
          </cell>
          <cell r="D399">
            <v>315000</v>
          </cell>
          <cell r="E399">
            <v>30</v>
          </cell>
          <cell r="F399">
            <v>307500</v>
          </cell>
        </row>
        <row r="400">
          <cell r="B400" t="str">
            <v>SALISBURY HEIGHTS</v>
          </cell>
          <cell r="C400">
            <v>22</v>
          </cell>
          <cell r="D400">
            <v>363000</v>
          </cell>
          <cell r="E400">
            <v>21</v>
          </cell>
          <cell r="F400">
            <v>420000</v>
          </cell>
        </row>
        <row r="401">
          <cell r="B401" t="str">
            <v>SALISBURY NORTH</v>
          </cell>
          <cell r="C401">
            <v>29</v>
          </cell>
          <cell r="D401">
            <v>260000</v>
          </cell>
          <cell r="E401">
            <v>31</v>
          </cell>
          <cell r="F401">
            <v>260000</v>
          </cell>
        </row>
        <row r="402">
          <cell r="B402" t="str">
            <v>SALISBURY PARK</v>
          </cell>
          <cell r="C402">
            <v>11</v>
          </cell>
          <cell r="D402">
            <v>295000</v>
          </cell>
          <cell r="E402">
            <v>9</v>
          </cell>
          <cell r="F402">
            <v>292500</v>
          </cell>
        </row>
        <row r="403">
          <cell r="B403" t="str">
            <v>SALISBURY PLAIN</v>
          </cell>
          <cell r="C403">
            <v>3</v>
          </cell>
          <cell r="D403">
            <v>320000</v>
          </cell>
          <cell r="E403">
            <v>7</v>
          </cell>
          <cell r="F403">
            <v>310000</v>
          </cell>
        </row>
        <row r="404">
          <cell r="B404" t="str">
            <v>SALISBURY SOUTH</v>
          </cell>
        </row>
        <row r="405">
          <cell r="B405" t="str">
            <v>ST KILDA</v>
          </cell>
          <cell r="E405">
            <v>1</v>
          </cell>
          <cell r="F405">
            <v>300000</v>
          </cell>
        </row>
        <row r="406">
          <cell r="B406" t="str">
            <v>VALLEY VIEW</v>
          </cell>
          <cell r="C406">
            <v>23</v>
          </cell>
          <cell r="D406">
            <v>397000</v>
          </cell>
          <cell r="E406">
            <v>27</v>
          </cell>
          <cell r="F406">
            <v>410000</v>
          </cell>
        </row>
        <row r="407">
          <cell r="B407" t="str">
            <v>WALKLEY HEIGHTS</v>
          </cell>
          <cell r="C407">
            <v>10</v>
          </cell>
          <cell r="D407">
            <v>460000</v>
          </cell>
          <cell r="E407">
            <v>13</v>
          </cell>
          <cell r="F407">
            <v>565000</v>
          </cell>
        </row>
        <row r="408">
          <cell r="B408" t="str">
            <v>WATERLOO CORNER</v>
          </cell>
        </row>
        <row r="409">
          <cell r="B409" t="str">
            <v>BANKSIA PARK</v>
          </cell>
          <cell r="C409">
            <v>16</v>
          </cell>
          <cell r="D409">
            <v>370000</v>
          </cell>
          <cell r="E409">
            <v>12</v>
          </cell>
          <cell r="F409">
            <v>397500</v>
          </cell>
        </row>
        <row r="410">
          <cell r="B410" t="str">
            <v>DERNANCOURT</v>
          </cell>
          <cell r="C410">
            <v>15</v>
          </cell>
          <cell r="D410">
            <v>470000</v>
          </cell>
          <cell r="E410">
            <v>14</v>
          </cell>
          <cell r="F410">
            <v>486000</v>
          </cell>
        </row>
        <row r="411">
          <cell r="B411" t="str">
            <v>FAIRVIEW PARK</v>
          </cell>
          <cell r="C411">
            <v>11</v>
          </cell>
          <cell r="D411">
            <v>400000</v>
          </cell>
          <cell r="E411">
            <v>13</v>
          </cell>
          <cell r="F411">
            <v>400000</v>
          </cell>
        </row>
        <row r="412">
          <cell r="B412" t="str">
            <v>GILLES PLAINS</v>
          </cell>
          <cell r="C412">
            <v>15</v>
          </cell>
          <cell r="D412">
            <v>397500</v>
          </cell>
          <cell r="E412">
            <v>11</v>
          </cell>
          <cell r="F412">
            <v>422500</v>
          </cell>
        </row>
        <row r="413">
          <cell r="B413" t="str">
            <v>GOLDEN GROVE</v>
          </cell>
          <cell r="C413">
            <v>44</v>
          </cell>
          <cell r="D413">
            <v>461000</v>
          </cell>
          <cell r="E413">
            <v>49</v>
          </cell>
          <cell r="F413">
            <v>504000</v>
          </cell>
        </row>
        <row r="414">
          <cell r="B414" t="str">
            <v>GOULD CREEK</v>
          </cell>
        </row>
        <row r="415">
          <cell r="B415" t="str">
            <v>GREENWITH</v>
          </cell>
          <cell r="C415">
            <v>37</v>
          </cell>
          <cell r="D415">
            <v>466500</v>
          </cell>
          <cell r="E415">
            <v>48</v>
          </cell>
          <cell r="F415">
            <v>398000</v>
          </cell>
        </row>
        <row r="416">
          <cell r="B416" t="str">
            <v>GULFVIEW HEIGHTS</v>
          </cell>
          <cell r="C416">
            <v>14</v>
          </cell>
          <cell r="D416">
            <v>586500</v>
          </cell>
          <cell r="E416">
            <v>10</v>
          </cell>
          <cell r="F416">
            <v>374500</v>
          </cell>
        </row>
        <row r="417">
          <cell r="B417" t="str">
            <v>HIGHBURY</v>
          </cell>
          <cell r="C417">
            <v>29</v>
          </cell>
          <cell r="D417">
            <v>445000</v>
          </cell>
          <cell r="E417">
            <v>24</v>
          </cell>
          <cell r="F417">
            <v>500000</v>
          </cell>
        </row>
        <row r="418">
          <cell r="B418" t="str">
            <v>HOLDEN HILL</v>
          </cell>
          <cell r="C418">
            <v>18</v>
          </cell>
          <cell r="D418">
            <v>402000</v>
          </cell>
          <cell r="E418">
            <v>13</v>
          </cell>
          <cell r="F418">
            <v>415000</v>
          </cell>
        </row>
        <row r="419">
          <cell r="B419" t="str">
            <v>HOPE VALLEY</v>
          </cell>
          <cell r="C419">
            <v>35</v>
          </cell>
          <cell r="D419">
            <v>403250</v>
          </cell>
          <cell r="E419">
            <v>24</v>
          </cell>
          <cell r="F419">
            <v>418000</v>
          </cell>
        </row>
        <row r="420">
          <cell r="B420" t="str">
            <v>MODBURY</v>
          </cell>
          <cell r="C420">
            <v>14</v>
          </cell>
          <cell r="D420">
            <v>355000</v>
          </cell>
          <cell r="E420">
            <v>23</v>
          </cell>
          <cell r="F420">
            <v>398500</v>
          </cell>
        </row>
        <row r="421">
          <cell r="B421" t="str">
            <v>MODBURY HEIGHTS</v>
          </cell>
          <cell r="C421">
            <v>29</v>
          </cell>
          <cell r="D421">
            <v>415000</v>
          </cell>
          <cell r="E421">
            <v>35</v>
          </cell>
          <cell r="F421">
            <v>388000</v>
          </cell>
        </row>
        <row r="422">
          <cell r="B422" t="str">
            <v>MODBURY NORTH</v>
          </cell>
          <cell r="C422">
            <v>22</v>
          </cell>
          <cell r="D422">
            <v>320000</v>
          </cell>
          <cell r="E422">
            <v>22</v>
          </cell>
          <cell r="F422">
            <v>362500</v>
          </cell>
        </row>
        <row r="423">
          <cell r="B423" t="str">
            <v>REDWOOD PARK</v>
          </cell>
          <cell r="C423">
            <v>13</v>
          </cell>
          <cell r="D423">
            <v>367000</v>
          </cell>
          <cell r="E423">
            <v>20</v>
          </cell>
          <cell r="F423">
            <v>420000</v>
          </cell>
        </row>
        <row r="424">
          <cell r="B424" t="str">
            <v>RIDGEHAVEN</v>
          </cell>
          <cell r="C424">
            <v>15</v>
          </cell>
          <cell r="D424">
            <v>325000</v>
          </cell>
          <cell r="E424">
            <v>11</v>
          </cell>
          <cell r="F424">
            <v>380000</v>
          </cell>
        </row>
        <row r="425">
          <cell r="B425" t="str">
            <v>SALISBURY EAST</v>
          </cell>
          <cell r="C425">
            <v>36</v>
          </cell>
          <cell r="D425">
            <v>315000</v>
          </cell>
          <cell r="E425">
            <v>30</v>
          </cell>
          <cell r="F425">
            <v>307500</v>
          </cell>
        </row>
        <row r="426">
          <cell r="B426" t="str">
            <v>SALISBURY HEIGHTS</v>
          </cell>
          <cell r="C426">
            <v>22</v>
          </cell>
          <cell r="D426">
            <v>363000</v>
          </cell>
          <cell r="E426">
            <v>21</v>
          </cell>
          <cell r="F426">
            <v>420000</v>
          </cell>
        </row>
        <row r="427">
          <cell r="B427" t="str">
            <v>ST AGNES</v>
          </cell>
          <cell r="C427">
            <v>16</v>
          </cell>
          <cell r="D427">
            <v>385000</v>
          </cell>
          <cell r="E427">
            <v>19</v>
          </cell>
          <cell r="F427">
            <v>390000</v>
          </cell>
        </row>
        <row r="428">
          <cell r="B428" t="str">
            <v>SURREY DOWNS</v>
          </cell>
          <cell r="C428">
            <v>17</v>
          </cell>
          <cell r="D428">
            <v>365000</v>
          </cell>
          <cell r="E428">
            <v>19</v>
          </cell>
          <cell r="F428">
            <v>385000</v>
          </cell>
        </row>
        <row r="429">
          <cell r="B429" t="str">
            <v>TEA TREE GULLY</v>
          </cell>
          <cell r="C429">
            <v>10</v>
          </cell>
          <cell r="D429">
            <v>400000</v>
          </cell>
          <cell r="E429">
            <v>15</v>
          </cell>
          <cell r="F429">
            <v>408000</v>
          </cell>
        </row>
        <row r="430">
          <cell r="B430" t="str">
            <v>VALLEY VIEW</v>
          </cell>
          <cell r="C430">
            <v>23</v>
          </cell>
          <cell r="D430">
            <v>397000</v>
          </cell>
          <cell r="E430">
            <v>27</v>
          </cell>
          <cell r="F430">
            <v>410000</v>
          </cell>
        </row>
        <row r="431">
          <cell r="B431" t="str">
            <v>VISTA</v>
          </cell>
          <cell r="C431">
            <v>3</v>
          </cell>
          <cell r="D431">
            <v>505000</v>
          </cell>
          <cell r="E431">
            <v>2</v>
          </cell>
          <cell r="F431">
            <v>330750</v>
          </cell>
        </row>
        <row r="432">
          <cell r="B432" t="str">
            <v>WYNN VALE</v>
          </cell>
          <cell r="C432">
            <v>31</v>
          </cell>
          <cell r="D432">
            <v>425000</v>
          </cell>
          <cell r="E432">
            <v>35</v>
          </cell>
          <cell r="F432">
            <v>472500</v>
          </cell>
        </row>
        <row r="433">
          <cell r="B433" t="str">
            <v>YATALA VALE</v>
          </cell>
        </row>
        <row r="434">
          <cell r="B434" t="str">
            <v>BLACK FOREST</v>
          </cell>
          <cell r="C434">
            <v>2</v>
          </cell>
          <cell r="D434">
            <v>731000</v>
          </cell>
          <cell r="E434">
            <v>2</v>
          </cell>
          <cell r="F434">
            <v>685000</v>
          </cell>
        </row>
        <row r="435">
          <cell r="B435" t="str">
            <v>CLARENCE PARK</v>
          </cell>
          <cell r="C435">
            <v>8</v>
          </cell>
          <cell r="D435">
            <v>697500</v>
          </cell>
          <cell r="E435">
            <v>8</v>
          </cell>
          <cell r="F435">
            <v>869000</v>
          </cell>
        </row>
        <row r="436">
          <cell r="B436" t="str">
            <v>EVERARD PARK</v>
          </cell>
          <cell r="C436">
            <v>2</v>
          </cell>
          <cell r="D436">
            <v>739750</v>
          </cell>
        </row>
        <row r="437">
          <cell r="B437" t="str">
            <v>FORESTVILLE</v>
          </cell>
          <cell r="C437">
            <v>4</v>
          </cell>
          <cell r="D437">
            <v>887500</v>
          </cell>
          <cell r="E437">
            <v>2</v>
          </cell>
          <cell r="F437">
            <v>715000</v>
          </cell>
        </row>
        <row r="438">
          <cell r="B438" t="str">
            <v>FULLARTON</v>
          </cell>
          <cell r="C438">
            <v>6</v>
          </cell>
          <cell r="D438">
            <v>952000</v>
          </cell>
          <cell r="E438">
            <v>4</v>
          </cell>
          <cell r="F438">
            <v>700250</v>
          </cell>
        </row>
        <row r="439">
          <cell r="B439" t="str">
            <v>GOODWOOD</v>
          </cell>
          <cell r="C439">
            <v>6</v>
          </cell>
          <cell r="D439">
            <v>869500</v>
          </cell>
          <cell r="E439">
            <v>5</v>
          </cell>
          <cell r="F439">
            <v>752000</v>
          </cell>
        </row>
        <row r="440">
          <cell r="B440" t="str">
            <v>HIGHGATE</v>
          </cell>
          <cell r="C440">
            <v>4</v>
          </cell>
          <cell r="D440">
            <v>943000</v>
          </cell>
          <cell r="E440">
            <v>4</v>
          </cell>
          <cell r="F440">
            <v>930000</v>
          </cell>
        </row>
        <row r="441">
          <cell r="B441" t="str">
            <v>HYDE PARK</v>
          </cell>
          <cell r="C441">
            <v>6</v>
          </cell>
          <cell r="D441">
            <v>1220000</v>
          </cell>
          <cell r="E441">
            <v>4</v>
          </cell>
          <cell r="F441">
            <v>1505500</v>
          </cell>
        </row>
        <row r="442">
          <cell r="B442" t="str">
            <v>KESWICK</v>
          </cell>
        </row>
        <row r="443">
          <cell r="B443" t="str">
            <v>KINGS PARK</v>
          </cell>
          <cell r="C443">
            <v>3</v>
          </cell>
          <cell r="D443">
            <v>847500</v>
          </cell>
        </row>
        <row r="444">
          <cell r="B444" t="str">
            <v>MALVERN</v>
          </cell>
          <cell r="C444">
            <v>4</v>
          </cell>
          <cell r="D444">
            <v>1595000</v>
          </cell>
          <cell r="E444">
            <v>14</v>
          </cell>
          <cell r="F444">
            <v>1310000</v>
          </cell>
        </row>
        <row r="445">
          <cell r="B445" t="str">
            <v>MILLSWOOD</v>
          </cell>
          <cell r="C445">
            <v>2</v>
          </cell>
          <cell r="D445">
            <v>1018500</v>
          </cell>
          <cell r="E445">
            <v>5</v>
          </cell>
          <cell r="F445">
            <v>840000</v>
          </cell>
        </row>
        <row r="446">
          <cell r="B446" t="str">
            <v>MYRTLE BANK</v>
          </cell>
          <cell r="C446">
            <v>10</v>
          </cell>
          <cell r="D446">
            <v>1092500</v>
          </cell>
          <cell r="E446">
            <v>10</v>
          </cell>
          <cell r="F446">
            <v>879000</v>
          </cell>
        </row>
        <row r="447">
          <cell r="B447" t="str">
            <v>PARKSIDE</v>
          </cell>
          <cell r="C447">
            <v>16</v>
          </cell>
          <cell r="D447">
            <v>815000</v>
          </cell>
          <cell r="E447">
            <v>14</v>
          </cell>
          <cell r="F447">
            <v>800000</v>
          </cell>
        </row>
        <row r="448">
          <cell r="B448" t="str">
            <v>UNLEY</v>
          </cell>
          <cell r="C448">
            <v>11</v>
          </cell>
          <cell r="D448">
            <v>1055000</v>
          </cell>
          <cell r="E448">
            <v>9</v>
          </cell>
          <cell r="F448">
            <v>1170000</v>
          </cell>
        </row>
        <row r="449">
          <cell r="B449" t="str">
            <v>UNLEY PARK</v>
          </cell>
          <cell r="C449">
            <v>6</v>
          </cell>
          <cell r="D449">
            <v>1450000</v>
          </cell>
          <cell r="E449">
            <v>8</v>
          </cell>
          <cell r="F449">
            <v>1655500</v>
          </cell>
        </row>
        <row r="450">
          <cell r="B450" t="str">
            <v>WAYVILLE</v>
          </cell>
          <cell r="C450">
            <v>5</v>
          </cell>
          <cell r="D450">
            <v>875000</v>
          </cell>
          <cell r="E450">
            <v>1</v>
          </cell>
          <cell r="F450">
            <v>1225000</v>
          </cell>
        </row>
        <row r="451">
          <cell r="B451" t="str">
            <v>GILBERTON</v>
          </cell>
          <cell r="C451">
            <v>4</v>
          </cell>
          <cell r="D451">
            <v>1000000</v>
          </cell>
          <cell r="E451">
            <v>3</v>
          </cell>
          <cell r="F451">
            <v>955000</v>
          </cell>
        </row>
        <row r="452">
          <cell r="B452" t="str">
            <v>MEDINDIE</v>
          </cell>
          <cell r="C452">
            <v>5</v>
          </cell>
          <cell r="D452">
            <v>1139500</v>
          </cell>
          <cell r="E452">
            <v>5</v>
          </cell>
          <cell r="F452">
            <v>1737000</v>
          </cell>
        </row>
        <row r="453">
          <cell r="B453" t="str">
            <v>VALE PARK</v>
          </cell>
          <cell r="C453">
            <v>11</v>
          </cell>
          <cell r="D453">
            <v>768000</v>
          </cell>
          <cell r="E453">
            <v>6</v>
          </cell>
          <cell r="F453">
            <v>767500</v>
          </cell>
        </row>
        <row r="454">
          <cell r="B454" t="str">
            <v>WALKERVILLE</v>
          </cell>
          <cell r="C454">
            <v>15</v>
          </cell>
          <cell r="D454">
            <v>1625000</v>
          </cell>
          <cell r="E454">
            <v>5</v>
          </cell>
          <cell r="F454">
            <v>2031000</v>
          </cell>
        </row>
        <row r="455">
          <cell r="B455" t="str">
            <v>ADELAIDE AIRPORT</v>
          </cell>
        </row>
        <row r="456">
          <cell r="B456" t="str">
            <v>ASHFORD</v>
          </cell>
          <cell r="C456">
            <v>2</v>
          </cell>
          <cell r="D456">
            <v>635000</v>
          </cell>
          <cell r="E456">
            <v>2</v>
          </cell>
          <cell r="F456">
            <v>740000</v>
          </cell>
        </row>
        <row r="457">
          <cell r="B457" t="str">
            <v>BROOKLYN PARK</v>
          </cell>
          <cell r="C457">
            <v>14</v>
          </cell>
          <cell r="D457">
            <v>500000</v>
          </cell>
          <cell r="E457">
            <v>15</v>
          </cell>
          <cell r="F457">
            <v>500000</v>
          </cell>
        </row>
        <row r="458">
          <cell r="B458" t="str">
            <v>CAMDEN PARK</v>
          </cell>
          <cell r="C458">
            <v>8</v>
          </cell>
          <cell r="D458">
            <v>512500</v>
          </cell>
          <cell r="E458">
            <v>11</v>
          </cell>
          <cell r="F458">
            <v>550000</v>
          </cell>
        </row>
        <row r="459">
          <cell r="B459" t="str">
            <v>COWANDILLA</v>
          </cell>
          <cell r="C459">
            <v>2</v>
          </cell>
          <cell r="D459">
            <v>508776</v>
          </cell>
          <cell r="E459">
            <v>5</v>
          </cell>
          <cell r="F459">
            <v>465000</v>
          </cell>
        </row>
        <row r="460">
          <cell r="B460" t="str">
            <v>FULHAM</v>
          </cell>
          <cell r="C460">
            <v>7</v>
          </cell>
          <cell r="D460">
            <v>630000</v>
          </cell>
          <cell r="E460">
            <v>14</v>
          </cell>
          <cell r="F460">
            <v>723750</v>
          </cell>
        </row>
        <row r="461">
          <cell r="B461" t="str">
            <v>GLANDORE</v>
          </cell>
          <cell r="C461">
            <v>6</v>
          </cell>
          <cell r="D461">
            <v>611111</v>
          </cell>
          <cell r="E461">
            <v>6</v>
          </cell>
          <cell r="F461">
            <v>580000</v>
          </cell>
        </row>
        <row r="462">
          <cell r="B462" t="str">
            <v>GLENELG NORTH</v>
          </cell>
          <cell r="C462">
            <v>24</v>
          </cell>
          <cell r="D462">
            <v>635000</v>
          </cell>
          <cell r="E462">
            <v>19</v>
          </cell>
          <cell r="F462">
            <v>705000</v>
          </cell>
        </row>
        <row r="463">
          <cell r="B463" t="str">
            <v>HILTON</v>
          </cell>
          <cell r="C463">
            <v>2</v>
          </cell>
          <cell r="D463">
            <v>723000</v>
          </cell>
          <cell r="E463">
            <v>5</v>
          </cell>
          <cell r="F463">
            <v>565000</v>
          </cell>
        </row>
        <row r="464">
          <cell r="B464" t="str">
            <v>KESWICK</v>
          </cell>
        </row>
        <row r="465">
          <cell r="B465" t="str">
            <v>KESWICK TERMINAL</v>
          </cell>
        </row>
        <row r="466">
          <cell r="B466" t="str">
            <v>KURRALTA PARK</v>
          </cell>
          <cell r="C466">
            <v>3</v>
          </cell>
          <cell r="D466">
            <v>588750</v>
          </cell>
          <cell r="E466">
            <v>14</v>
          </cell>
          <cell r="F466">
            <v>567000</v>
          </cell>
        </row>
        <row r="467">
          <cell r="B467" t="str">
            <v>LOCKLEYS</v>
          </cell>
          <cell r="C467">
            <v>18</v>
          </cell>
          <cell r="D467">
            <v>631000</v>
          </cell>
          <cell r="E467">
            <v>23</v>
          </cell>
          <cell r="F467">
            <v>677500</v>
          </cell>
        </row>
        <row r="468">
          <cell r="B468" t="str">
            <v>MARLESTON</v>
          </cell>
          <cell r="C468">
            <v>5</v>
          </cell>
          <cell r="D468">
            <v>520000</v>
          </cell>
          <cell r="E468">
            <v>7</v>
          </cell>
          <cell r="F468">
            <v>540000</v>
          </cell>
        </row>
        <row r="469">
          <cell r="B469" t="str">
            <v>MILE END</v>
          </cell>
          <cell r="C469">
            <v>12</v>
          </cell>
          <cell r="D469">
            <v>698000</v>
          </cell>
          <cell r="E469">
            <v>3</v>
          </cell>
          <cell r="F469">
            <v>701500</v>
          </cell>
        </row>
        <row r="470">
          <cell r="B470" t="str">
            <v>MILE END SOUTH</v>
          </cell>
        </row>
        <row r="471">
          <cell r="B471" t="str">
            <v>NETLEY</v>
          </cell>
          <cell r="C471">
            <v>8</v>
          </cell>
          <cell r="D471">
            <v>447500</v>
          </cell>
          <cell r="E471">
            <v>4</v>
          </cell>
          <cell r="F471">
            <v>507500</v>
          </cell>
        </row>
        <row r="472">
          <cell r="B472" t="str">
            <v>NORTH PLYMPTON</v>
          </cell>
          <cell r="C472">
            <v>14</v>
          </cell>
          <cell r="D472">
            <v>550000</v>
          </cell>
          <cell r="E472">
            <v>11</v>
          </cell>
          <cell r="F472">
            <v>550000</v>
          </cell>
        </row>
        <row r="473">
          <cell r="B473" t="str">
            <v>NOVAR GARDENS</v>
          </cell>
          <cell r="C473">
            <v>7</v>
          </cell>
          <cell r="D473">
            <v>605000</v>
          </cell>
          <cell r="E473">
            <v>5</v>
          </cell>
          <cell r="F473">
            <v>573000</v>
          </cell>
        </row>
        <row r="474">
          <cell r="B474" t="str">
            <v>PLYMPTON</v>
          </cell>
          <cell r="C474">
            <v>12</v>
          </cell>
          <cell r="D474">
            <v>635000</v>
          </cell>
          <cell r="E474">
            <v>18</v>
          </cell>
          <cell r="F474">
            <v>605000</v>
          </cell>
        </row>
        <row r="475">
          <cell r="B475" t="str">
            <v>RICHMOND</v>
          </cell>
          <cell r="C475">
            <v>9</v>
          </cell>
          <cell r="D475">
            <v>496875</v>
          </cell>
          <cell r="E475">
            <v>6</v>
          </cell>
          <cell r="F475">
            <v>600000</v>
          </cell>
        </row>
        <row r="476">
          <cell r="B476" t="str">
            <v>THEBARTON</v>
          </cell>
          <cell r="C476">
            <v>6</v>
          </cell>
          <cell r="D476">
            <v>575000</v>
          </cell>
          <cell r="E476">
            <v>6</v>
          </cell>
          <cell r="F476">
            <v>588650</v>
          </cell>
        </row>
        <row r="477">
          <cell r="B477" t="str">
            <v>TORRENSVILLE</v>
          </cell>
          <cell r="C477">
            <v>11</v>
          </cell>
          <cell r="D477">
            <v>580000</v>
          </cell>
          <cell r="E477">
            <v>10</v>
          </cell>
          <cell r="F477">
            <v>635000</v>
          </cell>
        </row>
        <row r="478">
          <cell r="B478" t="str">
            <v>UNDERDALE</v>
          </cell>
          <cell r="C478">
            <v>4</v>
          </cell>
          <cell r="D478">
            <v>567500</v>
          </cell>
          <cell r="E478">
            <v>8</v>
          </cell>
          <cell r="F478">
            <v>650000</v>
          </cell>
        </row>
        <row r="479">
          <cell r="B479" t="str">
            <v>WEST BEACH</v>
          </cell>
          <cell r="C479">
            <v>11</v>
          </cell>
          <cell r="D479">
            <v>540000</v>
          </cell>
          <cell r="E479">
            <v>8</v>
          </cell>
          <cell r="F479">
            <v>712500</v>
          </cell>
        </row>
        <row r="480">
          <cell r="B480" t="str">
            <v>WEST RICHMOND</v>
          </cell>
          <cell r="C480">
            <v>8</v>
          </cell>
          <cell r="D480">
            <v>417500</v>
          </cell>
          <cell r="E480">
            <v>2</v>
          </cell>
          <cell r="F480">
            <v>495000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_2018q1"/>
    </sheetNames>
    <sheetDataSet>
      <sheetData sheetId="0">
        <row r="1">
          <cell r="B1" t="str">
            <v>Suburb</v>
          </cell>
          <cell r="C1" t="str">
            <v>Sales
1Q 2017</v>
          </cell>
          <cell r="D1" t="str">
            <v>Median
1Q 2017</v>
          </cell>
          <cell r="E1" t="str">
            <v>Sales
1Q 2018</v>
          </cell>
          <cell r="F1" t="str">
            <v>Median
1Q 2018</v>
          </cell>
          <cell r="G1" t="str">
            <v>Median
Change</v>
          </cell>
        </row>
        <row r="2">
          <cell r="B2" t="str">
            <v>ADELAIDE</v>
          </cell>
          <cell r="C2">
            <v>6</v>
          </cell>
          <cell r="D2">
            <v>673750</v>
          </cell>
          <cell r="E2">
            <v>5</v>
          </cell>
          <cell r="F2">
            <v>861000</v>
          </cell>
          <cell r="G2">
            <v>0.2779220779220779</v>
          </cell>
        </row>
        <row r="3">
          <cell r="B3" t="str">
            <v>NORTH ADELAIDE</v>
          </cell>
          <cell r="C3">
            <v>7</v>
          </cell>
          <cell r="D3">
            <v>1100000</v>
          </cell>
          <cell r="E3">
            <v>2</v>
          </cell>
          <cell r="F3">
            <v>2195500</v>
          </cell>
          <cell r="G3">
            <v>0.99590909090909085</v>
          </cell>
        </row>
        <row r="4">
          <cell r="B4" t="str">
            <v>ALDGATE</v>
          </cell>
          <cell r="C4">
            <v>18</v>
          </cell>
          <cell r="D4">
            <v>782500</v>
          </cell>
          <cell r="E4">
            <v>17</v>
          </cell>
          <cell r="F4">
            <v>696000</v>
          </cell>
          <cell r="G4">
            <v>-0.11054313099041534</v>
          </cell>
        </row>
        <row r="5">
          <cell r="B5" t="str">
            <v>ASHTON</v>
          </cell>
          <cell r="C5">
            <v>1</v>
          </cell>
          <cell r="D5">
            <v>415000</v>
          </cell>
          <cell r="E5">
            <v>3</v>
          </cell>
          <cell r="F5">
            <v>681200</v>
          </cell>
          <cell r="G5">
            <v>0.64144578313253009</v>
          </cell>
        </row>
        <row r="6">
          <cell r="B6" t="str">
            <v>BASKET RANGE</v>
          </cell>
          <cell r="C6">
            <v>1</v>
          </cell>
          <cell r="D6">
            <v>470000</v>
          </cell>
          <cell r="G6"/>
        </row>
        <row r="7">
          <cell r="B7" t="str">
            <v>BELAIR</v>
          </cell>
          <cell r="C7">
            <v>19</v>
          </cell>
          <cell r="D7">
            <v>700000</v>
          </cell>
          <cell r="E7">
            <v>14</v>
          </cell>
          <cell r="F7">
            <v>585000</v>
          </cell>
          <cell r="G7">
            <v>-0.16428571428571428</v>
          </cell>
        </row>
        <row r="8">
          <cell r="B8" t="str">
            <v>BRADBURY</v>
          </cell>
          <cell r="G8"/>
        </row>
        <row r="9">
          <cell r="B9" t="str">
            <v>BRIDGEWATER</v>
          </cell>
          <cell r="C9">
            <v>19</v>
          </cell>
          <cell r="D9">
            <v>438950</v>
          </cell>
          <cell r="E9">
            <v>18</v>
          </cell>
          <cell r="F9">
            <v>490000</v>
          </cell>
          <cell r="G9">
            <v>0.116300261988837</v>
          </cell>
        </row>
        <row r="10">
          <cell r="B10" t="str">
            <v>CAREY GULLY</v>
          </cell>
          <cell r="G10"/>
        </row>
        <row r="11">
          <cell r="B11" t="str">
            <v>CASTAMBUL</v>
          </cell>
          <cell r="G11"/>
        </row>
        <row r="12">
          <cell r="B12" t="str">
            <v>CHERRYVILLE</v>
          </cell>
          <cell r="G12"/>
        </row>
        <row r="13">
          <cell r="B13" t="str">
            <v>CLELAND</v>
          </cell>
          <cell r="G13"/>
        </row>
        <row r="14">
          <cell r="B14" t="str">
            <v>CRAFERS</v>
          </cell>
          <cell r="C14">
            <v>12</v>
          </cell>
          <cell r="D14">
            <v>775000</v>
          </cell>
          <cell r="E14">
            <v>11</v>
          </cell>
          <cell r="F14">
            <v>835250</v>
          </cell>
          <cell r="G14">
            <v>7.7741935483870969E-2</v>
          </cell>
        </row>
        <row r="15">
          <cell r="B15" t="str">
            <v>CRAFERS WEST</v>
          </cell>
          <cell r="C15">
            <v>3</v>
          </cell>
          <cell r="D15">
            <v>562500</v>
          </cell>
          <cell r="E15">
            <v>5</v>
          </cell>
          <cell r="F15">
            <v>555000</v>
          </cell>
          <cell r="G15">
            <v>-1.3333333333333334E-2</v>
          </cell>
        </row>
        <row r="16">
          <cell r="B16" t="str">
            <v>DORSET VALE</v>
          </cell>
          <cell r="G16"/>
        </row>
        <row r="17">
          <cell r="B17" t="str">
            <v>GREENHILL</v>
          </cell>
          <cell r="C17">
            <v>2</v>
          </cell>
          <cell r="D17">
            <v>476500</v>
          </cell>
          <cell r="G17"/>
        </row>
        <row r="18">
          <cell r="B18" t="str">
            <v>HEATHFIELD</v>
          </cell>
          <cell r="E18">
            <v>3</v>
          </cell>
          <cell r="F18">
            <v>700000</v>
          </cell>
          <cell r="G18"/>
        </row>
        <row r="19">
          <cell r="B19" t="str">
            <v>HORSNELL GULLY</v>
          </cell>
          <cell r="G19"/>
        </row>
        <row r="20">
          <cell r="B20" t="str">
            <v>HUMBUG SCRUB</v>
          </cell>
          <cell r="G20"/>
        </row>
        <row r="21">
          <cell r="B21" t="str">
            <v>IRONBANK</v>
          </cell>
          <cell r="G21"/>
        </row>
        <row r="22">
          <cell r="B22" t="str">
            <v>LONGWOOD</v>
          </cell>
          <cell r="G22"/>
        </row>
        <row r="23">
          <cell r="B23" t="str">
            <v>MARBLE HILL</v>
          </cell>
          <cell r="G23"/>
        </row>
        <row r="24">
          <cell r="B24" t="str">
            <v>MONTACUTE</v>
          </cell>
          <cell r="E24">
            <v>1</v>
          </cell>
          <cell r="F24">
            <v>490000</v>
          </cell>
          <cell r="G24"/>
        </row>
        <row r="25">
          <cell r="B25" t="str">
            <v>MOUNT GEORGE</v>
          </cell>
          <cell r="E25">
            <v>1</v>
          </cell>
          <cell r="F25">
            <v>485000</v>
          </cell>
          <cell r="G25"/>
        </row>
        <row r="26">
          <cell r="B26" t="str">
            <v>MYLOR</v>
          </cell>
          <cell r="C26">
            <v>2</v>
          </cell>
          <cell r="D26">
            <v>458750</v>
          </cell>
          <cell r="G26"/>
        </row>
        <row r="27">
          <cell r="B27" t="str">
            <v>NORTON SUMMIT</v>
          </cell>
          <cell r="C27">
            <v>2</v>
          </cell>
          <cell r="D27">
            <v>640000</v>
          </cell>
          <cell r="E27">
            <v>1</v>
          </cell>
          <cell r="F27">
            <v>690000</v>
          </cell>
          <cell r="G27">
            <v>7.8125E-2</v>
          </cell>
        </row>
        <row r="28">
          <cell r="B28" t="str">
            <v>PICCADILLY</v>
          </cell>
          <cell r="E28">
            <v>2</v>
          </cell>
          <cell r="F28">
            <v>794000</v>
          </cell>
          <cell r="G28"/>
        </row>
        <row r="29">
          <cell r="B29" t="str">
            <v>ROSTREVOR</v>
          </cell>
          <cell r="C29">
            <v>30</v>
          </cell>
          <cell r="D29">
            <v>572500</v>
          </cell>
          <cell r="E29">
            <v>32</v>
          </cell>
          <cell r="F29">
            <v>612500</v>
          </cell>
          <cell r="G29">
            <v>6.9868995633187769E-2</v>
          </cell>
        </row>
        <row r="30">
          <cell r="B30" t="str">
            <v>SCOTT CREEK</v>
          </cell>
          <cell r="G30"/>
        </row>
        <row r="31">
          <cell r="B31" t="str">
            <v>STIRLING</v>
          </cell>
          <cell r="C31">
            <v>17</v>
          </cell>
          <cell r="D31">
            <v>780000</v>
          </cell>
          <cell r="E31">
            <v>7</v>
          </cell>
          <cell r="F31">
            <v>690000</v>
          </cell>
          <cell r="G31">
            <v>-0.11538461538461539</v>
          </cell>
        </row>
        <row r="32">
          <cell r="B32" t="str">
            <v>STONYFELL</v>
          </cell>
          <cell r="C32">
            <v>8</v>
          </cell>
          <cell r="D32">
            <v>905500</v>
          </cell>
          <cell r="E32">
            <v>4</v>
          </cell>
          <cell r="F32">
            <v>1102500</v>
          </cell>
          <cell r="G32">
            <v>0.21755935946990612</v>
          </cell>
        </row>
        <row r="33">
          <cell r="B33" t="str">
            <v>SUMMERTOWN</v>
          </cell>
          <cell r="C33">
            <v>3</v>
          </cell>
          <cell r="D33">
            <v>621500</v>
          </cell>
          <cell r="E33">
            <v>4</v>
          </cell>
          <cell r="F33">
            <v>550000</v>
          </cell>
          <cell r="G33">
            <v>-0.11504424778761062</v>
          </cell>
        </row>
        <row r="34">
          <cell r="B34" t="str">
            <v>TERINGIE</v>
          </cell>
          <cell r="C34">
            <v>1</v>
          </cell>
          <cell r="D34">
            <v>779500</v>
          </cell>
          <cell r="E34">
            <v>1</v>
          </cell>
          <cell r="F34">
            <v>639000</v>
          </cell>
          <cell r="G34">
            <v>-0.18024374599101989</v>
          </cell>
        </row>
        <row r="35">
          <cell r="B35" t="str">
            <v>UPPER STURT</v>
          </cell>
          <cell r="C35">
            <v>1</v>
          </cell>
          <cell r="D35">
            <v>530000</v>
          </cell>
          <cell r="E35">
            <v>1</v>
          </cell>
          <cell r="F35">
            <v>477500</v>
          </cell>
          <cell r="G35">
            <v>-9.9056603773584911E-2</v>
          </cell>
        </row>
        <row r="36">
          <cell r="B36" t="str">
            <v>URAIDLA</v>
          </cell>
          <cell r="C36">
            <v>2</v>
          </cell>
          <cell r="D36">
            <v>585250</v>
          </cell>
          <cell r="E36">
            <v>1</v>
          </cell>
          <cell r="F36">
            <v>680000</v>
          </cell>
          <cell r="G36">
            <v>0.16189662537377189</v>
          </cell>
        </row>
        <row r="37">
          <cell r="B37" t="str">
            <v>WATERFALL GULLY</v>
          </cell>
          <cell r="E37">
            <v>2</v>
          </cell>
          <cell r="F37">
            <v>688500</v>
          </cell>
          <cell r="G37"/>
        </row>
        <row r="38">
          <cell r="B38" t="str">
            <v>WOODFORDE</v>
          </cell>
          <cell r="C38">
            <v>1</v>
          </cell>
          <cell r="D38">
            <v>860000</v>
          </cell>
          <cell r="E38">
            <v>3</v>
          </cell>
          <cell r="F38">
            <v>718500</v>
          </cell>
          <cell r="G38">
            <v>-0.16453488372093023</v>
          </cell>
        </row>
        <row r="39">
          <cell r="B39" t="str">
            <v>AULDANA</v>
          </cell>
          <cell r="C39">
            <v>2</v>
          </cell>
          <cell r="D39">
            <v>759000</v>
          </cell>
          <cell r="E39">
            <v>5</v>
          </cell>
          <cell r="F39">
            <v>1200000</v>
          </cell>
          <cell r="G39">
            <v>0.5810276679841897</v>
          </cell>
        </row>
        <row r="40">
          <cell r="B40" t="str">
            <v>BEAUMONT</v>
          </cell>
          <cell r="C40">
            <v>10</v>
          </cell>
          <cell r="D40">
            <v>1050000</v>
          </cell>
          <cell r="E40">
            <v>12</v>
          </cell>
          <cell r="F40">
            <v>963000</v>
          </cell>
          <cell r="G40">
            <v>-8.2857142857142851E-2</v>
          </cell>
        </row>
        <row r="41">
          <cell r="B41" t="str">
            <v>BEULAH PARK</v>
          </cell>
          <cell r="C41">
            <v>4</v>
          </cell>
          <cell r="D41">
            <v>798000</v>
          </cell>
          <cell r="E41">
            <v>5</v>
          </cell>
          <cell r="F41">
            <v>757000</v>
          </cell>
          <cell r="G41">
            <v>-5.1378446115288218E-2</v>
          </cell>
        </row>
        <row r="42">
          <cell r="B42" t="str">
            <v>BURNSIDE</v>
          </cell>
          <cell r="C42">
            <v>11</v>
          </cell>
          <cell r="D42">
            <v>873500</v>
          </cell>
          <cell r="E42">
            <v>10</v>
          </cell>
          <cell r="F42">
            <v>769000</v>
          </cell>
          <cell r="G42">
            <v>-0.11963365769891242</v>
          </cell>
        </row>
        <row r="43">
          <cell r="B43" t="str">
            <v>DULWICH</v>
          </cell>
          <cell r="C43">
            <v>2</v>
          </cell>
          <cell r="D43">
            <v>1390000</v>
          </cell>
          <cell r="E43">
            <v>5</v>
          </cell>
          <cell r="F43">
            <v>1288000</v>
          </cell>
          <cell r="G43">
            <v>-7.3381294964028773E-2</v>
          </cell>
        </row>
        <row r="44">
          <cell r="B44" t="str">
            <v>EASTWOOD</v>
          </cell>
          <cell r="C44">
            <v>5</v>
          </cell>
          <cell r="D44">
            <v>635000</v>
          </cell>
          <cell r="E44">
            <v>1</v>
          </cell>
          <cell r="F44">
            <v>527000</v>
          </cell>
          <cell r="G44">
            <v>-0.17007874015748031</v>
          </cell>
        </row>
        <row r="45">
          <cell r="B45" t="str">
            <v>ERINDALE</v>
          </cell>
          <cell r="C45">
            <v>4</v>
          </cell>
          <cell r="D45">
            <v>1145000</v>
          </cell>
          <cell r="E45">
            <v>4</v>
          </cell>
          <cell r="F45">
            <v>1405000</v>
          </cell>
          <cell r="G45">
            <v>0.22707423580786026</v>
          </cell>
        </row>
        <row r="46">
          <cell r="B46" t="str">
            <v>FREWVILLE</v>
          </cell>
          <cell r="C46">
            <v>4</v>
          </cell>
          <cell r="D46">
            <v>911000</v>
          </cell>
          <cell r="G46"/>
        </row>
        <row r="47">
          <cell r="B47" t="str">
            <v>GLEN OSMOND</v>
          </cell>
          <cell r="C47">
            <v>7</v>
          </cell>
          <cell r="D47">
            <v>1100000</v>
          </cell>
          <cell r="E47">
            <v>3</v>
          </cell>
          <cell r="F47">
            <v>1105000</v>
          </cell>
          <cell r="G47">
            <v>4.5454545454545452E-3</v>
          </cell>
        </row>
        <row r="48">
          <cell r="B48" t="str">
            <v>GLENSIDE</v>
          </cell>
          <cell r="C48">
            <v>5</v>
          </cell>
          <cell r="D48">
            <v>851500</v>
          </cell>
          <cell r="E48">
            <v>3</v>
          </cell>
          <cell r="F48">
            <v>885000</v>
          </cell>
          <cell r="G48">
            <v>3.9342337052260715E-2</v>
          </cell>
        </row>
        <row r="49">
          <cell r="B49" t="str">
            <v>GLENUNGA</v>
          </cell>
          <cell r="C49">
            <v>12</v>
          </cell>
          <cell r="D49">
            <v>1000000</v>
          </cell>
          <cell r="E49">
            <v>8</v>
          </cell>
          <cell r="F49">
            <v>1275000</v>
          </cell>
          <cell r="G49">
            <v>0.27500000000000002</v>
          </cell>
        </row>
        <row r="50">
          <cell r="B50" t="str">
            <v>HAZELWOOD PARK</v>
          </cell>
          <cell r="C50">
            <v>10</v>
          </cell>
          <cell r="D50">
            <v>828125</v>
          </cell>
          <cell r="E50">
            <v>5</v>
          </cell>
          <cell r="F50">
            <v>1169000</v>
          </cell>
          <cell r="G50">
            <v>0.41162264150943395</v>
          </cell>
        </row>
        <row r="51">
          <cell r="B51" t="str">
            <v>HORSNELL GULLY</v>
          </cell>
          <cell r="G51"/>
        </row>
        <row r="52">
          <cell r="B52" t="str">
            <v>KENSINGTON GARDENS</v>
          </cell>
          <cell r="C52">
            <v>5</v>
          </cell>
          <cell r="D52">
            <v>733000</v>
          </cell>
          <cell r="E52">
            <v>4</v>
          </cell>
          <cell r="F52">
            <v>1208500</v>
          </cell>
          <cell r="G52">
            <v>0.64870395634379263</v>
          </cell>
        </row>
        <row r="53">
          <cell r="B53" t="str">
            <v>KENSINGTON PARK</v>
          </cell>
          <cell r="C53">
            <v>16</v>
          </cell>
          <cell r="D53">
            <v>900000</v>
          </cell>
          <cell r="E53">
            <v>8</v>
          </cell>
          <cell r="F53">
            <v>1235000</v>
          </cell>
          <cell r="G53">
            <v>0.37222222222222223</v>
          </cell>
        </row>
        <row r="54">
          <cell r="B54" t="str">
            <v>LEABROOK</v>
          </cell>
          <cell r="C54">
            <v>5</v>
          </cell>
          <cell r="D54">
            <v>1670000</v>
          </cell>
          <cell r="E54">
            <v>2</v>
          </cell>
          <cell r="F54">
            <v>920050</v>
          </cell>
          <cell r="G54">
            <v>-0.44907185628742513</v>
          </cell>
        </row>
        <row r="55">
          <cell r="B55" t="str">
            <v>LEAWOOD GARDENS</v>
          </cell>
          <cell r="G55"/>
        </row>
        <row r="56">
          <cell r="B56" t="str">
            <v>LINDEN PARK</v>
          </cell>
          <cell r="C56">
            <v>7</v>
          </cell>
          <cell r="D56">
            <v>850000</v>
          </cell>
          <cell r="E56">
            <v>7</v>
          </cell>
          <cell r="F56">
            <v>890000</v>
          </cell>
          <cell r="G56">
            <v>4.7058823529411764E-2</v>
          </cell>
        </row>
        <row r="57">
          <cell r="B57" t="str">
            <v>MAGILL</v>
          </cell>
          <cell r="C57">
            <v>36</v>
          </cell>
          <cell r="D57">
            <v>665000</v>
          </cell>
          <cell r="E57">
            <v>36</v>
          </cell>
          <cell r="F57">
            <v>673750</v>
          </cell>
          <cell r="G57">
            <v>1.3157894736842105E-2</v>
          </cell>
        </row>
        <row r="58">
          <cell r="B58" t="str">
            <v>MOUNT OSMOND</v>
          </cell>
          <cell r="C58">
            <v>2</v>
          </cell>
          <cell r="D58">
            <v>915000</v>
          </cell>
          <cell r="E58">
            <v>2</v>
          </cell>
          <cell r="F58">
            <v>707500</v>
          </cell>
          <cell r="G58">
            <v>-0.22677595628415301</v>
          </cell>
        </row>
        <row r="59">
          <cell r="B59" t="str">
            <v>ROSE PARK</v>
          </cell>
          <cell r="C59">
            <v>3</v>
          </cell>
          <cell r="D59">
            <v>1492000</v>
          </cell>
          <cell r="E59">
            <v>1</v>
          </cell>
          <cell r="F59">
            <v>1684000</v>
          </cell>
          <cell r="G59">
            <v>0.12868632707774799</v>
          </cell>
        </row>
        <row r="60">
          <cell r="B60" t="str">
            <v>ROSSLYN PARK</v>
          </cell>
          <cell r="C60">
            <v>5</v>
          </cell>
          <cell r="D60">
            <v>960500</v>
          </cell>
          <cell r="E60">
            <v>5</v>
          </cell>
          <cell r="F60">
            <v>766100</v>
          </cell>
          <cell r="G60">
            <v>-0.20239458615304529</v>
          </cell>
        </row>
        <row r="61">
          <cell r="B61" t="str">
            <v>SKYE</v>
          </cell>
          <cell r="C61">
            <v>2</v>
          </cell>
          <cell r="D61">
            <v>688500</v>
          </cell>
          <cell r="E61">
            <v>1</v>
          </cell>
          <cell r="F61">
            <v>945000</v>
          </cell>
          <cell r="G61">
            <v>0.37254901960784315</v>
          </cell>
        </row>
        <row r="62">
          <cell r="B62" t="str">
            <v>ST GEORGES</v>
          </cell>
          <cell r="C62">
            <v>9</v>
          </cell>
          <cell r="D62">
            <v>915000</v>
          </cell>
          <cell r="E62">
            <v>4</v>
          </cell>
          <cell r="F62">
            <v>1300000</v>
          </cell>
          <cell r="G62">
            <v>0.42076502732240439</v>
          </cell>
        </row>
        <row r="63">
          <cell r="B63" t="str">
            <v>STONYFELL</v>
          </cell>
          <cell r="C63">
            <v>8</v>
          </cell>
          <cell r="D63">
            <v>905500</v>
          </cell>
          <cell r="E63">
            <v>4</v>
          </cell>
          <cell r="F63">
            <v>1102500</v>
          </cell>
          <cell r="G63">
            <v>0.21755935946990612</v>
          </cell>
        </row>
        <row r="64">
          <cell r="B64" t="str">
            <v>TOORAK GARDENS</v>
          </cell>
          <cell r="C64">
            <v>6</v>
          </cell>
          <cell r="D64">
            <v>1400000</v>
          </cell>
          <cell r="E64">
            <v>6</v>
          </cell>
          <cell r="F64">
            <v>1375000</v>
          </cell>
          <cell r="G64">
            <v>-1.7857142857142856E-2</v>
          </cell>
        </row>
        <row r="65">
          <cell r="B65" t="str">
            <v>TUSMORE</v>
          </cell>
          <cell r="C65">
            <v>3</v>
          </cell>
          <cell r="D65">
            <v>880000</v>
          </cell>
          <cell r="E65">
            <v>7</v>
          </cell>
          <cell r="F65">
            <v>1250000</v>
          </cell>
          <cell r="G65">
            <v>0.42045454545454547</v>
          </cell>
        </row>
        <row r="66">
          <cell r="B66" t="str">
            <v>WATERFALL GULLY</v>
          </cell>
          <cell r="E66">
            <v>2</v>
          </cell>
          <cell r="F66">
            <v>688500</v>
          </cell>
          <cell r="G66"/>
        </row>
        <row r="67">
          <cell r="B67" t="str">
            <v>WATTLE PARK</v>
          </cell>
          <cell r="C67">
            <v>6</v>
          </cell>
          <cell r="D67">
            <v>839250</v>
          </cell>
          <cell r="E67">
            <v>3</v>
          </cell>
          <cell r="F67">
            <v>940000</v>
          </cell>
          <cell r="G67">
            <v>0.12004766160262138</v>
          </cell>
        </row>
        <row r="68">
          <cell r="B68" t="str">
            <v>ATHELSTONE</v>
          </cell>
          <cell r="C68">
            <v>26</v>
          </cell>
          <cell r="D68">
            <v>535000</v>
          </cell>
          <cell r="E68">
            <v>30</v>
          </cell>
          <cell r="F68">
            <v>556100</v>
          </cell>
          <cell r="G68">
            <v>3.9439252336448599E-2</v>
          </cell>
        </row>
        <row r="69">
          <cell r="B69" t="str">
            <v>CAMPBELLTOWN</v>
          </cell>
          <cell r="C69">
            <v>26</v>
          </cell>
          <cell r="D69">
            <v>520000</v>
          </cell>
          <cell r="E69">
            <v>21</v>
          </cell>
          <cell r="F69">
            <v>572000</v>
          </cell>
          <cell r="G69">
            <v>0.1</v>
          </cell>
        </row>
        <row r="70">
          <cell r="B70" t="str">
            <v>HECTORVILLE</v>
          </cell>
          <cell r="C70">
            <v>16</v>
          </cell>
          <cell r="D70">
            <v>495000</v>
          </cell>
          <cell r="E70">
            <v>13</v>
          </cell>
          <cell r="F70">
            <v>565000</v>
          </cell>
          <cell r="G70">
            <v>0.14141414141414141</v>
          </cell>
        </row>
        <row r="71">
          <cell r="B71" t="str">
            <v>MAGILL</v>
          </cell>
          <cell r="C71">
            <v>36</v>
          </cell>
          <cell r="D71">
            <v>665000</v>
          </cell>
          <cell r="E71">
            <v>36</v>
          </cell>
          <cell r="F71">
            <v>673750</v>
          </cell>
          <cell r="G71">
            <v>1.3157894736842105E-2</v>
          </cell>
        </row>
        <row r="72">
          <cell r="B72" t="str">
            <v>NEWTON</v>
          </cell>
          <cell r="C72">
            <v>16</v>
          </cell>
          <cell r="D72">
            <v>570000</v>
          </cell>
          <cell r="E72">
            <v>17</v>
          </cell>
          <cell r="F72">
            <v>502000</v>
          </cell>
          <cell r="G72">
            <v>-0.11929824561403508</v>
          </cell>
        </row>
        <row r="73">
          <cell r="B73" t="str">
            <v>PARADISE</v>
          </cell>
          <cell r="C73">
            <v>25</v>
          </cell>
          <cell r="D73">
            <v>519000</v>
          </cell>
          <cell r="E73">
            <v>18</v>
          </cell>
          <cell r="F73">
            <v>539000</v>
          </cell>
          <cell r="G73">
            <v>3.8535645472061654E-2</v>
          </cell>
        </row>
        <row r="74">
          <cell r="B74" t="str">
            <v>ROSTREVOR</v>
          </cell>
          <cell r="C74">
            <v>30</v>
          </cell>
          <cell r="D74">
            <v>572500</v>
          </cell>
          <cell r="E74">
            <v>32</v>
          </cell>
          <cell r="F74">
            <v>612500</v>
          </cell>
          <cell r="G74">
            <v>6.9868995633187769E-2</v>
          </cell>
        </row>
        <row r="75">
          <cell r="B75" t="str">
            <v>TRANMERE</v>
          </cell>
          <cell r="C75">
            <v>12</v>
          </cell>
          <cell r="D75">
            <v>670000</v>
          </cell>
          <cell r="E75">
            <v>19</v>
          </cell>
          <cell r="F75">
            <v>817400</v>
          </cell>
          <cell r="G75">
            <v>0.22</v>
          </cell>
        </row>
        <row r="76">
          <cell r="B76" t="str">
            <v>ALBERT PARK</v>
          </cell>
          <cell r="C76">
            <v>6</v>
          </cell>
          <cell r="D76">
            <v>387500</v>
          </cell>
          <cell r="E76">
            <v>7</v>
          </cell>
          <cell r="F76">
            <v>429000</v>
          </cell>
          <cell r="G76">
            <v>0.10709677419354839</v>
          </cell>
        </row>
        <row r="77">
          <cell r="B77" t="str">
            <v>ALLENBY GARDENS</v>
          </cell>
          <cell r="C77">
            <v>4</v>
          </cell>
          <cell r="D77">
            <v>725000</v>
          </cell>
          <cell r="E77">
            <v>9</v>
          </cell>
          <cell r="F77">
            <v>516000</v>
          </cell>
          <cell r="G77">
            <v>-0.28827586206896549</v>
          </cell>
        </row>
        <row r="78">
          <cell r="B78" t="str">
            <v>ATHOL PARK</v>
          </cell>
          <cell r="C78">
            <v>7</v>
          </cell>
          <cell r="D78">
            <v>320000</v>
          </cell>
          <cell r="E78">
            <v>6</v>
          </cell>
          <cell r="F78">
            <v>385000</v>
          </cell>
          <cell r="G78">
            <v>0.203125</v>
          </cell>
        </row>
        <row r="79">
          <cell r="B79" t="str">
            <v>BEVERLEY</v>
          </cell>
          <cell r="C79">
            <v>2</v>
          </cell>
          <cell r="D79">
            <v>449125</v>
          </cell>
          <cell r="E79">
            <v>3</v>
          </cell>
          <cell r="F79">
            <v>475000</v>
          </cell>
          <cell r="G79">
            <v>5.7612023378792093E-2</v>
          </cell>
        </row>
        <row r="80">
          <cell r="B80" t="str">
            <v>BOWDEN</v>
          </cell>
          <cell r="C80">
            <v>2</v>
          </cell>
          <cell r="D80">
            <v>607500</v>
          </cell>
          <cell r="E80">
            <v>1</v>
          </cell>
          <cell r="F80">
            <v>648000</v>
          </cell>
          <cell r="G80">
            <v>6.6666666666666666E-2</v>
          </cell>
        </row>
        <row r="81">
          <cell r="B81" t="str">
            <v>BROMPTON</v>
          </cell>
          <cell r="C81">
            <v>9</v>
          </cell>
          <cell r="D81">
            <v>560000</v>
          </cell>
          <cell r="E81">
            <v>10</v>
          </cell>
          <cell r="F81">
            <v>575000</v>
          </cell>
          <cell r="G81">
            <v>2.6785714285714284E-2</v>
          </cell>
        </row>
        <row r="82">
          <cell r="B82" t="str">
            <v>CHELTENHAM</v>
          </cell>
          <cell r="C82">
            <v>3</v>
          </cell>
          <cell r="D82">
            <v>405220</v>
          </cell>
          <cell r="E82">
            <v>9</v>
          </cell>
          <cell r="F82">
            <v>440000</v>
          </cell>
          <cell r="G82">
            <v>8.5829919549874137E-2</v>
          </cell>
        </row>
        <row r="83">
          <cell r="B83" t="str">
            <v>CROYDON</v>
          </cell>
          <cell r="C83">
            <v>8</v>
          </cell>
          <cell r="D83">
            <v>670000</v>
          </cell>
          <cell r="E83">
            <v>3</v>
          </cell>
          <cell r="F83">
            <v>525000</v>
          </cell>
          <cell r="G83">
            <v>-0.21641791044776118</v>
          </cell>
        </row>
        <row r="84">
          <cell r="B84" t="str">
            <v>DEVON PARK</v>
          </cell>
          <cell r="C84">
            <v>4</v>
          </cell>
          <cell r="D84">
            <v>516250</v>
          </cell>
          <cell r="E84">
            <v>2</v>
          </cell>
          <cell r="F84">
            <v>496500</v>
          </cell>
          <cell r="G84">
            <v>-3.8256658595641646E-2</v>
          </cell>
        </row>
        <row r="85">
          <cell r="B85" t="str">
            <v>FINDON</v>
          </cell>
          <cell r="C85">
            <v>22</v>
          </cell>
          <cell r="D85">
            <v>510000</v>
          </cell>
          <cell r="E85">
            <v>23</v>
          </cell>
          <cell r="F85">
            <v>512000</v>
          </cell>
          <cell r="G85">
            <v>3.9215686274509803E-3</v>
          </cell>
        </row>
        <row r="86">
          <cell r="B86" t="str">
            <v>FLINDERS PARK</v>
          </cell>
          <cell r="C86">
            <v>20</v>
          </cell>
          <cell r="D86">
            <v>598250</v>
          </cell>
          <cell r="E86">
            <v>21</v>
          </cell>
          <cell r="F86">
            <v>565000</v>
          </cell>
          <cell r="G86">
            <v>-5.5578771416631846E-2</v>
          </cell>
        </row>
        <row r="87">
          <cell r="B87" t="str">
            <v>FULHAM GARDENS</v>
          </cell>
          <cell r="C87">
            <v>21</v>
          </cell>
          <cell r="D87">
            <v>618000</v>
          </cell>
          <cell r="E87">
            <v>15</v>
          </cell>
          <cell r="F87">
            <v>696000</v>
          </cell>
          <cell r="G87">
            <v>0.12621359223300971</v>
          </cell>
        </row>
        <row r="88">
          <cell r="B88" t="str">
            <v>GRANGE</v>
          </cell>
          <cell r="C88">
            <v>16</v>
          </cell>
          <cell r="D88">
            <v>737500</v>
          </cell>
          <cell r="E88">
            <v>15</v>
          </cell>
          <cell r="F88">
            <v>666000</v>
          </cell>
          <cell r="G88">
            <v>-9.6949152542372879E-2</v>
          </cell>
        </row>
        <row r="89">
          <cell r="B89" t="str">
            <v>HENDON</v>
          </cell>
          <cell r="C89">
            <v>6</v>
          </cell>
          <cell r="D89">
            <v>452500</v>
          </cell>
          <cell r="E89">
            <v>7</v>
          </cell>
          <cell r="F89">
            <v>440000</v>
          </cell>
          <cell r="G89">
            <v>-2.7624309392265192E-2</v>
          </cell>
        </row>
        <row r="90">
          <cell r="B90" t="str">
            <v>HENLEY BEACH</v>
          </cell>
          <cell r="C90">
            <v>20</v>
          </cell>
          <cell r="D90">
            <v>820000</v>
          </cell>
          <cell r="E90">
            <v>14</v>
          </cell>
          <cell r="F90">
            <v>843000</v>
          </cell>
          <cell r="G90">
            <v>2.8048780487804879E-2</v>
          </cell>
        </row>
        <row r="91">
          <cell r="B91" t="str">
            <v>HENLEY BEACH SOUTH</v>
          </cell>
          <cell r="C91">
            <v>7</v>
          </cell>
          <cell r="D91">
            <v>690000</v>
          </cell>
          <cell r="E91">
            <v>7</v>
          </cell>
          <cell r="F91">
            <v>940500</v>
          </cell>
          <cell r="G91">
            <v>0.36304347826086958</v>
          </cell>
        </row>
        <row r="92">
          <cell r="B92" t="str">
            <v>HINDMARSH</v>
          </cell>
          <cell r="E92">
            <v>1</v>
          </cell>
          <cell r="F92">
            <v>470000</v>
          </cell>
          <cell r="G92"/>
        </row>
        <row r="93">
          <cell r="B93" t="str">
            <v>KIDMAN PARK</v>
          </cell>
          <cell r="C93">
            <v>19</v>
          </cell>
          <cell r="D93">
            <v>573000</v>
          </cell>
          <cell r="E93">
            <v>11</v>
          </cell>
          <cell r="F93">
            <v>625000</v>
          </cell>
          <cell r="G93">
            <v>9.0750436300174514E-2</v>
          </cell>
        </row>
        <row r="94">
          <cell r="B94" t="str">
            <v>KILKENNY</v>
          </cell>
          <cell r="C94">
            <v>4</v>
          </cell>
          <cell r="D94">
            <v>514500</v>
          </cell>
          <cell r="E94">
            <v>4</v>
          </cell>
          <cell r="F94">
            <v>482500</v>
          </cell>
          <cell r="G94">
            <v>-6.2196307094266275E-2</v>
          </cell>
        </row>
        <row r="95">
          <cell r="B95" t="str">
            <v>OVINGHAM</v>
          </cell>
          <cell r="C95">
            <v>1</v>
          </cell>
          <cell r="D95">
            <v>750000</v>
          </cell>
          <cell r="E95">
            <v>3</v>
          </cell>
          <cell r="F95">
            <v>840000</v>
          </cell>
          <cell r="G95">
            <v>0.12</v>
          </cell>
        </row>
        <row r="96">
          <cell r="B96" t="str">
            <v>PENNINGTON</v>
          </cell>
          <cell r="C96">
            <v>6</v>
          </cell>
          <cell r="D96">
            <v>407500</v>
          </cell>
          <cell r="E96">
            <v>10</v>
          </cell>
          <cell r="F96">
            <v>426000</v>
          </cell>
          <cell r="G96">
            <v>4.5398773006134971E-2</v>
          </cell>
        </row>
        <row r="97">
          <cell r="B97" t="str">
            <v>RENOWN PARK</v>
          </cell>
          <cell r="C97">
            <v>3</v>
          </cell>
          <cell r="D97">
            <v>543549.5</v>
          </cell>
          <cell r="E97">
            <v>4</v>
          </cell>
          <cell r="F97">
            <v>428500</v>
          </cell>
          <cell r="G97">
            <v>-0.21166333517002592</v>
          </cell>
        </row>
        <row r="98">
          <cell r="B98" t="str">
            <v>RIDLEYTON</v>
          </cell>
          <cell r="C98">
            <v>5</v>
          </cell>
          <cell r="D98">
            <v>513000</v>
          </cell>
          <cell r="E98">
            <v>4</v>
          </cell>
          <cell r="F98">
            <v>530000</v>
          </cell>
          <cell r="G98">
            <v>3.3138401559454189E-2</v>
          </cell>
        </row>
        <row r="99">
          <cell r="B99" t="str">
            <v>ROSEWATER</v>
          </cell>
          <cell r="C99">
            <v>13</v>
          </cell>
          <cell r="D99">
            <v>345000</v>
          </cell>
          <cell r="E99">
            <v>11</v>
          </cell>
          <cell r="F99">
            <v>414000</v>
          </cell>
          <cell r="G99">
            <v>0.2</v>
          </cell>
        </row>
        <row r="100">
          <cell r="B100" t="str">
            <v>ROYAL PARK</v>
          </cell>
          <cell r="C100">
            <v>12</v>
          </cell>
          <cell r="D100">
            <v>388500</v>
          </cell>
          <cell r="E100">
            <v>12</v>
          </cell>
          <cell r="F100">
            <v>442500</v>
          </cell>
          <cell r="G100">
            <v>0.138996138996139</v>
          </cell>
        </row>
        <row r="101">
          <cell r="B101" t="str">
            <v>SEATON</v>
          </cell>
          <cell r="C101">
            <v>37</v>
          </cell>
          <cell r="D101">
            <v>505500</v>
          </cell>
          <cell r="E101">
            <v>26</v>
          </cell>
          <cell r="F101">
            <v>517500</v>
          </cell>
          <cell r="G101">
            <v>2.3738872403560832E-2</v>
          </cell>
        </row>
        <row r="102">
          <cell r="B102" t="str">
            <v>SEMAPHORE PARK</v>
          </cell>
          <cell r="C102">
            <v>12</v>
          </cell>
          <cell r="D102">
            <v>457500</v>
          </cell>
          <cell r="E102">
            <v>11</v>
          </cell>
          <cell r="F102">
            <v>515000</v>
          </cell>
          <cell r="G102">
            <v>0.12568306010928962</v>
          </cell>
        </row>
        <row r="103">
          <cell r="B103" t="str">
            <v>ST CLAIR</v>
          </cell>
          <cell r="C103">
            <v>4</v>
          </cell>
          <cell r="D103">
            <v>656000</v>
          </cell>
          <cell r="E103">
            <v>2</v>
          </cell>
          <cell r="F103">
            <v>672500</v>
          </cell>
          <cell r="G103">
            <v>2.5152439024390245E-2</v>
          </cell>
        </row>
        <row r="104">
          <cell r="B104" t="str">
            <v>TENNYSON</v>
          </cell>
          <cell r="C104">
            <v>3</v>
          </cell>
          <cell r="D104">
            <v>1800000</v>
          </cell>
          <cell r="E104">
            <v>2</v>
          </cell>
          <cell r="F104">
            <v>2740000</v>
          </cell>
          <cell r="G104">
            <v>0.52222222222222225</v>
          </cell>
        </row>
        <row r="105">
          <cell r="B105" t="str">
            <v>WELLAND</v>
          </cell>
          <cell r="C105">
            <v>3</v>
          </cell>
          <cell r="D105">
            <v>821000</v>
          </cell>
          <cell r="E105">
            <v>3</v>
          </cell>
          <cell r="F105">
            <v>845000</v>
          </cell>
          <cell r="G105">
            <v>2.9232643118148598E-2</v>
          </cell>
        </row>
        <row r="106">
          <cell r="B106" t="str">
            <v>WEST BEACH</v>
          </cell>
          <cell r="C106">
            <v>12</v>
          </cell>
          <cell r="D106">
            <v>684000</v>
          </cell>
          <cell r="E106">
            <v>13</v>
          </cell>
          <cell r="F106">
            <v>691250</v>
          </cell>
          <cell r="G106">
            <v>1.0599415204678362E-2</v>
          </cell>
        </row>
        <row r="107">
          <cell r="B107" t="str">
            <v>WEST CROYDON</v>
          </cell>
          <cell r="C107">
            <v>11</v>
          </cell>
          <cell r="D107">
            <v>528000</v>
          </cell>
          <cell r="E107">
            <v>11</v>
          </cell>
          <cell r="F107">
            <v>563750</v>
          </cell>
          <cell r="G107">
            <v>6.7708333333333329E-2</v>
          </cell>
        </row>
        <row r="108">
          <cell r="B108" t="str">
            <v>WEST HINDMARSH</v>
          </cell>
          <cell r="C108">
            <v>4</v>
          </cell>
          <cell r="D108">
            <v>526000</v>
          </cell>
          <cell r="E108">
            <v>3</v>
          </cell>
          <cell r="F108">
            <v>630000</v>
          </cell>
          <cell r="G108">
            <v>0.19771863117870722</v>
          </cell>
        </row>
        <row r="109">
          <cell r="B109" t="str">
            <v>WEST LAKES</v>
          </cell>
          <cell r="C109">
            <v>22</v>
          </cell>
          <cell r="D109">
            <v>685000</v>
          </cell>
          <cell r="E109">
            <v>16</v>
          </cell>
          <cell r="F109">
            <v>712500</v>
          </cell>
          <cell r="G109">
            <v>4.0145985401459854E-2</v>
          </cell>
        </row>
        <row r="110">
          <cell r="B110" t="str">
            <v>WEST LAKES SHORE</v>
          </cell>
          <cell r="C110">
            <v>10</v>
          </cell>
          <cell r="D110">
            <v>633000</v>
          </cell>
          <cell r="E110">
            <v>11</v>
          </cell>
          <cell r="F110">
            <v>628500</v>
          </cell>
          <cell r="G110">
            <v>-7.1090047393364926E-3</v>
          </cell>
        </row>
        <row r="111">
          <cell r="B111" t="str">
            <v>WOODVILLE</v>
          </cell>
          <cell r="C111">
            <v>2</v>
          </cell>
          <cell r="D111">
            <v>493800</v>
          </cell>
          <cell r="E111">
            <v>6</v>
          </cell>
          <cell r="F111">
            <v>633000</v>
          </cell>
          <cell r="G111">
            <v>0.28189550425273391</v>
          </cell>
        </row>
        <row r="112">
          <cell r="B112" t="str">
            <v>WOODVILLE NORTH</v>
          </cell>
          <cell r="C112">
            <v>6</v>
          </cell>
          <cell r="D112">
            <v>477500</v>
          </cell>
          <cell r="E112">
            <v>5</v>
          </cell>
          <cell r="F112">
            <v>387000</v>
          </cell>
          <cell r="G112">
            <v>-0.18952879581151832</v>
          </cell>
        </row>
        <row r="113">
          <cell r="B113" t="str">
            <v>WOODVILLE PARK</v>
          </cell>
          <cell r="C113">
            <v>4</v>
          </cell>
          <cell r="D113">
            <v>591250</v>
          </cell>
          <cell r="E113">
            <v>5</v>
          </cell>
          <cell r="F113">
            <v>620000</v>
          </cell>
          <cell r="G113">
            <v>4.8625792811839326E-2</v>
          </cell>
        </row>
        <row r="114">
          <cell r="B114" t="str">
            <v>WOODVILLE SOUTH</v>
          </cell>
          <cell r="C114">
            <v>19</v>
          </cell>
          <cell r="D114">
            <v>567750</v>
          </cell>
          <cell r="E114">
            <v>10</v>
          </cell>
          <cell r="F114">
            <v>550000</v>
          </cell>
          <cell r="G114">
            <v>-3.1263760457948042E-2</v>
          </cell>
        </row>
        <row r="115">
          <cell r="B115" t="str">
            <v>WOODVILLE WEST</v>
          </cell>
          <cell r="C115">
            <v>12</v>
          </cell>
          <cell r="D115">
            <v>494000</v>
          </cell>
          <cell r="E115">
            <v>6</v>
          </cell>
          <cell r="F115">
            <v>457500</v>
          </cell>
          <cell r="G115">
            <v>-7.3886639676113364E-2</v>
          </cell>
        </row>
        <row r="116">
          <cell r="B116" t="str">
            <v>BIBARINGA</v>
          </cell>
          <cell r="G116"/>
        </row>
        <row r="117">
          <cell r="B117" t="str">
            <v>EVANSTON</v>
          </cell>
          <cell r="C117">
            <v>10</v>
          </cell>
          <cell r="D117">
            <v>319000</v>
          </cell>
          <cell r="E117">
            <v>7</v>
          </cell>
          <cell r="F117">
            <v>259500</v>
          </cell>
          <cell r="G117">
            <v>-0.18652037617554859</v>
          </cell>
        </row>
        <row r="118">
          <cell r="B118" t="str">
            <v>EVANSTON GARDENS</v>
          </cell>
          <cell r="C118">
            <v>6</v>
          </cell>
          <cell r="D118">
            <v>325000</v>
          </cell>
          <cell r="E118">
            <v>4</v>
          </cell>
          <cell r="F118">
            <v>360000</v>
          </cell>
          <cell r="G118">
            <v>0.1076923076923077</v>
          </cell>
        </row>
        <row r="119">
          <cell r="B119" t="str">
            <v>EVANSTON PARK</v>
          </cell>
          <cell r="C119">
            <v>27</v>
          </cell>
          <cell r="D119">
            <v>342500</v>
          </cell>
          <cell r="E119">
            <v>25</v>
          </cell>
          <cell r="F119">
            <v>358000</v>
          </cell>
          <cell r="G119">
            <v>4.5255474452554748E-2</v>
          </cell>
        </row>
        <row r="120">
          <cell r="B120" t="str">
            <v>EVANSTON SOUTH</v>
          </cell>
          <cell r="C120">
            <v>3</v>
          </cell>
          <cell r="D120">
            <v>395000</v>
          </cell>
          <cell r="E120">
            <v>3</v>
          </cell>
          <cell r="F120">
            <v>440860</v>
          </cell>
          <cell r="G120">
            <v>0.11610126582278481</v>
          </cell>
        </row>
        <row r="121">
          <cell r="B121" t="str">
            <v>GAWLER</v>
          </cell>
          <cell r="C121">
            <v>2</v>
          </cell>
          <cell r="D121">
            <v>442500</v>
          </cell>
          <cell r="E121">
            <v>3</v>
          </cell>
          <cell r="F121">
            <v>373750</v>
          </cell>
          <cell r="G121">
            <v>-0.15536723163841809</v>
          </cell>
        </row>
        <row r="122">
          <cell r="B122" t="str">
            <v>GAWLER EAST</v>
          </cell>
          <cell r="C122">
            <v>34</v>
          </cell>
          <cell r="D122">
            <v>360000</v>
          </cell>
          <cell r="E122">
            <v>15</v>
          </cell>
          <cell r="F122">
            <v>365000</v>
          </cell>
          <cell r="G122">
            <v>1.3888888888888888E-2</v>
          </cell>
        </row>
        <row r="123">
          <cell r="B123" t="str">
            <v>GAWLER SOUTH</v>
          </cell>
          <cell r="C123">
            <v>14</v>
          </cell>
          <cell r="D123">
            <v>280000</v>
          </cell>
          <cell r="E123">
            <v>4</v>
          </cell>
          <cell r="F123">
            <v>457500</v>
          </cell>
          <cell r="G123">
            <v>0.6339285714285714</v>
          </cell>
        </row>
        <row r="124">
          <cell r="B124" t="str">
            <v>GAWLER WEST</v>
          </cell>
          <cell r="C124">
            <v>2</v>
          </cell>
          <cell r="D124">
            <v>202750</v>
          </cell>
          <cell r="E124">
            <v>1</v>
          </cell>
          <cell r="F124">
            <v>375000</v>
          </cell>
          <cell r="G124">
            <v>0.84956843403205917</v>
          </cell>
        </row>
        <row r="125">
          <cell r="B125" t="str">
            <v>HILLIER</v>
          </cell>
          <cell r="G125"/>
        </row>
        <row r="126">
          <cell r="B126" t="str">
            <v>KUDLA</v>
          </cell>
          <cell r="G126"/>
        </row>
        <row r="127">
          <cell r="B127" t="str">
            <v>REID</v>
          </cell>
          <cell r="C127">
            <v>4</v>
          </cell>
          <cell r="D127">
            <v>408500</v>
          </cell>
          <cell r="E127">
            <v>1</v>
          </cell>
          <cell r="F127">
            <v>350000</v>
          </cell>
          <cell r="G127">
            <v>-0.14320685434516525</v>
          </cell>
        </row>
        <row r="128">
          <cell r="B128" t="str">
            <v>ULEYBURY</v>
          </cell>
          <cell r="G128"/>
        </row>
        <row r="129">
          <cell r="B129" t="str">
            <v>WILLASTON</v>
          </cell>
          <cell r="C129">
            <v>19</v>
          </cell>
          <cell r="D129">
            <v>310000</v>
          </cell>
          <cell r="E129">
            <v>15</v>
          </cell>
          <cell r="F129">
            <v>307750</v>
          </cell>
          <cell r="G129">
            <v>-7.2580645161290326E-3</v>
          </cell>
        </row>
        <row r="130">
          <cell r="B130" t="str">
            <v>BRIGHTON</v>
          </cell>
          <cell r="C130">
            <v>8</v>
          </cell>
          <cell r="D130">
            <v>606000</v>
          </cell>
          <cell r="E130">
            <v>10</v>
          </cell>
          <cell r="F130">
            <v>684000</v>
          </cell>
          <cell r="G130">
            <v>0.12871287128712872</v>
          </cell>
        </row>
        <row r="131">
          <cell r="B131" t="str">
            <v>GLENELG</v>
          </cell>
          <cell r="C131">
            <v>1</v>
          </cell>
          <cell r="D131">
            <v>785000</v>
          </cell>
          <cell r="G131"/>
        </row>
        <row r="132">
          <cell r="B132" t="str">
            <v>GLENELG EAST</v>
          </cell>
          <cell r="C132">
            <v>8</v>
          </cell>
          <cell r="D132">
            <v>925000</v>
          </cell>
          <cell r="E132">
            <v>7</v>
          </cell>
          <cell r="F132">
            <v>875000</v>
          </cell>
          <cell r="G132">
            <v>-5.4054054054054057E-2</v>
          </cell>
        </row>
        <row r="133">
          <cell r="B133" t="str">
            <v>GLENELG NORTH</v>
          </cell>
          <cell r="C133">
            <v>20</v>
          </cell>
          <cell r="D133">
            <v>670375</v>
          </cell>
          <cell r="E133">
            <v>15</v>
          </cell>
          <cell r="F133">
            <v>775000</v>
          </cell>
          <cell r="G133">
            <v>0.15606936416184972</v>
          </cell>
        </row>
        <row r="134">
          <cell r="B134" t="str">
            <v>GLENELG SOUTH</v>
          </cell>
          <cell r="C134">
            <v>3</v>
          </cell>
          <cell r="D134">
            <v>780000</v>
          </cell>
          <cell r="E134">
            <v>6</v>
          </cell>
          <cell r="F134">
            <v>1430000</v>
          </cell>
          <cell r="G134">
            <v>0.83333333333333337</v>
          </cell>
        </row>
        <row r="135">
          <cell r="B135" t="str">
            <v>HOVE</v>
          </cell>
          <cell r="C135">
            <v>8</v>
          </cell>
          <cell r="D135">
            <v>700000</v>
          </cell>
          <cell r="E135">
            <v>12</v>
          </cell>
          <cell r="F135">
            <v>682500</v>
          </cell>
          <cell r="G135">
            <v>-2.5000000000000001E-2</v>
          </cell>
        </row>
        <row r="136">
          <cell r="B136" t="str">
            <v>KINGSTON PARK</v>
          </cell>
          <cell r="C136">
            <v>3</v>
          </cell>
          <cell r="D136">
            <v>995000</v>
          </cell>
          <cell r="E136">
            <v>4</v>
          </cell>
          <cell r="F136">
            <v>675000</v>
          </cell>
          <cell r="G136">
            <v>-0.32160804020100503</v>
          </cell>
        </row>
        <row r="137">
          <cell r="B137" t="str">
            <v>NORTH BRIGHTON</v>
          </cell>
          <cell r="C137">
            <v>11</v>
          </cell>
          <cell r="D137">
            <v>622000</v>
          </cell>
          <cell r="E137">
            <v>8</v>
          </cell>
          <cell r="F137">
            <v>715000</v>
          </cell>
          <cell r="G137">
            <v>0.14951768488745981</v>
          </cell>
        </row>
        <row r="138">
          <cell r="B138" t="str">
            <v>SEACLIFF</v>
          </cell>
          <cell r="C138">
            <v>3</v>
          </cell>
          <cell r="D138">
            <v>1010000</v>
          </cell>
          <cell r="E138">
            <v>8</v>
          </cell>
          <cell r="F138">
            <v>763000</v>
          </cell>
          <cell r="G138">
            <v>-0.24455445544554455</v>
          </cell>
        </row>
        <row r="139">
          <cell r="B139" t="str">
            <v>SEACLIFF PARK</v>
          </cell>
          <cell r="C139">
            <v>6</v>
          </cell>
          <cell r="D139">
            <v>572500</v>
          </cell>
          <cell r="E139">
            <v>8</v>
          </cell>
          <cell r="F139">
            <v>552500</v>
          </cell>
          <cell r="G139">
            <v>-3.4934497816593885E-2</v>
          </cell>
        </row>
        <row r="140">
          <cell r="B140" t="str">
            <v>SOMERTON PARK</v>
          </cell>
          <cell r="C140">
            <v>17</v>
          </cell>
          <cell r="D140">
            <v>747500</v>
          </cell>
          <cell r="E140">
            <v>10</v>
          </cell>
          <cell r="F140">
            <v>835000</v>
          </cell>
          <cell r="G140">
            <v>0.11705685618729098</v>
          </cell>
        </row>
        <row r="141">
          <cell r="B141" t="str">
            <v>SOUTH BRIGHTON</v>
          </cell>
          <cell r="C141">
            <v>10</v>
          </cell>
          <cell r="D141">
            <v>525000</v>
          </cell>
          <cell r="E141">
            <v>9</v>
          </cell>
          <cell r="F141">
            <v>656250</v>
          </cell>
          <cell r="G141">
            <v>0.25</v>
          </cell>
        </row>
        <row r="142">
          <cell r="B142" t="str">
            <v>ASCOT PARK</v>
          </cell>
          <cell r="C142">
            <v>10</v>
          </cell>
          <cell r="D142">
            <v>457250</v>
          </cell>
          <cell r="E142">
            <v>7</v>
          </cell>
          <cell r="F142">
            <v>491000</v>
          </cell>
          <cell r="G142">
            <v>7.3810825587752871E-2</v>
          </cell>
        </row>
        <row r="143">
          <cell r="B143" t="str">
            <v>BEDFORD PARK</v>
          </cell>
          <cell r="C143">
            <v>4</v>
          </cell>
          <cell r="D143">
            <v>448000</v>
          </cell>
          <cell r="E143">
            <v>1</v>
          </cell>
          <cell r="F143">
            <v>495000</v>
          </cell>
          <cell r="G143">
            <v>0.10491071428571429</v>
          </cell>
        </row>
        <row r="144">
          <cell r="B144" t="str">
            <v>CLOVELLY PARK</v>
          </cell>
          <cell r="C144">
            <v>17</v>
          </cell>
          <cell r="D144">
            <v>475000</v>
          </cell>
          <cell r="E144">
            <v>7</v>
          </cell>
          <cell r="F144">
            <v>566000</v>
          </cell>
          <cell r="G144">
            <v>0.19157894736842104</v>
          </cell>
        </row>
        <row r="145">
          <cell r="B145" t="str">
            <v>DARLINGTON</v>
          </cell>
          <cell r="C145">
            <v>4</v>
          </cell>
          <cell r="D145">
            <v>728750</v>
          </cell>
          <cell r="E145">
            <v>3</v>
          </cell>
          <cell r="F145">
            <v>499000</v>
          </cell>
          <cell r="G145">
            <v>-0.31526586620926245</v>
          </cell>
        </row>
        <row r="146">
          <cell r="B146" t="str">
            <v>DOVER GARDENS</v>
          </cell>
          <cell r="C146">
            <v>5</v>
          </cell>
          <cell r="D146">
            <v>535000</v>
          </cell>
          <cell r="E146">
            <v>9</v>
          </cell>
          <cell r="F146">
            <v>492500</v>
          </cell>
          <cell r="G146">
            <v>-7.9439252336448593E-2</v>
          </cell>
        </row>
        <row r="147">
          <cell r="B147" t="str">
            <v>EDWARDSTOWN</v>
          </cell>
          <cell r="C147">
            <v>9</v>
          </cell>
          <cell r="D147">
            <v>510000</v>
          </cell>
          <cell r="E147">
            <v>14</v>
          </cell>
          <cell r="F147">
            <v>535000</v>
          </cell>
          <cell r="G147">
            <v>4.9019607843137254E-2</v>
          </cell>
        </row>
        <row r="148">
          <cell r="B148" t="str">
            <v>GLANDORE</v>
          </cell>
          <cell r="C148">
            <v>12</v>
          </cell>
          <cell r="D148">
            <v>705000</v>
          </cell>
          <cell r="E148">
            <v>12</v>
          </cell>
          <cell r="F148">
            <v>680000</v>
          </cell>
          <cell r="G148">
            <v>-3.5460992907801421E-2</v>
          </cell>
        </row>
        <row r="149">
          <cell r="B149" t="str">
            <v>GLENGOWRIE</v>
          </cell>
          <cell r="C149">
            <v>18</v>
          </cell>
          <cell r="D149">
            <v>640000</v>
          </cell>
          <cell r="E149">
            <v>14</v>
          </cell>
          <cell r="F149">
            <v>700000</v>
          </cell>
          <cell r="G149">
            <v>9.375E-2</v>
          </cell>
        </row>
        <row r="150">
          <cell r="B150" t="str">
            <v>HALLETT COVE</v>
          </cell>
          <cell r="C150">
            <v>56</v>
          </cell>
          <cell r="D150">
            <v>470000</v>
          </cell>
          <cell r="E150">
            <v>57</v>
          </cell>
          <cell r="F150">
            <v>487500</v>
          </cell>
          <cell r="G150">
            <v>3.7234042553191488E-2</v>
          </cell>
        </row>
        <row r="151">
          <cell r="B151" t="str">
            <v>LONSDALE</v>
          </cell>
          <cell r="G151"/>
        </row>
        <row r="152">
          <cell r="B152" t="str">
            <v>MARINO</v>
          </cell>
          <cell r="C152">
            <v>9</v>
          </cell>
          <cell r="D152">
            <v>726000</v>
          </cell>
          <cell r="E152">
            <v>9</v>
          </cell>
          <cell r="F152">
            <v>704000</v>
          </cell>
          <cell r="G152">
            <v>-3.0303030303030304E-2</v>
          </cell>
        </row>
        <row r="153">
          <cell r="B153" t="str">
            <v>MARION</v>
          </cell>
          <cell r="C153">
            <v>10</v>
          </cell>
          <cell r="D153">
            <v>507000</v>
          </cell>
          <cell r="E153">
            <v>17</v>
          </cell>
          <cell r="F153">
            <v>511250</v>
          </cell>
          <cell r="G153">
            <v>8.3826429980276129E-3</v>
          </cell>
        </row>
        <row r="154">
          <cell r="B154" t="str">
            <v>MITCHELL PARK</v>
          </cell>
          <cell r="C154">
            <v>14</v>
          </cell>
          <cell r="D154">
            <v>490000</v>
          </cell>
          <cell r="E154">
            <v>15</v>
          </cell>
          <cell r="F154">
            <v>460000</v>
          </cell>
          <cell r="G154">
            <v>-6.1224489795918366E-2</v>
          </cell>
        </row>
        <row r="155">
          <cell r="B155" t="str">
            <v>MORPHETTVILLE</v>
          </cell>
          <cell r="C155">
            <v>7</v>
          </cell>
          <cell r="D155">
            <v>481000</v>
          </cell>
          <cell r="E155">
            <v>6</v>
          </cell>
          <cell r="F155">
            <v>550000</v>
          </cell>
          <cell r="G155">
            <v>0.14345114345114346</v>
          </cell>
        </row>
        <row r="156">
          <cell r="B156" t="str">
            <v>OAKLANDS PARK</v>
          </cell>
          <cell r="C156">
            <v>8</v>
          </cell>
          <cell r="D156">
            <v>480000</v>
          </cell>
          <cell r="E156">
            <v>13</v>
          </cell>
          <cell r="F156">
            <v>481000</v>
          </cell>
          <cell r="G156">
            <v>2.0833333333333333E-3</v>
          </cell>
        </row>
        <row r="157">
          <cell r="B157" t="str">
            <v>O'HALLORAN HILL</v>
          </cell>
          <cell r="C157">
            <v>16</v>
          </cell>
          <cell r="D157">
            <v>370000</v>
          </cell>
          <cell r="E157">
            <v>11</v>
          </cell>
          <cell r="F157">
            <v>386000</v>
          </cell>
          <cell r="G157">
            <v>4.3243243243243246E-2</v>
          </cell>
        </row>
        <row r="158">
          <cell r="B158" t="str">
            <v>PARK HOLME</v>
          </cell>
          <cell r="C158">
            <v>8</v>
          </cell>
          <cell r="D158">
            <v>488750</v>
          </cell>
          <cell r="E158">
            <v>8</v>
          </cell>
          <cell r="F158">
            <v>506500</v>
          </cell>
          <cell r="G158">
            <v>3.631713554987212E-2</v>
          </cell>
        </row>
        <row r="159">
          <cell r="B159" t="str">
            <v>PLYMPTON PARK</v>
          </cell>
          <cell r="C159">
            <v>11</v>
          </cell>
          <cell r="D159">
            <v>580000</v>
          </cell>
          <cell r="E159">
            <v>13</v>
          </cell>
          <cell r="F159">
            <v>540000</v>
          </cell>
          <cell r="G159">
            <v>-6.8965517241379309E-2</v>
          </cell>
        </row>
        <row r="160">
          <cell r="B160" t="str">
            <v>SEACLIFF PARK</v>
          </cell>
          <cell r="C160">
            <v>6</v>
          </cell>
          <cell r="D160">
            <v>572500</v>
          </cell>
          <cell r="E160">
            <v>8</v>
          </cell>
          <cell r="F160">
            <v>552500</v>
          </cell>
          <cell r="G160">
            <v>-3.4934497816593885E-2</v>
          </cell>
        </row>
        <row r="161">
          <cell r="B161" t="str">
            <v>SEACOMBE GARDENS</v>
          </cell>
          <cell r="C161">
            <v>10</v>
          </cell>
          <cell r="D161">
            <v>441000</v>
          </cell>
          <cell r="E161">
            <v>9</v>
          </cell>
          <cell r="F161">
            <v>479000</v>
          </cell>
          <cell r="G161">
            <v>8.6167800453514742E-2</v>
          </cell>
        </row>
        <row r="162">
          <cell r="B162" t="str">
            <v>SEACOMBE HEIGHTS</v>
          </cell>
          <cell r="C162">
            <v>4</v>
          </cell>
          <cell r="D162">
            <v>477500</v>
          </cell>
          <cell r="E162">
            <v>7</v>
          </cell>
          <cell r="F162">
            <v>495500</v>
          </cell>
          <cell r="G162">
            <v>3.7696335078534031E-2</v>
          </cell>
        </row>
        <row r="163">
          <cell r="B163" t="str">
            <v>SEAVIEW DOWNS</v>
          </cell>
          <cell r="C163">
            <v>9</v>
          </cell>
          <cell r="D163">
            <v>610000</v>
          </cell>
          <cell r="E163">
            <v>9</v>
          </cell>
          <cell r="F163">
            <v>550000</v>
          </cell>
          <cell r="G163">
            <v>-9.8360655737704916E-2</v>
          </cell>
        </row>
        <row r="164">
          <cell r="B164" t="str">
            <v>SHEIDOW PARK</v>
          </cell>
          <cell r="C164">
            <v>24</v>
          </cell>
          <cell r="D164">
            <v>446000</v>
          </cell>
          <cell r="E164">
            <v>22</v>
          </cell>
          <cell r="F164">
            <v>428000</v>
          </cell>
          <cell r="G164">
            <v>-4.0358744394618833E-2</v>
          </cell>
        </row>
        <row r="165">
          <cell r="B165" t="str">
            <v>SOUTH PLYMPTON</v>
          </cell>
          <cell r="C165">
            <v>10</v>
          </cell>
          <cell r="D165">
            <v>475000</v>
          </cell>
          <cell r="E165">
            <v>16</v>
          </cell>
          <cell r="F165">
            <v>526500</v>
          </cell>
          <cell r="G165">
            <v>0.10842105263157895</v>
          </cell>
        </row>
        <row r="166">
          <cell r="B166" t="str">
            <v>STURT</v>
          </cell>
          <cell r="C166">
            <v>10</v>
          </cell>
          <cell r="D166">
            <v>430000</v>
          </cell>
          <cell r="E166">
            <v>7</v>
          </cell>
          <cell r="F166">
            <v>460000</v>
          </cell>
          <cell r="G166">
            <v>6.9767441860465115E-2</v>
          </cell>
        </row>
        <row r="167">
          <cell r="B167" t="str">
            <v>TONSLEY</v>
          </cell>
          <cell r="G167"/>
        </row>
        <row r="168">
          <cell r="B168" t="str">
            <v>TROTT PARK</v>
          </cell>
          <cell r="C168">
            <v>14</v>
          </cell>
          <cell r="D168">
            <v>369500</v>
          </cell>
          <cell r="E168">
            <v>10</v>
          </cell>
          <cell r="F168">
            <v>396000</v>
          </cell>
          <cell r="G168">
            <v>7.1718538565629222E-2</v>
          </cell>
        </row>
        <row r="169">
          <cell r="B169" t="str">
            <v>WARRADALE</v>
          </cell>
          <cell r="C169">
            <v>13</v>
          </cell>
          <cell r="D169">
            <v>600500</v>
          </cell>
          <cell r="E169">
            <v>15</v>
          </cell>
          <cell r="F169">
            <v>591000</v>
          </cell>
          <cell r="G169">
            <v>-1.5820149875104082E-2</v>
          </cell>
        </row>
        <row r="170">
          <cell r="B170" t="str">
            <v>BEDFORD PARK</v>
          </cell>
          <cell r="C170">
            <v>4</v>
          </cell>
          <cell r="D170">
            <v>448000</v>
          </cell>
          <cell r="E170">
            <v>1</v>
          </cell>
          <cell r="F170">
            <v>495000</v>
          </cell>
          <cell r="G170">
            <v>0.10491071428571429</v>
          </cell>
        </row>
        <row r="171">
          <cell r="B171" t="str">
            <v>BELAIR</v>
          </cell>
          <cell r="C171">
            <v>19</v>
          </cell>
          <cell r="D171">
            <v>700000</v>
          </cell>
          <cell r="E171">
            <v>14</v>
          </cell>
          <cell r="F171">
            <v>585000</v>
          </cell>
          <cell r="G171">
            <v>-0.16428571428571428</v>
          </cell>
        </row>
        <row r="172">
          <cell r="B172" t="str">
            <v>BELLEVUE HEIGHTS</v>
          </cell>
          <cell r="C172">
            <v>9</v>
          </cell>
          <cell r="D172">
            <v>500000</v>
          </cell>
          <cell r="E172">
            <v>15</v>
          </cell>
          <cell r="F172">
            <v>610000</v>
          </cell>
          <cell r="G172">
            <v>0.22</v>
          </cell>
        </row>
        <row r="173">
          <cell r="B173" t="str">
            <v>BLACKWOOD</v>
          </cell>
          <cell r="C173">
            <v>11</v>
          </cell>
          <cell r="D173">
            <v>477500</v>
          </cell>
          <cell r="E173">
            <v>14</v>
          </cell>
          <cell r="F173">
            <v>490000</v>
          </cell>
          <cell r="G173">
            <v>2.6178010471204188E-2</v>
          </cell>
        </row>
        <row r="174">
          <cell r="B174" t="str">
            <v>BROWN HILL CREEK</v>
          </cell>
          <cell r="G174"/>
        </row>
        <row r="175">
          <cell r="B175" t="str">
            <v>CLAPHAM</v>
          </cell>
          <cell r="C175">
            <v>9</v>
          </cell>
          <cell r="D175">
            <v>642000</v>
          </cell>
          <cell r="E175">
            <v>5</v>
          </cell>
          <cell r="F175">
            <v>637000</v>
          </cell>
          <cell r="G175">
            <v>-7.7881619937694704E-3</v>
          </cell>
        </row>
        <row r="176">
          <cell r="B176" t="str">
            <v>CLARENCE GARDENS</v>
          </cell>
          <cell r="C176">
            <v>9</v>
          </cell>
          <cell r="D176">
            <v>625000</v>
          </cell>
          <cell r="E176">
            <v>10</v>
          </cell>
          <cell r="F176">
            <v>650000</v>
          </cell>
          <cell r="G176">
            <v>0.04</v>
          </cell>
        </row>
        <row r="177">
          <cell r="B177" t="str">
            <v>COLONEL LIGHT GARDENS</v>
          </cell>
          <cell r="C177">
            <v>7</v>
          </cell>
          <cell r="D177">
            <v>841300</v>
          </cell>
          <cell r="E177">
            <v>8</v>
          </cell>
          <cell r="F177">
            <v>647000</v>
          </cell>
          <cell r="G177">
            <v>-0.23095209794365862</v>
          </cell>
        </row>
        <row r="178">
          <cell r="B178" t="str">
            <v>COROMANDEL VALLEY</v>
          </cell>
          <cell r="C178">
            <v>16</v>
          </cell>
          <cell r="D178">
            <v>546250</v>
          </cell>
          <cell r="E178">
            <v>17</v>
          </cell>
          <cell r="F178">
            <v>590000</v>
          </cell>
          <cell r="G178">
            <v>8.0091533180778038E-2</v>
          </cell>
        </row>
        <row r="179">
          <cell r="B179" t="str">
            <v>CRAFERS WEST</v>
          </cell>
          <cell r="C179">
            <v>3</v>
          </cell>
          <cell r="D179">
            <v>562500</v>
          </cell>
          <cell r="E179">
            <v>5</v>
          </cell>
          <cell r="F179">
            <v>555000</v>
          </cell>
          <cell r="G179">
            <v>-1.3333333333333334E-2</v>
          </cell>
        </row>
        <row r="180">
          <cell r="B180" t="str">
            <v>CRAIGBURN FARM</v>
          </cell>
          <cell r="C180">
            <v>9</v>
          </cell>
          <cell r="D180">
            <v>635000</v>
          </cell>
          <cell r="E180">
            <v>11</v>
          </cell>
          <cell r="F180">
            <v>690000</v>
          </cell>
          <cell r="G180">
            <v>8.6614173228346455E-2</v>
          </cell>
        </row>
        <row r="181">
          <cell r="B181" t="str">
            <v>CUMBERLAND PARK</v>
          </cell>
          <cell r="C181">
            <v>10</v>
          </cell>
          <cell r="D181">
            <v>671500</v>
          </cell>
          <cell r="E181">
            <v>7</v>
          </cell>
          <cell r="F181">
            <v>715000</v>
          </cell>
          <cell r="G181">
            <v>6.4780342516753533E-2</v>
          </cell>
        </row>
        <row r="182">
          <cell r="B182" t="str">
            <v>DAW PARK</v>
          </cell>
          <cell r="C182">
            <v>11</v>
          </cell>
          <cell r="D182">
            <v>535000</v>
          </cell>
          <cell r="E182">
            <v>9</v>
          </cell>
          <cell r="F182">
            <v>595500</v>
          </cell>
          <cell r="G182">
            <v>0.11308411214953271</v>
          </cell>
        </row>
        <row r="183">
          <cell r="B183" t="str">
            <v>EDEN HILLS</v>
          </cell>
          <cell r="C183">
            <v>13</v>
          </cell>
          <cell r="D183">
            <v>536000</v>
          </cell>
          <cell r="E183">
            <v>11</v>
          </cell>
          <cell r="F183">
            <v>575000</v>
          </cell>
          <cell r="G183">
            <v>7.2761194029850748E-2</v>
          </cell>
        </row>
        <row r="184">
          <cell r="B184" t="str">
            <v>GLENALTA</v>
          </cell>
          <cell r="C184">
            <v>9</v>
          </cell>
          <cell r="D184">
            <v>510000</v>
          </cell>
          <cell r="E184">
            <v>6</v>
          </cell>
          <cell r="F184">
            <v>585000</v>
          </cell>
          <cell r="G184">
            <v>0.14705882352941177</v>
          </cell>
        </row>
        <row r="185">
          <cell r="B185" t="str">
            <v>HAWTHORN</v>
          </cell>
          <cell r="C185">
            <v>7</v>
          </cell>
          <cell r="D185">
            <v>1200005</v>
          </cell>
          <cell r="E185">
            <v>5</v>
          </cell>
          <cell r="F185">
            <v>840000</v>
          </cell>
          <cell r="G185">
            <v>-0.30000291665451395</v>
          </cell>
        </row>
        <row r="186">
          <cell r="B186" t="str">
            <v>HAWTHORNDENE</v>
          </cell>
          <cell r="C186">
            <v>9</v>
          </cell>
          <cell r="D186">
            <v>520000</v>
          </cell>
          <cell r="E186">
            <v>8</v>
          </cell>
          <cell r="F186">
            <v>565000</v>
          </cell>
          <cell r="G186">
            <v>8.6538461538461536E-2</v>
          </cell>
        </row>
        <row r="187">
          <cell r="B187" t="str">
            <v>KINGSWOOD</v>
          </cell>
          <cell r="C187">
            <v>9</v>
          </cell>
          <cell r="D187">
            <v>912944</v>
          </cell>
          <cell r="E187">
            <v>6</v>
          </cell>
          <cell r="F187">
            <v>798000</v>
          </cell>
          <cell r="G187">
            <v>-0.1259047652429941</v>
          </cell>
        </row>
        <row r="188">
          <cell r="B188" t="str">
            <v>LEAWOOD GARDENS</v>
          </cell>
          <cell r="G188"/>
        </row>
        <row r="189">
          <cell r="B189" t="str">
            <v>LOWER MITCHAM</v>
          </cell>
          <cell r="C189">
            <v>9</v>
          </cell>
          <cell r="D189">
            <v>845000</v>
          </cell>
          <cell r="E189">
            <v>8</v>
          </cell>
          <cell r="F189">
            <v>753500</v>
          </cell>
          <cell r="G189">
            <v>-0.10828402366863905</v>
          </cell>
        </row>
        <row r="190">
          <cell r="B190" t="str">
            <v>LYNTON</v>
          </cell>
          <cell r="E190">
            <v>2</v>
          </cell>
          <cell r="F190">
            <v>885000</v>
          </cell>
          <cell r="G190"/>
        </row>
        <row r="191">
          <cell r="B191" t="str">
            <v>MELROSE PARK</v>
          </cell>
          <cell r="C191">
            <v>12</v>
          </cell>
          <cell r="D191">
            <v>546000</v>
          </cell>
          <cell r="E191">
            <v>10</v>
          </cell>
          <cell r="F191">
            <v>700000</v>
          </cell>
          <cell r="G191">
            <v>0.28205128205128205</v>
          </cell>
        </row>
        <row r="192">
          <cell r="B192" t="str">
            <v>MITCHAM</v>
          </cell>
          <cell r="C192">
            <v>7</v>
          </cell>
          <cell r="D192">
            <v>1030000</v>
          </cell>
          <cell r="E192">
            <v>3</v>
          </cell>
          <cell r="F192">
            <v>1490000</v>
          </cell>
          <cell r="G192">
            <v>0.44660194174757284</v>
          </cell>
        </row>
        <row r="193">
          <cell r="B193" t="str">
            <v>NETHERBY</v>
          </cell>
          <cell r="C193">
            <v>4</v>
          </cell>
          <cell r="D193">
            <v>1275000</v>
          </cell>
          <cell r="E193">
            <v>6</v>
          </cell>
          <cell r="F193">
            <v>1360000</v>
          </cell>
          <cell r="G193">
            <v>6.6666666666666666E-2</v>
          </cell>
        </row>
        <row r="194">
          <cell r="B194" t="str">
            <v>PANORAMA</v>
          </cell>
          <cell r="C194">
            <v>15</v>
          </cell>
          <cell r="D194">
            <v>615000</v>
          </cell>
          <cell r="E194">
            <v>8</v>
          </cell>
          <cell r="F194">
            <v>655000</v>
          </cell>
          <cell r="G194">
            <v>6.5040650406504072E-2</v>
          </cell>
        </row>
        <row r="195">
          <cell r="B195" t="str">
            <v>PASADENA</v>
          </cell>
          <cell r="C195">
            <v>10</v>
          </cell>
          <cell r="D195">
            <v>597500</v>
          </cell>
          <cell r="E195">
            <v>10</v>
          </cell>
          <cell r="F195">
            <v>602175</v>
          </cell>
          <cell r="G195">
            <v>7.8242677824267789E-3</v>
          </cell>
        </row>
        <row r="196">
          <cell r="B196" t="str">
            <v>SPRINGFIELD</v>
          </cell>
          <cell r="E196">
            <v>2</v>
          </cell>
          <cell r="F196">
            <v>1365000</v>
          </cell>
          <cell r="G196"/>
        </row>
        <row r="197">
          <cell r="B197" t="str">
            <v>ST MARYS</v>
          </cell>
          <cell r="C197">
            <v>8</v>
          </cell>
          <cell r="D197">
            <v>480000</v>
          </cell>
          <cell r="E197">
            <v>16</v>
          </cell>
          <cell r="F197">
            <v>470000</v>
          </cell>
          <cell r="G197">
            <v>-2.0833333333333332E-2</v>
          </cell>
        </row>
        <row r="198">
          <cell r="B198" t="str">
            <v>TORRENS PARK</v>
          </cell>
          <cell r="C198">
            <v>6</v>
          </cell>
          <cell r="D198">
            <v>779000</v>
          </cell>
          <cell r="E198">
            <v>5</v>
          </cell>
          <cell r="F198">
            <v>980000</v>
          </cell>
          <cell r="G198">
            <v>0.25802310654685495</v>
          </cell>
        </row>
        <row r="199">
          <cell r="B199" t="str">
            <v>UPPER STURT</v>
          </cell>
          <cell r="C199">
            <v>1</v>
          </cell>
          <cell r="D199">
            <v>530000</v>
          </cell>
          <cell r="E199">
            <v>1</v>
          </cell>
          <cell r="F199">
            <v>477500</v>
          </cell>
          <cell r="G199">
            <v>-9.9056603773584911E-2</v>
          </cell>
        </row>
        <row r="200">
          <cell r="B200" t="str">
            <v>URRBRAE</v>
          </cell>
          <cell r="C200">
            <v>5</v>
          </cell>
          <cell r="D200">
            <v>820000</v>
          </cell>
          <cell r="E200">
            <v>4</v>
          </cell>
          <cell r="F200">
            <v>850000</v>
          </cell>
          <cell r="G200">
            <v>3.6585365853658534E-2</v>
          </cell>
        </row>
        <row r="201">
          <cell r="B201" t="str">
            <v>WESTBOURNE PARK</v>
          </cell>
          <cell r="C201">
            <v>8</v>
          </cell>
          <cell r="D201">
            <v>835275</v>
          </cell>
          <cell r="E201">
            <v>9</v>
          </cell>
          <cell r="F201">
            <v>911500</v>
          </cell>
          <cell r="G201">
            <v>9.1257370327137766E-2</v>
          </cell>
        </row>
        <row r="202">
          <cell r="B202" t="str">
            <v>COLLEGE PARK</v>
          </cell>
          <cell r="C202">
            <v>3</v>
          </cell>
          <cell r="D202">
            <v>980000</v>
          </cell>
          <cell r="E202">
            <v>4</v>
          </cell>
          <cell r="F202">
            <v>1383000</v>
          </cell>
          <cell r="G202">
            <v>0.41122448979591836</v>
          </cell>
        </row>
        <row r="203">
          <cell r="B203" t="str">
            <v>EVANDALE</v>
          </cell>
          <cell r="C203">
            <v>6</v>
          </cell>
          <cell r="D203">
            <v>785000</v>
          </cell>
          <cell r="E203">
            <v>1</v>
          </cell>
          <cell r="F203">
            <v>770000</v>
          </cell>
          <cell r="G203">
            <v>-1.9108280254777069E-2</v>
          </cell>
        </row>
        <row r="204">
          <cell r="B204" t="str">
            <v>FELIXSTOW</v>
          </cell>
          <cell r="C204">
            <v>4</v>
          </cell>
          <cell r="D204">
            <v>607500</v>
          </cell>
          <cell r="E204">
            <v>12</v>
          </cell>
          <cell r="F204">
            <v>684687.5</v>
          </cell>
          <cell r="G204">
            <v>0.12705761316872427</v>
          </cell>
        </row>
        <row r="205">
          <cell r="B205" t="str">
            <v>FIRLE</v>
          </cell>
          <cell r="C205">
            <v>2</v>
          </cell>
          <cell r="D205">
            <v>775250</v>
          </cell>
          <cell r="E205">
            <v>6</v>
          </cell>
          <cell r="F205">
            <v>700000</v>
          </cell>
          <cell r="G205">
            <v>-9.7065462753950338E-2</v>
          </cell>
        </row>
        <row r="206">
          <cell r="B206" t="str">
            <v>GLYNDE</v>
          </cell>
          <cell r="C206">
            <v>2</v>
          </cell>
          <cell r="D206">
            <v>600000</v>
          </cell>
          <cell r="E206">
            <v>3</v>
          </cell>
          <cell r="F206">
            <v>760000</v>
          </cell>
          <cell r="G206">
            <v>0.26666666666666666</v>
          </cell>
        </row>
        <row r="207">
          <cell r="B207" t="str">
            <v>HACKNEY</v>
          </cell>
          <cell r="G207"/>
        </row>
        <row r="208">
          <cell r="B208" t="str">
            <v>HEATHPOOL</v>
          </cell>
          <cell r="G208"/>
        </row>
        <row r="209">
          <cell r="B209" t="str">
            <v>JOSLIN</v>
          </cell>
          <cell r="E209">
            <v>4</v>
          </cell>
          <cell r="F209">
            <v>1430000</v>
          </cell>
          <cell r="G209"/>
        </row>
        <row r="210">
          <cell r="B210" t="str">
            <v>KENSINGTON</v>
          </cell>
          <cell r="C210">
            <v>1</v>
          </cell>
          <cell r="D210">
            <v>835000</v>
          </cell>
          <cell r="E210">
            <v>4</v>
          </cell>
          <cell r="F210">
            <v>702500</v>
          </cell>
          <cell r="G210">
            <v>-0.15868263473053892</v>
          </cell>
        </row>
        <row r="211">
          <cell r="B211" t="str">
            <v>KENT TOWN</v>
          </cell>
          <cell r="C211">
            <v>1</v>
          </cell>
          <cell r="D211">
            <v>589500</v>
          </cell>
          <cell r="E211">
            <v>2</v>
          </cell>
          <cell r="F211">
            <v>1642500</v>
          </cell>
          <cell r="G211">
            <v>1.7862595419847329</v>
          </cell>
        </row>
        <row r="212">
          <cell r="B212" t="str">
            <v>MARDEN</v>
          </cell>
          <cell r="C212">
            <v>3</v>
          </cell>
          <cell r="D212">
            <v>725000</v>
          </cell>
          <cell r="E212">
            <v>10</v>
          </cell>
          <cell r="F212">
            <v>630000</v>
          </cell>
          <cell r="G212">
            <v>-0.1310344827586207</v>
          </cell>
        </row>
        <row r="213">
          <cell r="B213" t="str">
            <v>MARRYATVILLE</v>
          </cell>
          <cell r="C213">
            <v>2</v>
          </cell>
          <cell r="D213">
            <v>1220000</v>
          </cell>
          <cell r="E213">
            <v>5</v>
          </cell>
          <cell r="F213">
            <v>850000</v>
          </cell>
          <cell r="G213">
            <v>-0.30327868852459017</v>
          </cell>
        </row>
        <row r="214">
          <cell r="B214" t="str">
            <v>MAYLANDS</v>
          </cell>
          <cell r="C214">
            <v>3</v>
          </cell>
          <cell r="D214">
            <v>1035000</v>
          </cell>
          <cell r="E214">
            <v>3</v>
          </cell>
          <cell r="F214">
            <v>831000</v>
          </cell>
          <cell r="G214">
            <v>-0.19710144927536233</v>
          </cell>
        </row>
        <row r="215">
          <cell r="B215" t="str">
            <v>NORWOOD</v>
          </cell>
          <cell r="C215">
            <v>14</v>
          </cell>
          <cell r="D215">
            <v>746750</v>
          </cell>
          <cell r="E215">
            <v>10</v>
          </cell>
          <cell r="F215">
            <v>1102500</v>
          </cell>
          <cell r="G215">
            <v>0.4763977234683629</v>
          </cell>
        </row>
        <row r="216">
          <cell r="B216" t="str">
            <v>PAYNEHAM</v>
          </cell>
          <cell r="C216">
            <v>6</v>
          </cell>
          <cell r="D216">
            <v>670000</v>
          </cell>
          <cell r="E216">
            <v>5</v>
          </cell>
          <cell r="F216">
            <v>650000</v>
          </cell>
          <cell r="G216">
            <v>-2.9850746268656716E-2</v>
          </cell>
        </row>
        <row r="217">
          <cell r="B217" t="str">
            <v>PAYNEHAM SOUTH</v>
          </cell>
          <cell r="C217">
            <v>5</v>
          </cell>
          <cell r="D217">
            <v>800000</v>
          </cell>
          <cell r="E217">
            <v>3</v>
          </cell>
          <cell r="F217">
            <v>655000</v>
          </cell>
          <cell r="G217">
            <v>-0.18124999999999999</v>
          </cell>
        </row>
        <row r="218">
          <cell r="B218" t="str">
            <v>ROYSTON PARK</v>
          </cell>
          <cell r="C218">
            <v>9</v>
          </cell>
          <cell r="D218">
            <v>935000</v>
          </cell>
          <cell r="E218">
            <v>3</v>
          </cell>
          <cell r="F218">
            <v>1000000</v>
          </cell>
          <cell r="G218">
            <v>6.9518716577540107E-2</v>
          </cell>
        </row>
        <row r="219">
          <cell r="B219" t="str">
            <v>ST MORRIS</v>
          </cell>
          <cell r="C219">
            <v>2</v>
          </cell>
          <cell r="D219">
            <v>733000</v>
          </cell>
          <cell r="E219">
            <v>3</v>
          </cell>
          <cell r="F219">
            <v>860000</v>
          </cell>
          <cell r="G219">
            <v>0.17326057298772168</v>
          </cell>
        </row>
        <row r="220">
          <cell r="B220" t="str">
            <v>ST PETERS</v>
          </cell>
          <cell r="C220">
            <v>13</v>
          </cell>
          <cell r="D220">
            <v>1130000</v>
          </cell>
          <cell r="E220">
            <v>8</v>
          </cell>
          <cell r="F220">
            <v>1340000</v>
          </cell>
          <cell r="G220">
            <v>0.18584070796460178</v>
          </cell>
        </row>
        <row r="221">
          <cell r="B221" t="str">
            <v>STEPNEY</v>
          </cell>
          <cell r="C221">
            <v>2</v>
          </cell>
          <cell r="D221">
            <v>784500</v>
          </cell>
          <cell r="E221">
            <v>2</v>
          </cell>
          <cell r="F221">
            <v>711000</v>
          </cell>
          <cell r="G221">
            <v>-9.3690248565965584E-2</v>
          </cell>
        </row>
        <row r="222">
          <cell r="B222" t="str">
            <v>TRINITY GARDENS</v>
          </cell>
          <cell r="C222">
            <v>3</v>
          </cell>
          <cell r="D222">
            <v>830000</v>
          </cell>
          <cell r="E222">
            <v>2</v>
          </cell>
          <cell r="F222">
            <v>932250</v>
          </cell>
          <cell r="G222">
            <v>0.12319277108433735</v>
          </cell>
        </row>
        <row r="223">
          <cell r="B223" t="str">
            <v>ABERFOYLE PARK</v>
          </cell>
          <cell r="C223">
            <v>33</v>
          </cell>
          <cell r="D223">
            <v>400000</v>
          </cell>
          <cell r="E223">
            <v>35</v>
          </cell>
          <cell r="F223">
            <v>465500</v>
          </cell>
          <cell r="G223">
            <v>0.16375000000000001</v>
          </cell>
        </row>
        <row r="224">
          <cell r="B224" t="str">
            <v>ALDINGA</v>
          </cell>
          <cell r="C224">
            <v>3</v>
          </cell>
          <cell r="D224">
            <v>460000</v>
          </cell>
          <cell r="E224">
            <v>1</v>
          </cell>
          <cell r="F224">
            <v>550000</v>
          </cell>
          <cell r="G224">
            <v>0.19565217391304349</v>
          </cell>
        </row>
        <row r="225">
          <cell r="B225" t="str">
            <v>ALDINGA BEACH</v>
          </cell>
          <cell r="C225">
            <v>62</v>
          </cell>
          <cell r="D225">
            <v>353500</v>
          </cell>
          <cell r="E225">
            <v>57</v>
          </cell>
          <cell r="F225">
            <v>345000</v>
          </cell>
          <cell r="G225">
            <v>-2.4045261669024046E-2</v>
          </cell>
        </row>
        <row r="226">
          <cell r="B226" t="str">
            <v>BLEWITT SPRINGS</v>
          </cell>
          <cell r="G226"/>
        </row>
        <row r="227">
          <cell r="B227" t="str">
            <v>CHANDLERS HILL</v>
          </cell>
          <cell r="C227">
            <v>2</v>
          </cell>
          <cell r="D227">
            <v>742500</v>
          </cell>
          <cell r="E227">
            <v>2</v>
          </cell>
          <cell r="F227">
            <v>723750</v>
          </cell>
          <cell r="G227">
            <v>-2.5252525252525252E-2</v>
          </cell>
        </row>
        <row r="228">
          <cell r="B228" t="str">
            <v>CHERRY GARDENS</v>
          </cell>
          <cell r="G228"/>
        </row>
        <row r="229">
          <cell r="B229" t="str">
            <v>CHRISTIE DOWNS</v>
          </cell>
          <cell r="C229">
            <v>20</v>
          </cell>
          <cell r="D229">
            <v>271000</v>
          </cell>
          <cell r="E229">
            <v>21</v>
          </cell>
          <cell r="F229">
            <v>265000</v>
          </cell>
          <cell r="G229">
            <v>-2.2140221402214021E-2</v>
          </cell>
        </row>
        <row r="230">
          <cell r="B230" t="str">
            <v>CHRISTIES BEACH</v>
          </cell>
          <cell r="C230">
            <v>32</v>
          </cell>
          <cell r="D230">
            <v>360000</v>
          </cell>
          <cell r="E230">
            <v>23</v>
          </cell>
          <cell r="F230">
            <v>394650</v>
          </cell>
          <cell r="G230">
            <v>9.6250000000000002E-2</v>
          </cell>
        </row>
        <row r="231">
          <cell r="B231" t="str">
            <v>CLARENDON</v>
          </cell>
          <cell r="C231">
            <v>1</v>
          </cell>
          <cell r="D231">
            <v>580000</v>
          </cell>
          <cell r="G231"/>
        </row>
        <row r="232">
          <cell r="B232" t="str">
            <v>COROMANDEL EAST</v>
          </cell>
          <cell r="G232"/>
        </row>
        <row r="233">
          <cell r="B233" t="str">
            <v>COROMANDEL VALLEY</v>
          </cell>
          <cell r="C233">
            <v>16</v>
          </cell>
          <cell r="D233">
            <v>546250</v>
          </cell>
          <cell r="E233">
            <v>17</v>
          </cell>
          <cell r="F233">
            <v>590000</v>
          </cell>
          <cell r="G233">
            <v>8.0091533180778038E-2</v>
          </cell>
        </row>
        <row r="234">
          <cell r="B234" t="str">
            <v>CRAIGBURN FARM</v>
          </cell>
          <cell r="C234">
            <v>9</v>
          </cell>
          <cell r="D234">
            <v>635000</v>
          </cell>
          <cell r="E234">
            <v>11</v>
          </cell>
          <cell r="F234">
            <v>690000</v>
          </cell>
          <cell r="G234">
            <v>8.6614173228346455E-2</v>
          </cell>
        </row>
        <row r="235">
          <cell r="B235" t="str">
            <v>DARLINGTON</v>
          </cell>
          <cell r="C235">
            <v>4</v>
          </cell>
          <cell r="D235">
            <v>728750</v>
          </cell>
          <cell r="E235">
            <v>3</v>
          </cell>
          <cell r="F235">
            <v>499000</v>
          </cell>
          <cell r="G235">
            <v>-0.31526586620926245</v>
          </cell>
        </row>
        <row r="236">
          <cell r="B236" t="str">
            <v>DORSET VALE</v>
          </cell>
          <cell r="G236"/>
        </row>
        <row r="237">
          <cell r="B237" t="str">
            <v>FLAGSTAFF HILL</v>
          </cell>
          <cell r="C237">
            <v>42</v>
          </cell>
          <cell r="D237">
            <v>483500</v>
          </cell>
          <cell r="E237">
            <v>34</v>
          </cell>
          <cell r="F237">
            <v>478750</v>
          </cell>
          <cell r="G237">
            <v>-9.8241985522233705E-3</v>
          </cell>
        </row>
        <row r="238">
          <cell r="B238" t="str">
            <v>HACKHAM</v>
          </cell>
          <cell r="C238">
            <v>12</v>
          </cell>
          <cell r="D238">
            <v>278500</v>
          </cell>
          <cell r="E238">
            <v>9</v>
          </cell>
          <cell r="F238">
            <v>309500</v>
          </cell>
          <cell r="G238">
            <v>0.11131059245960502</v>
          </cell>
        </row>
        <row r="239">
          <cell r="B239" t="str">
            <v>HACKHAM WEST</v>
          </cell>
          <cell r="C239">
            <v>11</v>
          </cell>
          <cell r="D239">
            <v>260000</v>
          </cell>
          <cell r="E239">
            <v>11</v>
          </cell>
          <cell r="F239">
            <v>264000</v>
          </cell>
          <cell r="G239">
            <v>1.5384615384615385E-2</v>
          </cell>
        </row>
        <row r="240">
          <cell r="B240" t="str">
            <v>HALLETT COVE</v>
          </cell>
          <cell r="C240">
            <v>56</v>
          </cell>
          <cell r="D240">
            <v>470000</v>
          </cell>
          <cell r="E240">
            <v>57</v>
          </cell>
          <cell r="F240">
            <v>487500</v>
          </cell>
          <cell r="G240">
            <v>3.7234042553191488E-2</v>
          </cell>
        </row>
        <row r="241">
          <cell r="B241" t="str">
            <v>HAPPY VALLEY</v>
          </cell>
          <cell r="C241">
            <v>31</v>
          </cell>
          <cell r="D241">
            <v>367500</v>
          </cell>
          <cell r="E241">
            <v>44</v>
          </cell>
          <cell r="F241">
            <v>416000</v>
          </cell>
          <cell r="G241">
            <v>0.13197278911564625</v>
          </cell>
        </row>
        <row r="242">
          <cell r="B242" t="str">
            <v>HUNTFIELD HEIGHTS</v>
          </cell>
          <cell r="C242">
            <v>10</v>
          </cell>
          <cell r="D242">
            <v>310000</v>
          </cell>
          <cell r="E242">
            <v>12</v>
          </cell>
          <cell r="F242">
            <v>296500</v>
          </cell>
          <cell r="G242">
            <v>-4.3548387096774194E-2</v>
          </cell>
        </row>
        <row r="243">
          <cell r="B243" t="str">
            <v>IRONBANK</v>
          </cell>
          <cell r="G243"/>
        </row>
        <row r="244">
          <cell r="B244" t="str">
            <v>KANGARILLA</v>
          </cell>
          <cell r="E244">
            <v>1</v>
          </cell>
          <cell r="F244">
            <v>531500</v>
          </cell>
          <cell r="G244"/>
        </row>
        <row r="245">
          <cell r="B245" t="str">
            <v>LONSDALE</v>
          </cell>
          <cell r="G245"/>
        </row>
        <row r="246">
          <cell r="B246" t="str">
            <v>MASLIN BEACH</v>
          </cell>
          <cell r="C246">
            <v>6</v>
          </cell>
          <cell r="D246">
            <v>418500</v>
          </cell>
          <cell r="E246">
            <v>6</v>
          </cell>
          <cell r="F246">
            <v>428500</v>
          </cell>
          <cell r="G246">
            <v>2.3894862604540025E-2</v>
          </cell>
        </row>
        <row r="247">
          <cell r="B247" t="str">
            <v>MCLAREN FLAT</v>
          </cell>
          <cell r="C247">
            <v>5</v>
          </cell>
          <cell r="D247">
            <v>532500</v>
          </cell>
          <cell r="E247">
            <v>1</v>
          </cell>
          <cell r="F247">
            <v>460000</v>
          </cell>
          <cell r="G247">
            <v>-0.13615023474178403</v>
          </cell>
        </row>
        <row r="248">
          <cell r="B248" t="str">
            <v>MCLAREN VALE</v>
          </cell>
          <cell r="C248">
            <v>12</v>
          </cell>
          <cell r="D248">
            <v>447500</v>
          </cell>
          <cell r="E248">
            <v>14</v>
          </cell>
          <cell r="F248">
            <v>449750</v>
          </cell>
          <cell r="G248">
            <v>5.0279329608938546E-3</v>
          </cell>
        </row>
        <row r="249">
          <cell r="B249" t="str">
            <v>MOANA</v>
          </cell>
          <cell r="C249">
            <v>16</v>
          </cell>
          <cell r="D249">
            <v>455000</v>
          </cell>
          <cell r="E249">
            <v>17</v>
          </cell>
          <cell r="F249">
            <v>510000</v>
          </cell>
          <cell r="G249">
            <v>0.12087912087912088</v>
          </cell>
        </row>
        <row r="250">
          <cell r="B250" t="str">
            <v>MORPHETT VALE</v>
          </cell>
          <cell r="C250">
            <v>98</v>
          </cell>
          <cell r="D250">
            <v>310000</v>
          </cell>
          <cell r="E250">
            <v>96</v>
          </cell>
          <cell r="F250">
            <v>301000</v>
          </cell>
          <cell r="G250">
            <v>-2.903225806451613E-2</v>
          </cell>
        </row>
        <row r="251">
          <cell r="B251" t="str">
            <v>NOARLUNGA CENTRE</v>
          </cell>
          <cell r="C251">
            <v>1</v>
          </cell>
          <cell r="D251">
            <v>303000</v>
          </cell>
          <cell r="G251"/>
        </row>
        <row r="252">
          <cell r="B252" t="str">
            <v>NOARLUNGA DOWNS</v>
          </cell>
          <cell r="C252">
            <v>15</v>
          </cell>
          <cell r="D252">
            <v>310000</v>
          </cell>
          <cell r="E252">
            <v>22</v>
          </cell>
          <cell r="F252">
            <v>326750</v>
          </cell>
          <cell r="G252">
            <v>5.4032258064516128E-2</v>
          </cell>
        </row>
        <row r="253">
          <cell r="B253" t="str">
            <v>O'HALLORAN HILL</v>
          </cell>
          <cell r="C253">
            <v>16</v>
          </cell>
          <cell r="D253">
            <v>370000</v>
          </cell>
          <cell r="E253">
            <v>11</v>
          </cell>
          <cell r="F253">
            <v>386000</v>
          </cell>
          <cell r="G253">
            <v>4.3243243243243246E-2</v>
          </cell>
        </row>
        <row r="254">
          <cell r="B254" t="str">
            <v>OLD NOARLUNGA</v>
          </cell>
          <cell r="C254">
            <v>3</v>
          </cell>
          <cell r="D254">
            <v>430000</v>
          </cell>
          <cell r="E254">
            <v>12</v>
          </cell>
          <cell r="F254">
            <v>385000</v>
          </cell>
          <cell r="G254">
            <v>-0.10465116279069768</v>
          </cell>
        </row>
        <row r="255">
          <cell r="B255" t="str">
            <v>OLD REYNELLA</v>
          </cell>
          <cell r="C255">
            <v>10</v>
          </cell>
          <cell r="D255">
            <v>370000</v>
          </cell>
          <cell r="E255">
            <v>15</v>
          </cell>
          <cell r="F255">
            <v>363750</v>
          </cell>
          <cell r="G255">
            <v>-1.6891891891891893E-2</v>
          </cell>
        </row>
        <row r="256">
          <cell r="B256" t="str">
            <v>ONKAPARINGA HILLS</v>
          </cell>
          <cell r="C256">
            <v>9</v>
          </cell>
          <cell r="D256">
            <v>422500</v>
          </cell>
          <cell r="E256">
            <v>4</v>
          </cell>
          <cell r="F256">
            <v>426670</v>
          </cell>
          <cell r="G256">
            <v>9.8698224852071005E-3</v>
          </cell>
        </row>
        <row r="257">
          <cell r="B257" t="str">
            <v>O'SULLIVAN BEACH</v>
          </cell>
          <cell r="C257">
            <v>13</v>
          </cell>
          <cell r="D257">
            <v>318500</v>
          </cell>
          <cell r="E257">
            <v>9</v>
          </cell>
          <cell r="F257">
            <v>302500</v>
          </cell>
          <cell r="G257">
            <v>-5.0235478806907381E-2</v>
          </cell>
        </row>
        <row r="258">
          <cell r="B258" t="str">
            <v>PORT NOARLUNGA</v>
          </cell>
          <cell r="C258">
            <v>16</v>
          </cell>
          <cell r="D258">
            <v>380000</v>
          </cell>
          <cell r="E258">
            <v>8</v>
          </cell>
          <cell r="F258">
            <v>437500</v>
          </cell>
          <cell r="G258">
            <v>0.15131578947368421</v>
          </cell>
        </row>
        <row r="259">
          <cell r="B259" t="str">
            <v>PORT NOARLUNGA SOUTH</v>
          </cell>
          <cell r="C259">
            <v>13</v>
          </cell>
          <cell r="D259">
            <v>416000</v>
          </cell>
          <cell r="E259">
            <v>14</v>
          </cell>
          <cell r="F259">
            <v>430000</v>
          </cell>
          <cell r="G259">
            <v>3.3653846153846152E-2</v>
          </cell>
        </row>
        <row r="260">
          <cell r="B260" t="str">
            <v>PORT WILLUNGA</v>
          </cell>
          <cell r="C260">
            <v>13</v>
          </cell>
          <cell r="D260">
            <v>320000</v>
          </cell>
          <cell r="E260">
            <v>12</v>
          </cell>
          <cell r="F260">
            <v>392500</v>
          </cell>
          <cell r="G260">
            <v>0.2265625</v>
          </cell>
        </row>
        <row r="261">
          <cell r="B261" t="str">
            <v>REYNELLA</v>
          </cell>
          <cell r="C261">
            <v>20</v>
          </cell>
          <cell r="D261">
            <v>352000</v>
          </cell>
          <cell r="E261">
            <v>17</v>
          </cell>
          <cell r="F261">
            <v>342500</v>
          </cell>
          <cell r="G261">
            <v>-2.6988636363636364E-2</v>
          </cell>
        </row>
        <row r="262">
          <cell r="B262" t="str">
            <v>REYNELLA EAST</v>
          </cell>
          <cell r="C262">
            <v>6</v>
          </cell>
          <cell r="D262">
            <v>343000</v>
          </cell>
          <cell r="E262">
            <v>3</v>
          </cell>
          <cell r="F262">
            <v>320000</v>
          </cell>
          <cell r="G262">
            <v>-6.7055393586005832E-2</v>
          </cell>
        </row>
        <row r="263">
          <cell r="B263" t="str">
            <v>SEAFORD</v>
          </cell>
          <cell r="C263">
            <v>24</v>
          </cell>
          <cell r="D263">
            <v>381000</v>
          </cell>
          <cell r="E263">
            <v>20</v>
          </cell>
          <cell r="F263">
            <v>378750</v>
          </cell>
          <cell r="G263">
            <v>-5.905511811023622E-3</v>
          </cell>
        </row>
        <row r="264">
          <cell r="B264" t="str">
            <v>SEAFORD HEIGHTS</v>
          </cell>
          <cell r="C264">
            <v>4</v>
          </cell>
          <cell r="D264">
            <v>472500</v>
          </cell>
          <cell r="E264">
            <v>3</v>
          </cell>
          <cell r="F264">
            <v>398606</v>
          </cell>
          <cell r="G264">
            <v>-0.15638941798941799</v>
          </cell>
        </row>
        <row r="265">
          <cell r="B265" t="str">
            <v>SEAFORD MEADOWS</v>
          </cell>
          <cell r="C265">
            <v>16</v>
          </cell>
          <cell r="D265">
            <v>389000</v>
          </cell>
          <cell r="E265">
            <v>23</v>
          </cell>
          <cell r="F265">
            <v>395000</v>
          </cell>
          <cell r="G265">
            <v>1.5424164524421594E-2</v>
          </cell>
        </row>
        <row r="266">
          <cell r="B266" t="str">
            <v>SEAFORD RISE</v>
          </cell>
          <cell r="C266">
            <v>28</v>
          </cell>
          <cell r="D266">
            <v>402500</v>
          </cell>
          <cell r="E266">
            <v>25</v>
          </cell>
          <cell r="F266">
            <v>371250</v>
          </cell>
          <cell r="G266">
            <v>-7.7639751552795025E-2</v>
          </cell>
        </row>
        <row r="267">
          <cell r="B267" t="str">
            <v>SELLICKS BEACH</v>
          </cell>
          <cell r="C267">
            <v>22</v>
          </cell>
          <cell r="D267">
            <v>322000</v>
          </cell>
          <cell r="E267">
            <v>12</v>
          </cell>
          <cell r="F267">
            <v>335000</v>
          </cell>
          <cell r="G267">
            <v>4.0372670807453416E-2</v>
          </cell>
        </row>
        <row r="268">
          <cell r="B268" t="str">
            <v>SELLICKS HILL</v>
          </cell>
          <cell r="G268"/>
        </row>
        <row r="269">
          <cell r="B269" t="str">
            <v>TATACHILLA</v>
          </cell>
          <cell r="G269"/>
        </row>
        <row r="270">
          <cell r="B270" t="str">
            <v>THE RANGE</v>
          </cell>
          <cell r="G270"/>
        </row>
        <row r="271">
          <cell r="B271" t="str">
            <v>VALE PARK</v>
          </cell>
          <cell r="C271">
            <v>14</v>
          </cell>
          <cell r="D271">
            <v>675000</v>
          </cell>
          <cell r="E271">
            <v>5</v>
          </cell>
          <cell r="F271">
            <v>605000</v>
          </cell>
          <cell r="G271">
            <v>-0.1037037037037037</v>
          </cell>
        </row>
        <row r="272">
          <cell r="B272" t="str">
            <v>WHITES VALLEY</v>
          </cell>
          <cell r="G272"/>
        </row>
        <row r="273">
          <cell r="B273" t="str">
            <v>WILLUNGA</v>
          </cell>
          <cell r="C273">
            <v>9</v>
          </cell>
          <cell r="D273">
            <v>492000</v>
          </cell>
          <cell r="E273">
            <v>8</v>
          </cell>
          <cell r="F273">
            <v>501500</v>
          </cell>
          <cell r="G273">
            <v>1.9308943089430895E-2</v>
          </cell>
        </row>
        <row r="274">
          <cell r="B274" t="str">
            <v>WILLUNGA SOUTH</v>
          </cell>
          <cell r="G274"/>
        </row>
        <row r="275">
          <cell r="B275" t="str">
            <v>WOODCROFT</v>
          </cell>
          <cell r="C275">
            <v>30</v>
          </cell>
          <cell r="D275">
            <v>420000</v>
          </cell>
          <cell r="E275">
            <v>46</v>
          </cell>
          <cell r="F275">
            <v>402500</v>
          </cell>
          <cell r="G275">
            <v>-4.1666666666666664E-2</v>
          </cell>
        </row>
        <row r="276">
          <cell r="B276" t="str">
            <v>ANDREWS FARM</v>
          </cell>
          <cell r="C276">
            <v>26</v>
          </cell>
          <cell r="D276">
            <v>260000</v>
          </cell>
          <cell r="E276">
            <v>28</v>
          </cell>
          <cell r="F276">
            <v>278000</v>
          </cell>
          <cell r="G276">
            <v>6.9230769230769235E-2</v>
          </cell>
        </row>
        <row r="277">
          <cell r="B277" t="str">
            <v>ANGLE VALE</v>
          </cell>
          <cell r="C277">
            <v>12</v>
          </cell>
          <cell r="D277">
            <v>542500</v>
          </cell>
          <cell r="E277">
            <v>6</v>
          </cell>
          <cell r="F277">
            <v>576500</v>
          </cell>
          <cell r="G277">
            <v>6.2672811059907838E-2</v>
          </cell>
        </row>
        <row r="278">
          <cell r="B278" t="str">
            <v>BIBARINGA</v>
          </cell>
          <cell r="G278"/>
        </row>
        <row r="279">
          <cell r="B279" t="str">
            <v>BLAKEVIEW</v>
          </cell>
          <cell r="C279">
            <v>28</v>
          </cell>
          <cell r="D279">
            <v>290000</v>
          </cell>
          <cell r="E279">
            <v>35</v>
          </cell>
          <cell r="F279">
            <v>310000</v>
          </cell>
          <cell r="G279">
            <v>6.8965517241379309E-2</v>
          </cell>
        </row>
        <row r="280">
          <cell r="B280" t="str">
            <v>BUCKLAND PARK</v>
          </cell>
          <cell r="G280"/>
        </row>
        <row r="281">
          <cell r="B281" t="str">
            <v>CRAIGMORE</v>
          </cell>
          <cell r="C281">
            <v>42</v>
          </cell>
          <cell r="D281">
            <v>309400</v>
          </cell>
          <cell r="E281">
            <v>58</v>
          </cell>
          <cell r="F281">
            <v>303000</v>
          </cell>
          <cell r="G281">
            <v>-2.068519715578539E-2</v>
          </cell>
        </row>
        <row r="282">
          <cell r="B282" t="str">
            <v>DAVOREN PARK</v>
          </cell>
          <cell r="C282">
            <v>19</v>
          </cell>
          <cell r="D282">
            <v>180000</v>
          </cell>
          <cell r="E282">
            <v>15</v>
          </cell>
          <cell r="F282">
            <v>210000</v>
          </cell>
          <cell r="G282">
            <v>0.16666666666666666</v>
          </cell>
        </row>
        <row r="283">
          <cell r="B283" t="str">
            <v>EDINBURGH</v>
          </cell>
          <cell r="G283"/>
        </row>
        <row r="284">
          <cell r="B284" t="str">
            <v>EDINBURGH NORTH</v>
          </cell>
          <cell r="G284"/>
        </row>
        <row r="285">
          <cell r="B285" t="str">
            <v>ELIZABETH</v>
          </cell>
          <cell r="C285">
            <v>3</v>
          </cell>
          <cell r="D285">
            <v>250000</v>
          </cell>
          <cell r="E285">
            <v>8</v>
          </cell>
          <cell r="F285">
            <v>220000</v>
          </cell>
          <cell r="G285">
            <v>-0.12</v>
          </cell>
        </row>
        <row r="286">
          <cell r="B286" t="str">
            <v>ELIZABETH DOWNS</v>
          </cell>
          <cell r="C286">
            <v>15</v>
          </cell>
          <cell r="D286">
            <v>215000</v>
          </cell>
          <cell r="E286">
            <v>22</v>
          </cell>
          <cell r="F286">
            <v>205000</v>
          </cell>
          <cell r="G286">
            <v>-4.6511627906976744E-2</v>
          </cell>
        </row>
        <row r="287">
          <cell r="B287" t="str">
            <v>ELIZABETH EAST</v>
          </cell>
          <cell r="C287">
            <v>9</v>
          </cell>
          <cell r="D287">
            <v>236000</v>
          </cell>
          <cell r="E287">
            <v>8</v>
          </cell>
          <cell r="F287">
            <v>237000</v>
          </cell>
          <cell r="G287">
            <v>4.2372881355932203E-3</v>
          </cell>
        </row>
        <row r="288">
          <cell r="B288" t="str">
            <v>ELIZABETH GROVE</v>
          </cell>
          <cell r="C288">
            <v>7</v>
          </cell>
          <cell r="D288">
            <v>216250</v>
          </cell>
          <cell r="E288">
            <v>5</v>
          </cell>
          <cell r="F288">
            <v>220000</v>
          </cell>
          <cell r="G288">
            <v>1.7341040462427744E-2</v>
          </cell>
        </row>
        <row r="289">
          <cell r="B289" t="str">
            <v>ELIZABETH NORTH</v>
          </cell>
          <cell r="C289">
            <v>13</v>
          </cell>
          <cell r="D289">
            <v>215000</v>
          </cell>
          <cell r="E289">
            <v>9</v>
          </cell>
          <cell r="F289">
            <v>200000</v>
          </cell>
          <cell r="G289">
            <v>-6.9767441860465115E-2</v>
          </cell>
        </row>
        <row r="290">
          <cell r="B290" t="str">
            <v>ELIZABETH PARK</v>
          </cell>
          <cell r="C290">
            <v>21</v>
          </cell>
          <cell r="D290">
            <v>220000</v>
          </cell>
          <cell r="E290">
            <v>16</v>
          </cell>
          <cell r="F290">
            <v>221000</v>
          </cell>
          <cell r="G290">
            <v>4.5454545454545452E-3</v>
          </cell>
        </row>
        <row r="291">
          <cell r="B291" t="str">
            <v>ELIZABETH SOUTH</v>
          </cell>
          <cell r="C291">
            <v>7</v>
          </cell>
          <cell r="D291">
            <v>210000</v>
          </cell>
          <cell r="E291">
            <v>5</v>
          </cell>
          <cell r="F291">
            <v>230000</v>
          </cell>
          <cell r="G291">
            <v>9.5238095238095233E-2</v>
          </cell>
        </row>
        <row r="292">
          <cell r="B292" t="str">
            <v>ELIZABETH VALE</v>
          </cell>
          <cell r="C292">
            <v>15</v>
          </cell>
          <cell r="D292">
            <v>235000</v>
          </cell>
          <cell r="E292">
            <v>8</v>
          </cell>
          <cell r="F292">
            <v>240000</v>
          </cell>
          <cell r="G292">
            <v>2.1276595744680851E-2</v>
          </cell>
        </row>
        <row r="293">
          <cell r="B293" t="str">
            <v>EVANSTON PARK</v>
          </cell>
          <cell r="C293">
            <v>27</v>
          </cell>
          <cell r="D293">
            <v>342500</v>
          </cell>
          <cell r="E293">
            <v>25</v>
          </cell>
          <cell r="F293">
            <v>358000</v>
          </cell>
          <cell r="G293">
            <v>4.5255474452554748E-2</v>
          </cell>
        </row>
        <row r="294">
          <cell r="B294" t="str">
            <v>EYRE</v>
          </cell>
          <cell r="C294">
            <v>6</v>
          </cell>
          <cell r="D294">
            <v>275500</v>
          </cell>
          <cell r="E294">
            <v>3</v>
          </cell>
          <cell r="F294">
            <v>325000</v>
          </cell>
          <cell r="G294">
            <v>0.17967332123411978</v>
          </cell>
        </row>
        <row r="295">
          <cell r="B295" t="str">
            <v>GOULD CREEK</v>
          </cell>
          <cell r="G295"/>
        </row>
        <row r="296">
          <cell r="B296" t="str">
            <v>HILLBANK</v>
          </cell>
          <cell r="C296">
            <v>26</v>
          </cell>
          <cell r="D296">
            <v>355000</v>
          </cell>
          <cell r="E296">
            <v>20</v>
          </cell>
          <cell r="F296">
            <v>336250</v>
          </cell>
          <cell r="G296">
            <v>-5.2816901408450703E-2</v>
          </cell>
        </row>
        <row r="297">
          <cell r="B297" t="str">
            <v>HILLIER</v>
          </cell>
          <cell r="G297"/>
        </row>
        <row r="298">
          <cell r="B298" t="str">
            <v>HUMBUG SCRUB</v>
          </cell>
          <cell r="G298"/>
        </row>
        <row r="299">
          <cell r="B299" t="str">
            <v>MACDONALD PARK</v>
          </cell>
          <cell r="G299"/>
        </row>
        <row r="300">
          <cell r="B300" t="str">
            <v>MUNNO PARA</v>
          </cell>
          <cell r="C300">
            <v>12</v>
          </cell>
          <cell r="D300">
            <v>258000</v>
          </cell>
          <cell r="E300">
            <v>20</v>
          </cell>
          <cell r="F300">
            <v>248750</v>
          </cell>
          <cell r="G300">
            <v>-3.5852713178294575E-2</v>
          </cell>
        </row>
        <row r="301">
          <cell r="B301" t="str">
            <v>MUNNO PARA DOWNS</v>
          </cell>
          <cell r="G301"/>
        </row>
        <row r="302">
          <cell r="B302" t="str">
            <v>MUNNO PARA WEST</v>
          </cell>
          <cell r="C302">
            <v>34</v>
          </cell>
          <cell r="D302">
            <v>275000</v>
          </cell>
          <cell r="E302">
            <v>23</v>
          </cell>
          <cell r="F302">
            <v>288500</v>
          </cell>
          <cell r="G302">
            <v>4.9090909090909088E-2</v>
          </cell>
        </row>
        <row r="303">
          <cell r="B303" t="str">
            <v>ONE TREE HILL</v>
          </cell>
          <cell r="C303">
            <v>2</v>
          </cell>
          <cell r="D303">
            <v>651500</v>
          </cell>
          <cell r="E303">
            <v>2</v>
          </cell>
          <cell r="F303">
            <v>670000</v>
          </cell>
          <cell r="G303">
            <v>2.8396009209516501E-2</v>
          </cell>
        </row>
        <row r="304">
          <cell r="B304" t="str">
            <v>PENFIELD</v>
          </cell>
          <cell r="G304"/>
        </row>
        <row r="305">
          <cell r="B305" t="str">
            <v>PENFIELD GARDENS</v>
          </cell>
          <cell r="G305"/>
        </row>
        <row r="306">
          <cell r="B306" t="str">
            <v>SAMPSON FLAT</v>
          </cell>
          <cell r="G306"/>
        </row>
        <row r="307">
          <cell r="B307" t="str">
            <v>SMITHFIELD</v>
          </cell>
          <cell r="C307">
            <v>10</v>
          </cell>
          <cell r="D307">
            <v>282500</v>
          </cell>
          <cell r="E307">
            <v>11</v>
          </cell>
          <cell r="F307">
            <v>250000</v>
          </cell>
          <cell r="G307">
            <v>-0.11504424778761062</v>
          </cell>
        </row>
        <row r="308">
          <cell r="B308" t="str">
            <v>SMITHFIELD PLAINS</v>
          </cell>
          <cell r="C308">
            <v>16</v>
          </cell>
          <cell r="D308">
            <v>165000</v>
          </cell>
          <cell r="E308">
            <v>7</v>
          </cell>
          <cell r="F308">
            <v>211500</v>
          </cell>
          <cell r="G308">
            <v>0.2818181818181818</v>
          </cell>
        </row>
        <row r="309">
          <cell r="B309" t="str">
            <v>ST KILDA</v>
          </cell>
          <cell r="G309"/>
        </row>
        <row r="310">
          <cell r="B310" t="str">
            <v>ULEYBURY</v>
          </cell>
          <cell r="G310"/>
        </row>
        <row r="311">
          <cell r="B311" t="str">
            <v>VIRGINIA</v>
          </cell>
          <cell r="C311">
            <v>3</v>
          </cell>
          <cell r="D311">
            <v>515000</v>
          </cell>
          <cell r="E311">
            <v>2</v>
          </cell>
          <cell r="F311">
            <v>470000</v>
          </cell>
          <cell r="G311">
            <v>-8.7378640776699032E-2</v>
          </cell>
        </row>
        <row r="312">
          <cell r="B312" t="str">
            <v>WATERLOO CORNER</v>
          </cell>
          <cell r="G312"/>
        </row>
        <row r="313">
          <cell r="B313" t="str">
            <v>YATTALUNGA</v>
          </cell>
          <cell r="G313"/>
        </row>
        <row r="314">
          <cell r="B314" t="str">
            <v>ALBERTON</v>
          </cell>
          <cell r="C314">
            <v>8</v>
          </cell>
          <cell r="D314">
            <v>522750</v>
          </cell>
          <cell r="E314">
            <v>7</v>
          </cell>
          <cell r="F314">
            <v>490000</v>
          </cell>
          <cell r="G314">
            <v>-6.2649450023912007E-2</v>
          </cell>
        </row>
        <row r="315">
          <cell r="B315" t="str">
            <v>ANGLE PARK</v>
          </cell>
          <cell r="C315">
            <v>1</v>
          </cell>
          <cell r="D315">
            <v>555000</v>
          </cell>
          <cell r="E315">
            <v>4</v>
          </cell>
          <cell r="F315">
            <v>495000</v>
          </cell>
          <cell r="G315">
            <v>-0.10810810810810811</v>
          </cell>
        </row>
        <row r="316">
          <cell r="B316" t="str">
            <v>BIRKENHEAD</v>
          </cell>
          <cell r="C316">
            <v>8</v>
          </cell>
          <cell r="D316">
            <v>420000</v>
          </cell>
          <cell r="E316">
            <v>7</v>
          </cell>
          <cell r="F316">
            <v>435000</v>
          </cell>
          <cell r="G316">
            <v>3.5714285714285712E-2</v>
          </cell>
        </row>
        <row r="317">
          <cell r="B317" t="str">
            <v>BLAIR ATHOL</v>
          </cell>
          <cell r="C317">
            <v>16</v>
          </cell>
          <cell r="D317">
            <v>445000</v>
          </cell>
          <cell r="E317">
            <v>13</v>
          </cell>
          <cell r="F317">
            <v>457750</v>
          </cell>
          <cell r="G317">
            <v>2.8651685393258425E-2</v>
          </cell>
        </row>
        <row r="318">
          <cell r="B318" t="str">
            <v>BROADVIEW</v>
          </cell>
          <cell r="C318">
            <v>14</v>
          </cell>
          <cell r="D318">
            <v>505000</v>
          </cell>
          <cell r="E318">
            <v>18</v>
          </cell>
          <cell r="F318">
            <v>505000</v>
          </cell>
          <cell r="G318">
            <v>0</v>
          </cell>
        </row>
        <row r="319">
          <cell r="B319" t="str">
            <v>CLEARVIEW</v>
          </cell>
          <cell r="C319">
            <v>14</v>
          </cell>
          <cell r="D319">
            <v>417500</v>
          </cell>
          <cell r="E319">
            <v>15</v>
          </cell>
          <cell r="F319">
            <v>449000</v>
          </cell>
          <cell r="G319">
            <v>7.5449101796407181E-2</v>
          </cell>
        </row>
        <row r="320">
          <cell r="B320" t="str">
            <v>CROYDON PARK</v>
          </cell>
          <cell r="C320">
            <v>13</v>
          </cell>
          <cell r="D320">
            <v>470000</v>
          </cell>
          <cell r="E320">
            <v>12</v>
          </cell>
          <cell r="F320">
            <v>499500</v>
          </cell>
          <cell r="G320">
            <v>6.2765957446808504E-2</v>
          </cell>
        </row>
        <row r="321">
          <cell r="B321" t="str">
            <v>DERNANCOURT</v>
          </cell>
          <cell r="C321">
            <v>14</v>
          </cell>
          <cell r="D321">
            <v>527500</v>
          </cell>
          <cell r="E321">
            <v>12</v>
          </cell>
          <cell r="F321">
            <v>481750</v>
          </cell>
          <cell r="G321">
            <v>-8.6729857819905207E-2</v>
          </cell>
        </row>
        <row r="322">
          <cell r="B322" t="str">
            <v>DEVON PARK</v>
          </cell>
          <cell r="C322">
            <v>4</v>
          </cell>
          <cell r="D322">
            <v>516250</v>
          </cell>
          <cell r="E322">
            <v>2</v>
          </cell>
          <cell r="F322">
            <v>496500</v>
          </cell>
          <cell r="G322">
            <v>-3.8256658595641646E-2</v>
          </cell>
        </row>
        <row r="323">
          <cell r="B323" t="str">
            <v>DRY CREEK</v>
          </cell>
          <cell r="E323">
            <v>3</v>
          </cell>
          <cell r="F323">
            <v>300000</v>
          </cell>
          <cell r="G323"/>
        </row>
        <row r="324">
          <cell r="B324" t="str">
            <v>DUDLEY PARK</v>
          </cell>
          <cell r="C324">
            <v>1</v>
          </cell>
          <cell r="D324">
            <v>438000</v>
          </cell>
          <cell r="E324">
            <v>2</v>
          </cell>
          <cell r="F324">
            <v>403000</v>
          </cell>
          <cell r="G324">
            <v>-7.9908675799086754E-2</v>
          </cell>
        </row>
        <row r="325">
          <cell r="B325" t="str">
            <v>ENFIELD</v>
          </cell>
          <cell r="C325">
            <v>14</v>
          </cell>
          <cell r="D325">
            <v>430000</v>
          </cell>
          <cell r="E325">
            <v>18</v>
          </cell>
          <cell r="F325">
            <v>465000</v>
          </cell>
          <cell r="G325">
            <v>8.1395348837209308E-2</v>
          </cell>
        </row>
        <row r="326">
          <cell r="B326" t="str">
            <v>ETHELTON</v>
          </cell>
          <cell r="C326">
            <v>6</v>
          </cell>
          <cell r="D326">
            <v>403500</v>
          </cell>
          <cell r="E326">
            <v>6</v>
          </cell>
          <cell r="F326">
            <v>488750</v>
          </cell>
          <cell r="G326">
            <v>0.21127633209417596</v>
          </cell>
        </row>
        <row r="327">
          <cell r="B327" t="str">
            <v>EXETER</v>
          </cell>
          <cell r="C327">
            <v>1</v>
          </cell>
          <cell r="D327">
            <v>570000</v>
          </cell>
          <cell r="E327">
            <v>8</v>
          </cell>
          <cell r="F327">
            <v>531000</v>
          </cell>
          <cell r="G327">
            <v>-6.8421052631578952E-2</v>
          </cell>
        </row>
        <row r="328">
          <cell r="B328" t="str">
            <v>FERRYDEN PARK</v>
          </cell>
          <cell r="C328">
            <v>5</v>
          </cell>
          <cell r="D328">
            <v>465000</v>
          </cell>
          <cell r="E328">
            <v>11</v>
          </cell>
          <cell r="F328">
            <v>500000</v>
          </cell>
          <cell r="G328">
            <v>7.5268817204301078E-2</v>
          </cell>
        </row>
        <row r="329">
          <cell r="B329" t="str">
            <v>GEPPS CROSS</v>
          </cell>
          <cell r="C329">
            <v>1</v>
          </cell>
          <cell r="D329">
            <v>315000</v>
          </cell>
          <cell r="E329">
            <v>2</v>
          </cell>
          <cell r="F329">
            <v>355000</v>
          </cell>
          <cell r="G329">
            <v>0.12698412698412698</v>
          </cell>
        </row>
        <row r="330">
          <cell r="B330" t="str">
            <v>GILLES PLAINS</v>
          </cell>
          <cell r="C330">
            <v>14</v>
          </cell>
          <cell r="D330">
            <v>381000</v>
          </cell>
          <cell r="E330">
            <v>8</v>
          </cell>
          <cell r="F330">
            <v>385000</v>
          </cell>
          <cell r="G330">
            <v>1.0498687664041995E-2</v>
          </cell>
        </row>
        <row r="331">
          <cell r="B331" t="str">
            <v>GILLMAN</v>
          </cell>
          <cell r="G331"/>
        </row>
        <row r="332">
          <cell r="B332" t="str">
            <v>GLANVILLE</v>
          </cell>
          <cell r="C332">
            <v>5</v>
          </cell>
          <cell r="D332">
            <v>387000</v>
          </cell>
          <cell r="E332">
            <v>1</v>
          </cell>
          <cell r="F332">
            <v>370000</v>
          </cell>
          <cell r="G332">
            <v>-4.3927648578811367E-2</v>
          </cell>
        </row>
        <row r="333">
          <cell r="B333" t="str">
            <v>GREENACRES</v>
          </cell>
          <cell r="C333">
            <v>12</v>
          </cell>
          <cell r="D333">
            <v>445000</v>
          </cell>
          <cell r="E333">
            <v>13</v>
          </cell>
          <cell r="F333">
            <v>475000</v>
          </cell>
          <cell r="G333">
            <v>6.741573033707865E-2</v>
          </cell>
        </row>
        <row r="334">
          <cell r="B334" t="str">
            <v>HAMPSTEAD GARDENS</v>
          </cell>
          <cell r="C334">
            <v>6</v>
          </cell>
          <cell r="D334">
            <v>452500</v>
          </cell>
          <cell r="E334">
            <v>4</v>
          </cell>
          <cell r="F334">
            <v>545000</v>
          </cell>
          <cell r="G334">
            <v>0.20441988950276244</v>
          </cell>
        </row>
        <row r="335">
          <cell r="B335" t="str">
            <v>HILLCREST</v>
          </cell>
          <cell r="C335">
            <v>13</v>
          </cell>
          <cell r="D335">
            <v>465000</v>
          </cell>
          <cell r="E335">
            <v>21</v>
          </cell>
          <cell r="F335">
            <v>455000</v>
          </cell>
          <cell r="G335">
            <v>-2.1505376344086023E-2</v>
          </cell>
        </row>
        <row r="336">
          <cell r="B336" t="str">
            <v>HOLDEN HILL</v>
          </cell>
          <cell r="C336">
            <v>18</v>
          </cell>
          <cell r="D336">
            <v>355000</v>
          </cell>
          <cell r="E336">
            <v>17</v>
          </cell>
          <cell r="F336">
            <v>370000</v>
          </cell>
          <cell r="G336">
            <v>4.2253521126760563E-2</v>
          </cell>
        </row>
        <row r="337">
          <cell r="B337" t="str">
            <v>KILBURN</v>
          </cell>
          <cell r="C337">
            <v>8</v>
          </cell>
          <cell r="D337">
            <v>460000</v>
          </cell>
          <cell r="E337">
            <v>8</v>
          </cell>
          <cell r="F337">
            <v>543500</v>
          </cell>
          <cell r="G337">
            <v>0.18152173913043479</v>
          </cell>
        </row>
        <row r="338">
          <cell r="B338" t="str">
            <v>KLEMZIG</v>
          </cell>
          <cell r="C338">
            <v>16</v>
          </cell>
          <cell r="D338">
            <v>523500</v>
          </cell>
          <cell r="E338">
            <v>12</v>
          </cell>
          <cell r="F338">
            <v>587500</v>
          </cell>
          <cell r="G338">
            <v>0.12225405921680993</v>
          </cell>
        </row>
        <row r="339">
          <cell r="B339" t="str">
            <v>LARGS BAY</v>
          </cell>
          <cell r="C339">
            <v>19</v>
          </cell>
          <cell r="D339">
            <v>557000</v>
          </cell>
          <cell r="E339">
            <v>9</v>
          </cell>
          <cell r="F339">
            <v>596000</v>
          </cell>
          <cell r="G339">
            <v>7.0017953321364457E-2</v>
          </cell>
        </row>
        <row r="340">
          <cell r="B340" t="str">
            <v>LARGS NORTH</v>
          </cell>
          <cell r="C340">
            <v>16</v>
          </cell>
          <cell r="D340">
            <v>460000</v>
          </cell>
          <cell r="E340">
            <v>15</v>
          </cell>
          <cell r="F340">
            <v>498500</v>
          </cell>
          <cell r="G340">
            <v>8.3695652173913046E-2</v>
          </cell>
        </row>
        <row r="341">
          <cell r="B341" t="str">
            <v>LIGHTSVIEW</v>
          </cell>
          <cell r="C341">
            <v>14</v>
          </cell>
          <cell r="D341">
            <v>505000</v>
          </cell>
          <cell r="E341">
            <v>21</v>
          </cell>
          <cell r="F341">
            <v>480000</v>
          </cell>
          <cell r="G341">
            <v>-4.9504950495049507E-2</v>
          </cell>
        </row>
        <row r="342">
          <cell r="B342" t="str">
            <v>MANNINGHAM</v>
          </cell>
          <cell r="C342">
            <v>3</v>
          </cell>
          <cell r="D342">
            <v>765000</v>
          </cell>
          <cell r="E342">
            <v>5</v>
          </cell>
          <cell r="F342">
            <v>571250</v>
          </cell>
          <cell r="G342">
            <v>-0.25326797385620914</v>
          </cell>
        </row>
        <row r="343">
          <cell r="B343" t="str">
            <v>MANSFIELD PARK</v>
          </cell>
          <cell r="C343">
            <v>9</v>
          </cell>
          <cell r="D343">
            <v>419000</v>
          </cell>
          <cell r="E343">
            <v>12</v>
          </cell>
          <cell r="F343">
            <v>447000</v>
          </cell>
          <cell r="G343">
            <v>6.6825775656324582E-2</v>
          </cell>
        </row>
        <row r="344">
          <cell r="B344" t="str">
            <v>NEW PORT</v>
          </cell>
          <cell r="G344"/>
        </row>
        <row r="345">
          <cell r="B345" t="str">
            <v>NORTH HAVEN</v>
          </cell>
          <cell r="C345">
            <v>13</v>
          </cell>
          <cell r="D345">
            <v>470000</v>
          </cell>
          <cell r="E345">
            <v>10</v>
          </cell>
          <cell r="F345">
            <v>622500</v>
          </cell>
          <cell r="G345">
            <v>0.32446808510638298</v>
          </cell>
        </row>
        <row r="346">
          <cell r="B346" t="str">
            <v>NORTHFIELD</v>
          </cell>
          <cell r="C346">
            <v>18</v>
          </cell>
          <cell r="D346">
            <v>410000</v>
          </cell>
          <cell r="E346">
            <v>12</v>
          </cell>
          <cell r="F346">
            <v>415000</v>
          </cell>
          <cell r="G346">
            <v>1.2195121951219513E-2</v>
          </cell>
        </row>
        <row r="347">
          <cell r="B347" t="str">
            <v>NORTHGATE</v>
          </cell>
          <cell r="C347">
            <v>8</v>
          </cell>
          <cell r="D347">
            <v>578000</v>
          </cell>
          <cell r="E347">
            <v>10</v>
          </cell>
          <cell r="F347">
            <v>580000</v>
          </cell>
          <cell r="G347">
            <v>3.4602076124567475E-3</v>
          </cell>
        </row>
        <row r="348">
          <cell r="B348" t="str">
            <v>OAKDEN</v>
          </cell>
          <cell r="C348">
            <v>6</v>
          </cell>
          <cell r="D348">
            <v>455000</v>
          </cell>
          <cell r="E348">
            <v>8</v>
          </cell>
          <cell r="F348">
            <v>434000</v>
          </cell>
          <cell r="G348">
            <v>-4.6153846153846156E-2</v>
          </cell>
        </row>
        <row r="349">
          <cell r="B349" t="str">
            <v>OSBORNE</v>
          </cell>
          <cell r="C349">
            <v>12</v>
          </cell>
          <cell r="D349">
            <v>350000</v>
          </cell>
          <cell r="E349">
            <v>7</v>
          </cell>
          <cell r="F349">
            <v>382500</v>
          </cell>
          <cell r="G349">
            <v>9.285714285714286E-2</v>
          </cell>
        </row>
        <row r="350">
          <cell r="B350" t="str">
            <v>OTTOWAY</v>
          </cell>
          <cell r="C350">
            <v>5</v>
          </cell>
          <cell r="D350">
            <v>365000</v>
          </cell>
          <cell r="E350">
            <v>5</v>
          </cell>
          <cell r="F350">
            <v>426000</v>
          </cell>
          <cell r="G350">
            <v>0.16712328767123288</v>
          </cell>
        </row>
        <row r="351">
          <cell r="B351" t="str">
            <v>OUTER HARBOR</v>
          </cell>
          <cell r="G351"/>
        </row>
        <row r="352">
          <cell r="B352" t="str">
            <v>OVINGHAM</v>
          </cell>
          <cell r="C352">
            <v>1</v>
          </cell>
          <cell r="D352">
            <v>750000</v>
          </cell>
          <cell r="E352">
            <v>3</v>
          </cell>
          <cell r="F352">
            <v>840000</v>
          </cell>
          <cell r="G352">
            <v>0.12</v>
          </cell>
        </row>
        <row r="353">
          <cell r="B353" t="str">
            <v>PETERHEAD</v>
          </cell>
          <cell r="C353">
            <v>2</v>
          </cell>
          <cell r="D353">
            <v>500000</v>
          </cell>
          <cell r="E353">
            <v>8</v>
          </cell>
          <cell r="F353">
            <v>360000</v>
          </cell>
          <cell r="G353">
            <v>-0.28000000000000003</v>
          </cell>
        </row>
        <row r="354">
          <cell r="B354" t="str">
            <v>PORT ADELAIDE</v>
          </cell>
          <cell r="C354">
            <v>3</v>
          </cell>
          <cell r="D354">
            <v>560000</v>
          </cell>
          <cell r="E354">
            <v>4</v>
          </cell>
          <cell r="F354">
            <v>275100</v>
          </cell>
          <cell r="G354">
            <v>-0.50875000000000004</v>
          </cell>
        </row>
        <row r="355">
          <cell r="B355" t="str">
            <v>PROSPECT</v>
          </cell>
          <cell r="C355">
            <v>43</v>
          </cell>
          <cell r="D355">
            <v>704750</v>
          </cell>
          <cell r="E355">
            <v>43</v>
          </cell>
          <cell r="F355">
            <v>733000</v>
          </cell>
          <cell r="G355">
            <v>4.0085136573252925E-2</v>
          </cell>
        </row>
        <row r="356">
          <cell r="B356" t="str">
            <v>QUEENSTOWN</v>
          </cell>
          <cell r="C356">
            <v>3</v>
          </cell>
          <cell r="D356">
            <v>380000</v>
          </cell>
          <cell r="E356">
            <v>7</v>
          </cell>
          <cell r="F356">
            <v>440000</v>
          </cell>
          <cell r="G356">
            <v>0.15789473684210525</v>
          </cell>
        </row>
        <row r="357">
          <cell r="B357" t="str">
            <v>REGENCY PARK</v>
          </cell>
          <cell r="G357"/>
        </row>
        <row r="358">
          <cell r="B358" t="str">
            <v>ROSEWATER</v>
          </cell>
          <cell r="C358">
            <v>13</v>
          </cell>
          <cell r="D358">
            <v>345000</v>
          </cell>
          <cell r="E358">
            <v>11</v>
          </cell>
          <cell r="F358">
            <v>414000</v>
          </cell>
          <cell r="G358">
            <v>0.2</v>
          </cell>
        </row>
        <row r="359">
          <cell r="B359" t="str">
            <v>SEFTON PARK</v>
          </cell>
          <cell r="C359">
            <v>3</v>
          </cell>
          <cell r="D359">
            <v>590000</v>
          </cell>
          <cell r="G359"/>
        </row>
        <row r="360">
          <cell r="B360" t="str">
            <v>SEMAPHORE</v>
          </cell>
          <cell r="C360">
            <v>7</v>
          </cell>
          <cell r="D360">
            <v>667000</v>
          </cell>
          <cell r="E360">
            <v>13</v>
          </cell>
          <cell r="F360">
            <v>737500</v>
          </cell>
          <cell r="G360">
            <v>0.10569715142428786</v>
          </cell>
        </row>
        <row r="361">
          <cell r="B361" t="str">
            <v>SEMAPHORE SOUTH</v>
          </cell>
          <cell r="C361">
            <v>2</v>
          </cell>
          <cell r="D361">
            <v>666500</v>
          </cell>
          <cell r="G361"/>
        </row>
        <row r="362">
          <cell r="B362" t="str">
            <v>TAPEROO</v>
          </cell>
          <cell r="C362">
            <v>14</v>
          </cell>
          <cell r="D362">
            <v>400000</v>
          </cell>
          <cell r="E362">
            <v>8</v>
          </cell>
          <cell r="F362">
            <v>358750</v>
          </cell>
          <cell r="G362">
            <v>-0.10312499999999999</v>
          </cell>
        </row>
        <row r="363">
          <cell r="B363" t="str">
            <v>VALLEY VIEW</v>
          </cell>
          <cell r="C363">
            <v>21</v>
          </cell>
          <cell r="D363">
            <v>405000</v>
          </cell>
          <cell r="E363">
            <v>28</v>
          </cell>
          <cell r="F363">
            <v>375000</v>
          </cell>
          <cell r="G363">
            <v>-7.407407407407407E-2</v>
          </cell>
        </row>
        <row r="364">
          <cell r="B364" t="str">
            <v>WALKLEY HEIGHTS</v>
          </cell>
          <cell r="C364">
            <v>9</v>
          </cell>
          <cell r="D364">
            <v>537500</v>
          </cell>
          <cell r="E364">
            <v>10</v>
          </cell>
          <cell r="F364">
            <v>595000</v>
          </cell>
          <cell r="G364">
            <v>0.10697674418604651</v>
          </cell>
        </row>
        <row r="365">
          <cell r="B365" t="str">
            <v>WINDSOR GARDENS</v>
          </cell>
          <cell r="C365">
            <v>21</v>
          </cell>
          <cell r="D365">
            <v>457000</v>
          </cell>
          <cell r="E365">
            <v>22</v>
          </cell>
          <cell r="F365">
            <v>451500</v>
          </cell>
          <cell r="G365">
            <v>-1.2035010940919038E-2</v>
          </cell>
        </row>
        <row r="366">
          <cell r="B366" t="str">
            <v>WINGFIELD</v>
          </cell>
          <cell r="C366">
            <v>1</v>
          </cell>
          <cell r="D366">
            <v>309000</v>
          </cell>
          <cell r="E366">
            <v>2</v>
          </cell>
          <cell r="F366">
            <v>311250</v>
          </cell>
          <cell r="G366">
            <v>7.2815533980582527E-3</v>
          </cell>
        </row>
        <row r="367">
          <cell r="B367" t="str">
            <v>WOODVILLE GARDENS</v>
          </cell>
          <cell r="C367">
            <v>3</v>
          </cell>
          <cell r="D367">
            <v>413000</v>
          </cell>
          <cell r="E367">
            <v>5</v>
          </cell>
          <cell r="F367">
            <v>393000</v>
          </cell>
          <cell r="G367">
            <v>-4.8426150121065374E-2</v>
          </cell>
        </row>
        <row r="368">
          <cell r="B368" t="str">
            <v>BROADVIEW</v>
          </cell>
          <cell r="C368">
            <v>14</v>
          </cell>
          <cell r="D368">
            <v>505000</v>
          </cell>
          <cell r="E368">
            <v>18</v>
          </cell>
          <cell r="F368">
            <v>505000</v>
          </cell>
          <cell r="G368">
            <v>0</v>
          </cell>
        </row>
        <row r="369">
          <cell r="B369" t="str">
            <v>COLLINSWOOD</v>
          </cell>
          <cell r="C369">
            <v>4</v>
          </cell>
          <cell r="D369">
            <v>830000</v>
          </cell>
          <cell r="E369">
            <v>5</v>
          </cell>
          <cell r="F369">
            <v>861250</v>
          </cell>
          <cell r="G369">
            <v>3.7650602409638557E-2</v>
          </cell>
        </row>
        <row r="370">
          <cell r="B370" t="str">
            <v>FITZROY</v>
          </cell>
          <cell r="C370">
            <v>2</v>
          </cell>
          <cell r="D370">
            <v>1350000</v>
          </cell>
          <cell r="G370"/>
        </row>
        <row r="371">
          <cell r="B371" t="str">
            <v>MEDINDIE GARDENS</v>
          </cell>
          <cell r="G371"/>
        </row>
        <row r="372">
          <cell r="B372" t="str">
            <v>NAILSWORTH</v>
          </cell>
          <cell r="C372">
            <v>6</v>
          </cell>
          <cell r="D372">
            <v>590000</v>
          </cell>
          <cell r="E372">
            <v>2</v>
          </cell>
          <cell r="F372">
            <v>797500</v>
          </cell>
          <cell r="G372">
            <v>0.35169491525423729</v>
          </cell>
        </row>
        <row r="373">
          <cell r="B373" t="str">
            <v>OVINGHAM</v>
          </cell>
          <cell r="C373">
            <v>1</v>
          </cell>
          <cell r="D373">
            <v>750000</v>
          </cell>
          <cell r="E373">
            <v>3</v>
          </cell>
          <cell r="F373">
            <v>840000</v>
          </cell>
          <cell r="G373">
            <v>0.12</v>
          </cell>
        </row>
        <row r="374">
          <cell r="B374" t="str">
            <v>PROSPECT</v>
          </cell>
          <cell r="C374">
            <v>43</v>
          </cell>
          <cell r="D374">
            <v>704750</v>
          </cell>
          <cell r="E374">
            <v>43</v>
          </cell>
          <cell r="F374">
            <v>733000</v>
          </cell>
          <cell r="G374">
            <v>4.0085136573252925E-2</v>
          </cell>
        </row>
        <row r="375">
          <cell r="B375" t="str">
            <v>SEFTON PARK</v>
          </cell>
          <cell r="C375">
            <v>3</v>
          </cell>
          <cell r="D375">
            <v>590000</v>
          </cell>
          <cell r="G375"/>
        </row>
        <row r="376">
          <cell r="B376" t="str">
            <v>THORNGATE</v>
          </cell>
          <cell r="G376"/>
        </row>
        <row r="377">
          <cell r="B377" t="str">
            <v>BOLIVAR</v>
          </cell>
          <cell r="G377"/>
        </row>
        <row r="378">
          <cell r="B378" t="str">
            <v>BRAHMA LODGE</v>
          </cell>
          <cell r="C378">
            <v>19</v>
          </cell>
          <cell r="D378">
            <v>260000</v>
          </cell>
          <cell r="E378">
            <v>15</v>
          </cell>
          <cell r="F378">
            <v>259000</v>
          </cell>
          <cell r="G378">
            <v>-3.8461538461538464E-3</v>
          </cell>
        </row>
        <row r="379">
          <cell r="B379" t="str">
            <v>BURTON</v>
          </cell>
          <cell r="C379">
            <v>16</v>
          </cell>
          <cell r="D379">
            <v>295000</v>
          </cell>
          <cell r="E379">
            <v>21</v>
          </cell>
          <cell r="F379">
            <v>318000</v>
          </cell>
          <cell r="G379">
            <v>7.796610169491526E-2</v>
          </cell>
        </row>
        <row r="380">
          <cell r="B380" t="str">
            <v>CAVAN</v>
          </cell>
          <cell r="G380"/>
        </row>
        <row r="381">
          <cell r="B381" t="str">
            <v>DIREK</v>
          </cell>
          <cell r="C381">
            <v>3</v>
          </cell>
          <cell r="D381">
            <v>335000</v>
          </cell>
          <cell r="E381">
            <v>2</v>
          </cell>
          <cell r="F381">
            <v>333000</v>
          </cell>
          <cell r="G381">
            <v>-5.9701492537313433E-3</v>
          </cell>
        </row>
        <row r="382">
          <cell r="B382" t="str">
            <v>DRY CREEK</v>
          </cell>
          <cell r="E382">
            <v>3</v>
          </cell>
          <cell r="F382">
            <v>300000</v>
          </cell>
          <cell r="G382"/>
        </row>
        <row r="383">
          <cell r="B383" t="str">
            <v>EDINBURGH</v>
          </cell>
          <cell r="G383"/>
        </row>
        <row r="384">
          <cell r="B384" t="str">
            <v>ELIZABETH VALE</v>
          </cell>
          <cell r="C384">
            <v>15</v>
          </cell>
          <cell r="D384">
            <v>235000</v>
          </cell>
          <cell r="E384">
            <v>8</v>
          </cell>
          <cell r="F384">
            <v>240000</v>
          </cell>
          <cell r="G384">
            <v>2.1276595744680851E-2</v>
          </cell>
        </row>
        <row r="385">
          <cell r="B385" t="str">
            <v>GLOBE DERBY PARK</v>
          </cell>
          <cell r="G385"/>
        </row>
        <row r="386">
          <cell r="B386" t="str">
            <v>GREEN FIELDS</v>
          </cell>
          <cell r="G386"/>
        </row>
        <row r="387">
          <cell r="B387" t="str">
            <v>GULFVIEW HEIGHTS</v>
          </cell>
          <cell r="C387">
            <v>10</v>
          </cell>
          <cell r="D387">
            <v>408750</v>
          </cell>
          <cell r="E387">
            <v>8</v>
          </cell>
          <cell r="F387">
            <v>394000</v>
          </cell>
          <cell r="G387">
            <v>-3.6085626911314984E-2</v>
          </cell>
        </row>
        <row r="388">
          <cell r="B388" t="str">
            <v>INGLE FARM</v>
          </cell>
          <cell r="C388">
            <v>36</v>
          </cell>
          <cell r="D388">
            <v>325000</v>
          </cell>
          <cell r="E388">
            <v>34</v>
          </cell>
          <cell r="F388">
            <v>336500</v>
          </cell>
          <cell r="G388">
            <v>3.5384615384615382E-2</v>
          </cell>
        </row>
        <row r="389">
          <cell r="B389" t="str">
            <v>MAWSON LAKES</v>
          </cell>
          <cell r="C389">
            <v>48</v>
          </cell>
          <cell r="D389">
            <v>522500</v>
          </cell>
          <cell r="E389">
            <v>53</v>
          </cell>
          <cell r="F389">
            <v>441500</v>
          </cell>
          <cell r="G389">
            <v>-0.15502392344497606</v>
          </cell>
        </row>
        <row r="390">
          <cell r="B390" t="str">
            <v>MODBURY HEIGHTS</v>
          </cell>
          <cell r="C390">
            <v>27</v>
          </cell>
          <cell r="D390">
            <v>392500</v>
          </cell>
          <cell r="E390">
            <v>23</v>
          </cell>
          <cell r="F390">
            <v>410000</v>
          </cell>
          <cell r="G390">
            <v>4.4585987261146494E-2</v>
          </cell>
        </row>
        <row r="391">
          <cell r="B391" t="str">
            <v>PARA HILLS</v>
          </cell>
          <cell r="C391">
            <v>34</v>
          </cell>
          <cell r="D391">
            <v>320000</v>
          </cell>
          <cell r="E391">
            <v>31</v>
          </cell>
          <cell r="F391">
            <v>343000</v>
          </cell>
          <cell r="G391">
            <v>7.1874999999999994E-2</v>
          </cell>
        </row>
        <row r="392">
          <cell r="B392" t="str">
            <v>PARA HILLS WEST</v>
          </cell>
          <cell r="C392">
            <v>10</v>
          </cell>
          <cell r="D392">
            <v>335000</v>
          </cell>
          <cell r="E392">
            <v>10</v>
          </cell>
          <cell r="F392">
            <v>324250</v>
          </cell>
          <cell r="G392">
            <v>-3.2089552238805968E-2</v>
          </cell>
        </row>
        <row r="393">
          <cell r="B393" t="str">
            <v>PARA VISTA</v>
          </cell>
          <cell r="C393">
            <v>13</v>
          </cell>
          <cell r="D393">
            <v>302500</v>
          </cell>
          <cell r="E393">
            <v>8</v>
          </cell>
          <cell r="F393">
            <v>367000</v>
          </cell>
          <cell r="G393">
            <v>0.21322314049586777</v>
          </cell>
        </row>
        <row r="394">
          <cell r="B394" t="str">
            <v>PARAFIELD GARDENS</v>
          </cell>
          <cell r="C394">
            <v>46</v>
          </cell>
          <cell r="D394">
            <v>345500</v>
          </cell>
          <cell r="E394">
            <v>51</v>
          </cell>
          <cell r="F394">
            <v>350000</v>
          </cell>
          <cell r="G394">
            <v>1.3024602026049204E-2</v>
          </cell>
        </row>
        <row r="395">
          <cell r="B395" t="str">
            <v>PARALOWIE</v>
          </cell>
          <cell r="C395">
            <v>65</v>
          </cell>
          <cell r="D395">
            <v>323500</v>
          </cell>
          <cell r="E395">
            <v>48</v>
          </cell>
          <cell r="F395">
            <v>320000</v>
          </cell>
          <cell r="G395">
            <v>-1.0819165378670788E-2</v>
          </cell>
        </row>
        <row r="396">
          <cell r="B396" t="str">
            <v>POORAKA</v>
          </cell>
          <cell r="C396">
            <v>14</v>
          </cell>
          <cell r="D396">
            <v>368500</v>
          </cell>
          <cell r="E396">
            <v>16</v>
          </cell>
          <cell r="F396">
            <v>394000</v>
          </cell>
          <cell r="G396">
            <v>6.9199457259158756E-2</v>
          </cell>
        </row>
        <row r="397">
          <cell r="B397" t="str">
            <v>SALISBURY</v>
          </cell>
          <cell r="C397">
            <v>24</v>
          </cell>
          <cell r="D397">
            <v>320000</v>
          </cell>
          <cell r="E397">
            <v>19</v>
          </cell>
          <cell r="F397">
            <v>310000</v>
          </cell>
          <cell r="G397">
            <v>-3.125E-2</v>
          </cell>
        </row>
        <row r="398">
          <cell r="B398" t="str">
            <v>SALISBURY DOWNS</v>
          </cell>
          <cell r="C398">
            <v>13</v>
          </cell>
          <cell r="D398">
            <v>306000</v>
          </cell>
          <cell r="E398">
            <v>17</v>
          </cell>
          <cell r="F398">
            <v>321500</v>
          </cell>
          <cell r="G398">
            <v>5.0653594771241831E-2</v>
          </cell>
        </row>
        <row r="399">
          <cell r="B399" t="str">
            <v>SALISBURY EAST</v>
          </cell>
          <cell r="C399">
            <v>31</v>
          </cell>
          <cell r="D399">
            <v>301000</v>
          </cell>
          <cell r="E399">
            <v>41</v>
          </cell>
          <cell r="F399">
            <v>319000</v>
          </cell>
          <cell r="G399">
            <v>5.9800664451827246E-2</v>
          </cell>
        </row>
        <row r="400">
          <cell r="B400" t="str">
            <v>SALISBURY HEIGHTS</v>
          </cell>
          <cell r="C400">
            <v>14</v>
          </cell>
          <cell r="D400">
            <v>370000</v>
          </cell>
          <cell r="E400">
            <v>14</v>
          </cell>
          <cell r="F400">
            <v>392000</v>
          </cell>
          <cell r="G400">
            <v>5.9459459459459463E-2</v>
          </cell>
        </row>
        <row r="401">
          <cell r="B401" t="str">
            <v>SALISBURY NORTH</v>
          </cell>
          <cell r="C401">
            <v>29</v>
          </cell>
          <cell r="D401">
            <v>276500</v>
          </cell>
          <cell r="E401">
            <v>29</v>
          </cell>
          <cell r="F401">
            <v>270000</v>
          </cell>
          <cell r="G401">
            <v>-2.3508137432188065E-2</v>
          </cell>
        </row>
        <row r="402">
          <cell r="B402" t="str">
            <v>SALISBURY PARK</v>
          </cell>
          <cell r="C402">
            <v>10</v>
          </cell>
          <cell r="D402">
            <v>282500</v>
          </cell>
          <cell r="E402">
            <v>6</v>
          </cell>
          <cell r="F402">
            <v>285000</v>
          </cell>
          <cell r="G402">
            <v>8.8495575221238937E-3</v>
          </cell>
        </row>
        <row r="403">
          <cell r="B403" t="str">
            <v>SALISBURY PLAIN</v>
          </cell>
          <cell r="C403">
            <v>7</v>
          </cell>
          <cell r="D403">
            <v>340000</v>
          </cell>
          <cell r="E403">
            <v>6</v>
          </cell>
          <cell r="F403">
            <v>282500</v>
          </cell>
          <cell r="G403">
            <v>-0.16911764705882354</v>
          </cell>
        </row>
        <row r="404">
          <cell r="B404" t="str">
            <v>SALISBURY SOUTH</v>
          </cell>
          <cell r="G404"/>
        </row>
        <row r="405">
          <cell r="B405" t="str">
            <v>ST KILDA</v>
          </cell>
          <cell r="G405"/>
        </row>
        <row r="406">
          <cell r="B406" t="str">
            <v>VALLEY VIEW</v>
          </cell>
          <cell r="C406">
            <v>21</v>
          </cell>
          <cell r="D406">
            <v>405000</v>
          </cell>
          <cell r="E406">
            <v>28</v>
          </cell>
          <cell r="F406">
            <v>375000</v>
          </cell>
          <cell r="G406">
            <v>-7.407407407407407E-2</v>
          </cell>
        </row>
        <row r="407">
          <cell r="B407" t="str">
            <v>WALKLEY HEIGHTS</v>
          </cell>
          <cell r="C407">
            <v>9</v>
          </cell>
          <cell r="D407">
            <v>537500</v>
          </cell>
          <cell r="E407">
            <v>10</v>
          </cell>
          <cell r="F407">
            <v>595000</v>
          </cell>
          <cell r="G407">
            <v>0.10697674418604651</v>
          </cell>
        </row>
        <row r="408">
          <cell r="B408" t="str">
            <v>WATERLOO CORNER</v>
          </cell>
          <cell r="G408"/>
        </row>
        <row r="409">
          <cell r="B409" t="str">
            <v>BANKSIA PARK</v>
          </cell>
          <cell r="C409">
            <v>11</v>
          </cell>
          <cell r="D409">
            <v>404900</v>
          </cell>
          <cell r="E409">
            <v>17</v>
          </cell>
          <cell r="F409">
            <v>390000</v>
          </cell>
          <cell r="G409">
            <v>-3.6799209681402816E-2</v>
          </cell>
        </row>
        <row r="410">
          <cell r="B410" t="str">
            <v>DERNANCOURT</v>
          </cell>
          <cell r="C410">
            <v>14</v>
          </cell>
          <cell r="D410">
            <v>527500</v>
          </cell>
          <cell r="E410">
            <v>12</v>
          </cell>
          <cell r="F410">
            <v>481750</v>
          </cell>
          <cell r="G410">
            <v>-8.6729857819905207E-2</v>
          </cell>
        </row>
        <row r="411">
          <cell r="B411" t="str">
            <v>FAIRVIEW PARK</v>
          </cell>
          <cell r="C411">
            <v>15</v>
          </cell>
          <cell r="D411">
            <v>346250</v>
          </cell>
          <cell r="E411">
            <v>17</v>
          </cell>
          <cell r="F411">
            <v>372500</v>
          </cell>
          <cell r="G411">
            <v>7.5812274368231042E-2</v>
          </cell>
        </row>
        <row r="412">
          <cell r="B412" t="str">
            <v>GILLES PLAINS</v>
          </cell>
          <cell r="C412">
            <v>14</v>
          </cell>
          <cell r="D412">
            <v>381000</v>
          </cell>
          <cell r="E412">
            <v>8</v>
          </cell>
          <cell r="F412">
            <v>385000</v>
          </cell>
          <cell r="G412">
            <v>1.0498687664041995E-2</v>
          </cell>
        </row>
        <row r="413">
          <cell r="B413" t="str">
            <v>GOLDEN GROVE</v>
          </cell>
          <cell r="C413">
            <v>32</v>
          </cell>
          <cell r="D413">
            <v>485000</v>
          </cell>
          <cell r="E413">
            <v>29</v>
          </cell>
          <cell r="F413">
            <v>460000</v>
          </cell>
          <cell r="G413">
            <v>-5.1546391752577317E-2</v>
          </cell>
        </row>
        <row r="414">
          <cell r="B414" t="str">
            <v>GOULD CREEK</v>
          </cell>
          <cell r="G414"/>
        </row>
        <row r="415">
          <cell r="B415" t="str">
            <v>GREENWITH</v>
          </cell>
          <cell r="C415">
            <v>32</v>
          </cell>
          <cell r="D415">
            <v>460000</v>
          </cell>
          <cell r="E415">
            <v>46</v>
          </cell>
          <cell r="F415">
            <v>452500</v>
          </cell>
          <cell r="G415">
            <v>-1.6304347826086956E-2</v>
          </cell>
        </row>
        <row r="416">
          <cell r="B416" t="str">
            <v>GULFVIEW HEIGHTS</v>
          </cell>
          <cell r="C416">
            <v>10</v>
          </cell>
          <cell r="D416">
            <v>408750</v>
          </cell>
          <cell r="E416">
            <v>8</v>
          </cell>
          <cell r="F416">
            <v>394000</v>
          </cell>
          <cell r="G416">
            <v>-3.6085626911314984E-2</v>
          </cell>
        </row>
        <row r="417">
          <cell r="B417" t="str">
            <v>HIGHBURY</v>
          </cell>
          <cell r="C417">
            <v>15</v>
          </cell>
          <cell r="D417">
            <v>457500</v>
          </cell>
          <cell r="E417">
            <v>23</v>
          </cell>
          <cell r="F417">
            <v>450000</v>
          </cell>
          <cell r="G417">
            <v>-1.6393442622950821E-2</v>
          </cell>
        </row>
        <row r="418">
          <cell r="B418" t="str">
            <v>HOLDEN HILL</v>
          </cell>
          <cell r="C418">
            <v>18</v>
          </cell>
          <cell r="D418">
            <v>355000</v>
          </cell>
          <cell r="E418">
            <v>17</v>
          </cell>
          <cell r="F418">
            <v>370000</v>
          </cell>
          <cell r="G418">
            <v>4.2253521126760563E-2</v>
          </cell>
        </row>
        <row r="419">
          <cell r="B419" t="str">
            <v>HOPE VALLEY</v>
          </cell>
          <cell r="C419">
            <v>28</v>
          </cell>
          <cell r="D419">
            <v>382500</v>
          </cell>
          <cell r="E419">
            <v>26</v>
          </cell>
          <cell r="F419">
            <v>413250</v>
          </cell>
          <cell r="G419">
            <v>8.0392156862745104E-2</v>
          </cell>
        </row>
        <row r="420">
          <cell r="B420" t="str">
            <v>MODBURY</v>
          </cell>
          <cell r="C420">
            <v>24</v>
          </cell>
          <cell r="D420">
            <v>370000</v>
          </cell>
          <cell r="E420">
            <v>14</v>
          </cell>
          <cell r="F420">
            <v>392500</v>
          </cell>
          <cell r="G420">
            <v>6.0810810810810814E-2</v>
          </cell>
        </row>
        <row r="421">
          <cell r="B421" t="str">
            <v>MODBURY HEIGHTS</v>
          </cell>
          <cell r="C421">
            <v>27</v>
          </cell>
          <cell r="D421">
            <v>392500</v>
          </cell>
          <cell r="E421">
            <v>23</v>
          </cell>
          <cell r="F421">
            <v>410000</v>
          </cell>
          <cell r="G421">
            <v>4.4585987261146494E-2</v>
          </cell>
        </row>
        <row r="422">
          <cell r="B422" t="str">
            <v>MODBURY NORTH</v>
          </cell>
          <cell r="C422">
            <v>26</v>
          </cell>
          <cell r="D422">
            <v>348000</v>
          </cell>
          <cell r="E422">
            <v>18</v>
          </cell>
          <cell r="F422">
            <v>390250</v>
          </cell>
          <cell r="G422">
            <v>0.12140804597701149</v>
          </cell>
        </row>
        <row r="423">
          <cell r="B423" t="str">
            <v>REDWOOD PARK</v>
          </cell>
          <cell r="C423">
            <v>21</v>
          </cell>
          <cell r="D423">
            <v>395000</v>
          </cell>
          <cell r="E423">
            <v>7</v>
          </cell>
          <cell r="F423">
            <v>388000</v>
          </cell>
          <cell r="G423">
            <v>-1.7721518987341773E-2</v>
          </cell>
        </row>
        <row r="424">
          <cell r="B424" t="str">
            <v>RIDGEHAVEN</v>
          </cell>
          <cell r="C424">
            <v>9</v>
          </cell>
          <cell r="D424">
            <v>356500</v>
          </cell>
          <cell r="E424">
            <v>9</v>
          </cell>
          <cell r="F424">
            <v>355000</v>
          </cell>
          <cell r="G424">
            <v>-4.2075736325385693E-3</v>
          </cell>
        </row>
        <row r="425">
          <cell r="B425" t="str">
            <v>SALISBURY EAST</v>
          </cell>
          <cell r="C425">
            <v>31</v>
          </cell>
          <cell r="D425">
            <v>301000</v>
          </cell>
          <cell r="E425">
            <v>41</v>
          </cell>
          <cell r="F425">
            <v>319000</v>
          </cell>
          <cell r="G425">
            <v>5.9800664451827246E-2</v>
          </cell>
        </row>
        <row r="426">
          <cell r="B426" t="str">
            <v>SALISBURY HEIGHTS</v>
          </cell>
          <cell r="C426">
            <v>14</v>
          </cell>
          <cell r="D426">
            <v>370000</v>
          </cell>
          <cell r="E426">
            <v>14</v>
          </cell>
          <cell r="F426">
            <v>392000</v>
          </cell>
          <cell r="G426">
            <v>5.9459459459459463E-2</v>
          </cell>
        </row>
        <row r="427">
          <cell r="B427" t="str">
            <v>ST AGNES</v>
          </cell>
          <cell r="C427">
            <v>23</v>
          </cell>
          <cell r="D427">
            <v>429000</v>
          </cell>
          <cell r="E427">
            <v>7</v>
          </cell>
          <cell r="F427">
            <v>372500</v>
          </cell>
          <cell r="G427">
            <v>-0.13170163170163171</v>
          </cell>
        </row>
        <row r="428">
          <cell r="B428" t="str">
            <v>SURREY DOWNS</v>
          </cell>
          <cell r="C428">
            <v>6</v>
          </cell>
          <cell r="D428">
            <v>395750</v>
          </cell>
          <cell r="E428">
            <v>11</v>
          </cell>
          <cell r="F428">
            <v>338000</v>
          </cell>
          <cell r="G428">
            <v>-0.14592545799115603</v>
          </cell>
        </row>
        <row r="429">
          <cell r="B429" t="str">
            <v>TEA TREE GULLY</v>
          </cell>
          <cell r="C429">
            <v>8</v>
          </cell>
          <cell r="D429">
            <v>366500</v>
          </cell>
          <cell r="E429">
            <v>15</v>
          </cell>
          <cell r="F429">
            <v>470000</v>
          </cell>
          <cell r="G429">
            <v>0.28240109140518416</v>
          </cell>
        </row>
        <row r="430">
          <cell r="B430" t="str">
            <v>VALLEY VIEW</v>
          </cell>
          <cell r="C430">
            <v>21</v>
          </cell>
          <cell r="D430">
            <v>405000</v>
          </cell>
          <cell r="E430">
            <v>28</v>
          </cell>
          <cell r="F430">
            <v>375000</v>
          </cell>
          <cell r="G430">
            <v>-7.407407407407407E-2</v>
          </cell>
        </row>
        <row r="431">
          <cell r="B431" t="str">
            <v>VISTA</v>
          </cell>
          <cell r="C431">
            <v>3</v>
          </cell>
          <cell r="D431">
            <v>374000</v>
          </cell>
          <cell r="E431">
            <v>3</v>
          </cell>
          <cell r="F431">
            <v>348500</v>
          </cell>
          <cell r="G431">
            <v>-6.8181818181818177E-2</v>
          </cell>
        </row>
        <row r="432">
          <cell r="B432" t="str">
            <v>WYNN VALE</v>
          </cell>
          <cell r="C432">
            <v>20</v>
          </cell>
          <cell r="D432">
            <v>375000</v>
          </cell>
          <cell r="E432">
            <v>21</v>
          </cell>
          <cell r="F432">
            <v>395000</v>
          </cell>
          <cell r="G432">
            <v>5.3333333333333337E-2</v>
          </cell>
        </row>
        <row r="433">
          <cell r="B433" t="str">
            <v>YATALA VALE</v>
          </cell>
          <cell r="C433">
            <v>1</v>
          </cell>
          <cell r="D433">
            <v>451000</v>
          </cell>
          <cell r="G433"/>
        </row>
        <row r="434">
          <cell r="B434" t="str">
            <v>BLACK FOREST</v>
          </cell>
          <cell r="C434">
            <v>4</v>
          </cell>
          <cell r="D434">
            <v>823750</v>
          </cell>
          <cell r="E434">
            <v>5</v>
          </cell>
          <cell r="F434">
            <v>700000</v>
          </cell>
          <cell r="G434">
            <v>-0.15022761760242792</v>
          </cell>
        </row>
        <row r="435">
          <cell r="B435" t="str">
            <v>CLARENCE PARK</v>
          </cell>
          <cell r="C435">
            <v>5</v>
          </cell>
          <cell r="D435">
            <v>674000</v>
          </cell>
          <cell r="E435">
            <v>7</v>
          </cell>
          <cell r="F435">
            <v>680000</v>
          </cell>
          <cell r="G435">
            <v>8.9020771513353119E-3</v>
          </cell>
        </row>
        <row r="436">
          <cell r="B436" t="str">
            <v>EVERARD PARK</v>
          </cell>
          <cell r="C436">
            <v>2</v>
          </cell>
          <cell r="D436">
            <v>611000</v>
          </cell>
          <cell r="E436">
            <v>4</v>
          </cell>
          <cell r="F436">
            <v>830000</v>
          </cell>
          <cell r="G436">
            <v>0.35842880523731585</v>
          </cell>
        </row>
        <row r="437">
          <cell r="B437" t="str">
            <v>FORESTVILLE</v>
          </cell>
          <cell r="E437">
            <v>2</v>
          </cell>
          <cell r="F437">
            <v>695000</v>
          </cell>
          <cell r="G437"/>
        </row>
        <row r="438">
          <cell r="B438" t="str">
            <v>FULLARTON</v>
          </cell>
          <cell r="C438">
            <v>14</v>
          </cell>
          <cell r="D438">
            <v>826500</v>
          </cell>
          <cell r="E438">
            <v>13</v>
          </cell>
          <cell r="F438">
            <v>915000</v>
          </cell>
          <cell r="G438">
            <v>0.10707803992740472</v>
          </cell>
        </row>
        <row r="439">
          <cell r="B439" t="str">
            <v>GOODWOOD</v>
          </cell>
          <cell r="C439">
            <v>5</v>
          </cell>
          <cell r="D439">
            <v>685000</v>
          </cell>
          <cell r="E439">
            <v>9</v>
          </cell>
          <cell r="F439">
            <v>930000</v>
          </cell>
          <cell r="G439">
            <v>0.35766423357664234</v>
          </cell>
        </row>
        <row r="440">
          <cell r="B440" t="str">
            <v>HIGHGATE</v>
          </cell>
          <cell r="C440">
            <v>4</v>
          </cell>
          <cell r="D440">
            <v>777500</v>
          </cell>
          <cell r="E440">
            <v>4</v>
          </cell>
          <cell r="F440">
            <v>755500</v>
          </cell>
          <cell r="G440">
            <v>-2.8295819935691319E-2</v>
          </cell>
        </row>
        <row r="441">
          <cell r="B441" t="str">
            <v>HYDE PARK</v>
          </cell>
          <cell r="C441">
            <v>6</v>
          </cell>
          <cell r="D441">
            <v>1160000</v>
          </cell>
          <cell r="E441">
            <v>7</v>
          </cell>
          <cell r="F441">
            <v>1793000</v>
          </cell>
          <cell r="G441">
            <v>0.54568965517241375</v>
          </cell>
        </row>
        <row r="442">
          <cell r="B442" t="str">
            <v>KESWICK</v>
          </cell>
          <cell r="G442"/>
        </row>
        <row r="443">
          <cell r="B443" t="str">
            <v>KINGS PARK</v>
          </cell>
          <cell r="C443">
            <v>3</v>
          </cell>
          <cell r="D443">
            <v>760000</v>
          </cell>
          <cell r="E443">
            <v>4</v>
          </cell>
          <cell r="F443">
            <v>769500</v>
          </cell>
          <cell r="G443">
            <v>1.2500000000000001E-2</v>
          </cell>
        </row>
        <row r="444">
          <cell r="B444" t="str">
            <v>MALVERN</v>
          </cell>
          <cell r="C444">
            <v>13</v>
          </cell>
          <cell r="D444">
            <v>1300000</v>
          </cell>
          <cell r="E444">
            <v>5</v>
          </cell>
          <cell r="F444">
            <v>1257500</v>
          </cell>
          <cell r="G444">
            <v>-3.2692307692307694E-2</v>
          </cell>
        </row>
        <row r="445">
          <cell r="B445" t="str">
            <v>MILLSWOOD</v>
          </cell>
          <cell r="C445">
            <v>11</v>
          </cell>
          <cell r="D445">
            <v>1086500</v>
          </cell>
          <cell r="E445">
            <v>7</v>
          </cell>
          <cell r="F445">
            <v>1268000</v>
          </cell>
          <cell r="G445">
            <v>0.16705016106764842</v>
          </cell>
        </row>
        <row r="446">
          <cell r="B446" t="str">
            <v>MYRTLE BANK</v>
          </cell>
          <cell r="C446">
            <v>4</v>
          </cell>
          <cell r="D446">
            <v>850000</v>
          </cell>
          <cell r="E446">
            <v>7</v>
          </cell>
          <cell r="F446">
            <v>987000</v>
          </cell>
          <cell r="G446">
            <v>0.16117647058823528</v>
          </cell>
        </row>
        <row r="447">
          <cell r="B447" t="str">
            <v>PARKSIDE</v>
          </cell>
          <cell r="C447">
            <v>7</v>
          </cell>
          <cell r="D447">
            <v>721000</v>
          </cell>
          <cell r="E447">
            <v>12</v>
          </cell>
          <cell r="F447">
            <v>954700</v>
          </cell>
          <cell r="G447">
            <v>0.32413314840499308</v>
          </cell>
        </row>
        <row r="448">
          <cell r="B448" t="str">
            <v>UNLEY</v>
          </cell>
          <cell r="C448">
            <v>13</v>
          </cell>
          <cell r="D448">
            <v>904000</v>
          </cell>
          <cell r="E448">
            <v>9</v>
          </cell>
          <cell r="F448">
            <v>1045000</v>
          </cell>
          <cell r="G448">
            <v>0.15597345132743362</v>
          </cell>
        </row>
        <row r="449">
          <cell r="B449" t="str">
            <v>UNLEY PARK</v>
          </cell>
          <cell r="C449">
            <v>5</v>
          </cell>
          <cell r="D449">
            <v>1695000</v>
          </cell>
          <cell r="E449">
            <v>7</v>
          </cell>
          <cell r="F449">
            <v>2330000</v>
          </cell>
          <cell r="G449">
            <v>0.37463126843657818</v>
          </cell>
        </row>
        <row r="450">
          <cell r="B450" t="str">
            <v>WAYVILLE</v>
          </cell>
          <cell r="C450">
            <v>1</v>
          </cell>
          <cell r="D450">
            <v>780000</v>
          </cell>
          <cell r="E450">
            <v>1</v>
          </cell>
          <cell r="F450">
            <v>1400000</v>
          </cell>
          <cell r="G450">
            <v>0.79487179487179482</v>
          </cell>
        </row>
        <row r="451">
          <cell r="B451" t="str">
            <v>GILBERTON</v>
          </cell>
          <cell r="C451">
            <v>7</v>
          </cell>
          <cell r="D451">
            <v>910000</v>
          </cell>
          <cell r="E451">
            <v>2</v>
          </cell>
          <cell r="F451">
            <v>2550000</v>
          </cell>
          <cell r="G451">
            <v>1.8021978021978022</v>
          </cell>
        </row>
        <row r="452">
          <cell r="B452" t="str">
            <v>MEDINDIE</v>
          </cell>
          <cell r="C452">
            <v>1</v>
          </cell>
          <cell r="D452">
            <v>1310000</v>
          </cell>
          <cell r="E452">
            <v>2</v>
          </cell>
          <cell r="F452">
            <v>3365000</v>
          </cell>
          <cell r="G452">
            <v>1.5687022900763359</v>
          </cell>
        </row>
        <row r="453">
          <cell r="B453" t="str">
            <v>VALE PARK</v>
          </cell>
          <cell r="C453">
            <v>14</v>
          </cell>
          <cell r="D453">
            <v>675000</v>
          </cell>
          <cell r="E453">
            <v>5</v>
          </cell>
          <cell r="F453">
            <v>605000</v>
          </cell>
          <cell r="G453">
            <v>-0.1037037037037037</v>
          </cell>
        </row>
        <row r="454">
          <cell r="B454" t="str">
            <v>WALKERVILLE</v>
          </cell>
          <cell r="C454">
            <v>17</v>
          </cell>
          <cell r="D454">
            <v>1100000</v>
          </cell>
          <cell r="E454">
            <v>3</v>
          </cell>
          <cell r="F454">
            <v>1360000</v>
          </cell>
          <cell r="G454">
            <v>0.23636363636363636</v>
          </cell>
        </row>
        <row r="455">
          <cell r="B455" t="str">
            <v>ADELAIDE AIRPORT</v>
          </cell>
          <cell r="G455"/>
        </row>
        <row r="456">
          <cell r="B456" t="str">
            <v>ASHFORD</v>
          </cell>
          <cell r="G456"/>
        </row>
        <row r="457">
          <cell r="B457" t="str">
            <v>BROOKLYN PARK</v>
          </cell>
          <cell r="C457">
            <v>4</v>
          </cell>
          <cell r="D457">
            <v>472500</v>
          </cell>
          <cell r="E457">
            <v>10</v>
          </cell>
          <cell r="F457">
            <v>577000</v>
          </cell>
          <cell r="G457">
            <v>0.22116402116402117</v>
          </cell>
        </row>
        <row r="458">
          <cell r="B458" t="str">
            <v>CAMDEN PARK</v>
          </cell>
          <cell r="C458">
            <v>11</v>
          </cell>
          <cell r="D458">
            <v>595000</v>
          </cell>
          <cell r="E458">
            <v>4</v>
          </cell>
          <cell r="F458">
            <v>622500</v>
          </cell>
          <cell r="G458">
            <v>4.6218487394957986E-2</v>
          </cell>
        </row>
        <row r="459">
          <cell r="B459" t="str">
            <v>COWANDILLA</v>
          </cell>
          <cell r="C459">
            <v>5</v>
          </cell>
          <cell r="D459">
            <v>505000</v>
          </cell>
          <cell r="E459">
            <v>3</v>
          </cell>
          <cell r="F459">
            <v>470000</v>
          </cell>
          <cell r="G459">
            <v>-6.9306930693069313E-2</v>
          </cell>
        </row>
        <row r="460">
          <cell r="B460" t="str">
            <v>FULHAM</v>
          </cell>
          <cell r="C460">
            <v>4</v>
          </cell>
          <cell r="D460">
            <v>625500</v>
          </cell>
          <cell r="E460">
            <v>8</v>
          </cell>
          <cell r="F460">
            <v>715000</v>
          </cell>
          <cell r="G460">
            <v>0.14308553157474022</v>
          </cell>
        </row>
        <row r="461">
          <cell r="B461" t="str">
            <v>GLANDORE</v>
          </cell>
          <cell r="C461">
            <v>12</v>
          </cell>
          <cell r="D461">
            <v>705000</v>
          </cell>
          <cell r="E461">
            <v>12</v>
          </cell>
          <cell r="F461">
            <v>680000</v>
          </cell>
          <cell r="G461">
            <v>-3.5460992907801421E-2</v>
          </cell>
        </row>
        <row r="462">
          <cell r="B462" t="str">
            <v>GLENELG NORTH</v>
          </cell>
          <cell r="C462">
            <v>20</v>
          </cell>
          <cell r="D462">
            <v>670375</v>
          </cell>
          <cell r="E462">
            <v>15</v>
          </cell>
          <cell r="F462">
            <v>775000</v>
          </cell>
          <cell r="G462">
            <v>0.15606936416184972</v>
          </cell>
        </row>
        <row r="463">
          <cell r="B463" t="str">
            <v>HILTON</v>
          </cell>
          <cell r="E463">
            <v>2</v>
          </cell>
          <cell r="F463">
            <v>512500</v>
          </cell>
          <cell r="G463"/>
        </row>
        <row r="464">
          <cell r="B464" t="str">
            <v>KESWICK</v>
          </cell>
          <cell r="G464"/>
        </row>
        <row r="465">
          <cell r="B465" t="str">
            <v>KESWICK TERMINAL</v>
          </cell>
          <cell r="G465"/>
        </row>
        <row r="466">
          <cell r="B466" t="str">
            <v>KURRALTA PARK</v>
          </cell>
          <cell r="C466">
            <v>6</v>
          </cell>
          <cell r="D466">
            <v>586500</v>
          </cell>
          <cell r="E466">
            <v>15</v>
          </cell>
          <cell r="F466">
            <v>623000</v>
          </cell>
          <cell r="G466">
            <v>6.2233589087809037E-2</v>
          </cell>
        </row>
        <row r="467">
          <cell r="B467" t="str">
            <v>LOCKLEYS</v>
          </cell>
          <cell r="C467">
            <v>16</v>
          </cell>
          <cell r="D467">
            <v>732500</v>
          </cell>
          <cell r="E467">
            <v>13</v>
          </cell>
          <cell r="F467">
            <v>627000</v>
          </cell>
          <cell r="G467">
            <v>-0.1440273037542662</v>
          </cell>
        </row>
        <row r="468">
          <cell r="B468" t="str">
            <v>MARLESTON</v>
          </cell>
          <cell r="C468">
            <v>3</v>
          </cell>
          <cell r="D468">
            <v>686000</v>
          </cell>
          <cell r="E468">
            <v>6</v>
          </cell>
          <cell r="F468">
            <v>574500</v>
          </cell>
          <cell r="G468">
            <v>-0.16253644314868804</v>
          </cell>
        </row>
        <row r="469">
          <cell r="B469" t="str">
            <v>MILE END</v>
          </cell>
          <cell r="C469">
            <v>13</v>
          </cell>
          <cell r="D469">
            <v>584500</v>
          </cell>
          <cell r="E469">
            <v>8</v>
          </cell>
          <cell r="F469">
            <v>572500</v>
          </cell>
          <cell r="G469">
            <v>-2.0530367835757058E-2</v>
          </cell>
        </row>
        <row r="470">
          <cell r="B470" t="str">
            <v>MILE END SOUTH</v>
          </cell>
          <cell r="G470"/>
        </row>
        <row r="471">
          <cell r="B471" t="str">
            <v>NETLEY</v>
          </cell>
          <cell r="C471">
            <v>8</v>
          </cell>
          <cell r="D471">
            <v>473500</v>
          </cell>
          <cell r="E471">
            <v>6</v>
          </cell>
          <cell r="F471">
            <v>538850</v>
          </cell>
          <cell r="G471">
            <v>0.13801478352692714</v>
          </cell>
        </row>
        <row r="472">
          <cell r="B472" t="str">
            <v>NORTH PLYMPTON</v>
          </cell>
          <cell r="C472">
            <v>15</v>
          </cell>
          <cell r="D472">
            <v>575000</v>
          </cell>
          <cell r="E472">
            <v>12</v>
          </cell>
          <cell r="F472">
            <v>545000</v>
          </cell>
          <cell r="G472">
            <v>-5.2173913043478258E-2</v>
          </cell>
        </row>
        <row r="473">
          <cell r="B473" t="str">
            <v>NOVAR GARDENS</v>
          </cell>
          <cell r="C473">
            <v>6</v>
          </cell>
          <cell r="D473">
            <v>606000</v>
          </cell>
          <cell r="E473">
            <v>9</v>
          </cell>
          <cell r="F473">
            <v>701000</v>
          </cell>
          <cell r="G473">
            <v>0.15676567656765678</v>
          </cell>
        </row>
        <row r="474">
          <cell r="B474" t="str">
            <v>PLYMPTON</v>
          </cell>
          <cell r="C474">
            <v>15</v>
          </cell>
          <cell r="D474">
            <v>541600</v>
          </cell>
          <cell r="E474">
            <v>12</v>
          </cell>
          <cell r="F474">
            <v>629500</v>
          </cell>
          <cell r="G474">
            <v>0.16229689807976366</v>
          </cell>
        </row>
        <row r="475">
          <cell r="B475" t="str">
            <v>RICHMOND</v>
          </cell>
          <cell r="C475">
            <v>9</v>
          </cell>
          <cell r="D475">
            <v>498500</v>
          </cell>
          <cell r="E475">
            <v>5</v>
          </cell>
          <cell r="F475">
            <v>492000</v>
          </cell>
          <cell r="G475">
            <v>-1.3039117352056168E-2</v>
          </cell>
        </row>
        <row r="476">
          <cell r="B476" t="str">
            <v>THEBARTON</v>
          </cell>
          <cell r="C476">
            <v>3</v>
          </cell>
          <cell r="D476">
            <v>568000</v>
          </cell>
          <cell r="E476">
            <v>4</v>
          </cell>
          <cell r="F476">
            <v>560000</v>
          </cell>
          <cell r="G476">
            <v>-1.4084507042253521E-2</v>
          </cell>
        </row>
        <row r="477">
          <cell r="B477" t="str">
            <v>TORRENSVILLE</v>
          </cell>
          <cell r="C477">
            <v>12</v>
          </cell>
          <cell r="D477">
            <v>570000</v>
          </cell>
          <cell r="E477">
            <v>15</v>
          </cell>
          <cell r="F477">
            <v>545000</v>
          </cell>
          <cell r="G477">
            <v>-4.3859649122807015E-2</v>
          </cell>
        </row>
        <row r="478">
          <cell r="B478" t="str">
            <v>UNDERDALE</v>
          </cell>
          <cell r="C478">
            <v>4</v>
          </cell>
          <cell r="D478">
            <v>572500</v>
          </cell>
          <cell r="E478">
            <v>8</v>
          </cell>
          <cell r="F478">
            <v>610500</v>
          </cell>
          <cell r="G478">
            <v>6.6375545851528384E-2</v>
          </cell>
        </row>
        <row r="479">
          <cell r="B479" t="str">
            <v>WEST BEACH</v>
          </cell>
          <cell r="C479">
            <v>12</v>
          </cell>
          <cell r="D479">
            <v>684000</v>
          </cell>
          <cell r="E479">
            <v>13</v>
          </cell>
          <cell r="F479">
            <v>691250</v>
          </cell>
          <cell r="G479">
            <v>1.0599415204678362E-2</v>
          </cell>
        </row>
        <row r="480">
          <cell r="B480" t="str">
            <v>WEST RICHMOND</v>
          </cell>
          <cell r="C480">
            <v>2</v>
          </cell>
          <cell r="D480">
            <v>419600</v>
          </cell>
          <cell r="E480">
            <v>7</v>
          </cell>
          <cell r="F480">
            <v>430000</v>
          </cell>
          <cell r="G480">
            <v>2.4785510009532889E-2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"/>
    </sheetNames>
    <sheetDataSet>
      <sheetData sheetId="0">
        <row r="2">
          <cell r="B2" t="str">
            <v>ADELAIDE</v>
          </cell>
          <cell r="C2">
            <v>5</v>
          </cell>
          <cell r="D2">
            <v>960000</v>
          </cell>
          <cell r="E2">
            <v>5</v>
          </cell>
          <cell r="F2">
            <v>600000</v>
          </cell>
        </row>
        <row r="3">
          <cell r="B3" t="str">
            <v>NORTH ADELAIDE</v>
          </cell>
          <cell r="C3">
            <v>9</v>
          </cell>
          <cell r="D3">
            <v>850000</v>
          </cell>
          <cell r="E3">
            <v>6</v>
          </cell>
          <cell r="F3">
            <v>1370000</v>
          </cell>
        </row>
        <row r="4">
          <cell r="B4" t="str">
            <v>ALDGATE</v>
          </cell>
          <cell r="C4">
            <v>6</v>
          </cell>
          <cell r="D4">
            <v>550000</v>
          </cell>
          <cell r="E4">
            <v>6</v>
          </cell>
          <cell r="F4">
            <v>802500</v>
          </cell>
        </row>
        <row r="5">
          <cell r="B5" t="str">
            <v>ASHTON</v>
          </cell>
          <cell r="C5">
            <v>1</v>
          </cell>
          <cell r="D5">
            <v>469000</v>
          </cell>
        </row>
        <row r="6">
          <cell r="B6" t="str">
            <v>BASKET RANGE</v>
          </cell>
        </row>
        <row r="7">
          <cell r="B7" t="str">
            <v>BELAIR</v>
          </cell>
          <cell r="C7">
            <v>17</v>
          </cell>
          <cell r="D7">
            <v>565000</v>
          </cell>
          <cell r="E7">
            <v>23</v>
          </cell>
          <cell r="F7">
            <v>540000</v>
          </cell>
        </row>
        <row r="8">
          <cell r="B8" t="str">
            <v>BRADBURY</v>
          </cell>
          <cell r="C8">
            <v>1</v>
          </cell>
          <cell r="D8">
            <v>505000</v>
          </cell>
        </row>
        <row r="9">
          <cell r="B9" t="str">
            <v>BRIDGEWATER</v>
          </cell>
          <cell r="C9">
            <v>12</v>
          </cell>
          <cell r="D9">
            <v>402500</v>
          </cell>
          <cell r="E9">
            <v>16</v>
          </cell>
          <cell r="F9">
            <v>465000</v>
          </cell>
        </row>
        <row r="10">
          <cell r="B10" t="str">
            <v>CAREY GULLY</v>
          </cell>
          <cell r="C10">
            <v>1</v>
          </cell>
          <cell r="D10">
            <v>670000</v>
          </cell>
        </row>
        <row r="11">
          <cell r="B11" t="str">
            <v>CASTAMBUL</v>
          </cell>
        </row>
        <row r="12">
          <cell r="B12" t="str">
            <v>CHERRYVILLE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4</v>
          </cell>
          <cell r="D14">
            <v>642500</v>
          </cell>
          <cell r="E14">
            <v>7</v>
          </cell>
          <cell r="F14">
            <v>617500</v>
          </cell>
        </row>
        <row r="15">
          <cell r="B15" t="str">
            <v>CRAFERS WEST</v>
          </cell>
          <cell r="C15">
            <v>1</v>
          </cell>
          <cell r="D15">
            <v>497500</v>
          </cell>
          <cell r="E15">
            <v>5</v>
          </cell>
          <cell r="F15">
            <v>508650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3</v>
          </cell>
          <cell r="D17">
            <v>500000</v>
          </cell>
          <cell r="E17">
            <v>1</v>
          </cell>
          <cell r="F17">
            <v>496000</v>
          </cell>
        </row>
        <row r="18">
          <cell r="B18" t="str">
            <v>HEATHFIELD</v>
          </cell>
          <cell r="C18">
            <v>10</v>
          </cell>
          <cell r="D18">
            <v>502000</v>
          </cell>
          <cell r="E18">
            <v>3</v>
          </cell>
          <cell r="F18">
            <v>593000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</row>
        <row r="22">
          <cell r="B22" t="str">
            <v>KENTON VALLEY</v>
          </cell>
        </row>
        <row r="23">
          <cell r="B23" t="str">
            <v>LONGWOOD</v>
          </cell>
        </row>
        <row r="24">
          <cell r="B24" t="str">
            <v>MARBLE HILL</v>
          </cell>
        </row>
        <row r="25">
          <cell r="B25" t="str">
            <v>MONTACUTE</v>
          </cell>
        </row>
        <row r="26">
          <cell r="B26" t="str">
            <v>MOUNT GEORGE</v>
          </cell>
        </row>
        <row r="27">
          <cell r="B27" t="str">
            <v>MYLOR</v>
          </cell>
          <cell r="C27">
            <v>3</v>
          </cell>
          <cell r="D27">
            <v>410000</v>
          </cell>
        </row>
        <row r="28">
          <cell r="B28" t="str">
            <v>NORTON SUMMIT</v>
          </cell>
        </row>
        <row r="29">
          <cell r="B29" t="str">
            <v>PICCADILLY</v>
          </cell>
          <cell r="C29">
            <v>2</v>
          </cell>
          <cell r="D29">
            <v>467000</v>
          </cell>
        </row>
        <row r="30">
          <cell r="B30" t="str">
            <v>ROSTREVOR</v>
          </cell>
          <cell r="C30">
            <v>26</v>
          </cell>
          <cell r="D30">
            <v>510000</v>
          </cell>
          <cell r="E30">
            <v>27</v>
          </cell>
          <cell r="F30">
            <v>532500</v>
          </cell>
        </row>
        <row r="31">
          <cell r="B31" t="str">
            <v>SCOTT CREEK</v>
          </cell>
        </row>
        <row r="32">
          <cell r="B32" t="str">
            <v>STIRLING</v>
          </cell>
          <cell r="C32">
            <v>10</v>
          </cell>
          <cell r="D32">
            <v>690000</v>
          </cell>
          <cell r="E32">
            <v>13</v>
          </cell>
          <cell r="F32">
            <v>606000</v>
          </cell>
        </row>
        <row r="33">
          <cell r="B33" t="str">
            <v>STONYFELL</v>
          </cell>
          <cell r="C33">
            <v>3</v>
          </cell>
          <cell r="D33">
            <v>740000</v>
          </cell>
          <cell r="E33">
            <v>1</v>
          </cell>
          <cell r="F33">
            <v>835000</v>
          </cell>
        </row>
        <row r="34">
          <cell r="B34" t="str">
            <v>SUMMERTOWN</v>
          </cell>
          <cell r="C34">
            <v>2</v>
          </cell>
          <cell r="D34">
            <v>584000</v>
          </cell>
        </row>
        <row r="35">
          <cell r="B35" t="str">
            <v>TERINGIE</v>
          </cell>
          <cell r="C35">
            <v>4</v>
          </cell>
          <cell r="D35">
            <v>715000</v>
          </cell>
          <cell r="E35">
            <v>1</v>
          </cell>
          <cell r="F35">
            <v>965000</v>
          </cell>
        </row>
        <row r="36">
          <cell r="B36" t="str">
            <v>UPPER STURT</v>
          </cell>
          <cell r="C36">
            <v>4</v>
          </cell>
          <cell r="D36">
            <v>407500</v>
          </cell>
          <cell r="E36">
            <v>2</v>
          </cell>
          <cell r="F36">
            <v>382500</v>
          </cell>
        </row>
        <row r="37">
          <cell r="B37" t="str">
            <v>URAIDLA</v>
          </cell>
          <cell r="C37">
            <v>1</v>
          </cell>
          <cell r="D37">
            <v>390000</v>
          </cell>
          <cell r="E37">
            <v>1</v>
          </cell>
          <cell r="F37">
            <v>525000</v>
          </cell>
        </row>
        <row r="38">
          <cell r="B38" t="str">
            <v>WATERFALL GULLY</v>
          </cell>
        </row>
        <row r="39">
          <cell r="B39" t="str">
            <v>WOODFORDE</v>
          </cell>
          <cell r="C39">
            <v>3</v>
          </cell>
          <cell r="D39">
            <v>550000</v>
          </cell>
          <cell r="E39">
            <v>2</v>
          </cell>
          <cell r="F39">
            <v>1145000</v>
          </cell>
        </row>
        <row r="40">
          <cell r="B40" t="str">
            <v>AULDANA</v>
          </cell>
          <cell r="C40">
            <v>1</v>
          </cell>
          <cell r="D40">
            <v>1222000</v>
          </cell>
          <cell r="E40">
            <v>1</v>
          </cell>
          <cell r="F40">
            <v>1000000</v>
          </cell>
        </row>
        <row r="41">
          <cell r="B41" t="str">
            <v>BEAUMONT</v>
          </cell>
          <cell r="C41">
            <v>8</v>
          </cell>
          <cell r="D41">
            <v>905000</v>
          </cell>
          <cell r="E41">
            <v>4</v>
          </cell>
          <cell r="F41">
            <v>792500</v>
          </cell>
        </row>
        <row r="42">
          <cell r="B42" t="str">
            <v>BEULAH PARK</v>
          </cell>
          <cell r="C42">
            <v>5</v>
          </cell>
          <cell r="D42">
            <v>735000</v>
          </cell>
          <cell r="E42">
            <v>6</v>
          </cell>
          <cell r="F42">
            <v>673000</v>
          </cell>
        </row>
        <row r="43">
          <cell r="B43" t="str">
            <v>BURNSIDE</v>
          </cell>
          <cell r="C43">
            <v>11</v>
          </cell>
          <cell r="D43">
            <v>677500</v>
          </cell>
          <cell r="E43">
            <v>14</v>
          </cell>
          <cell r="F43">
            <v>746000</v>
          </cell>
        </row>
        <row r="44">
          <cell r="B44" t="str">
            <v>DULWICH</v>
          </cell>
          <cell r="C44">
            <v>3</v>
          </cell>
          <cell r="D44">
            <v>1040000</v>
          </cell>
          <cell r="E44">
            <v>7</v>
          </cell>
          <cell r="F44">
            <v>1060000</v>
          </cell>
        </row>
        <row r="45">
          <cell r="B45" t="str">
            <v>EASTWOOD</v>
          </cell>
          <cell r="C45">
            <v>3</v>
          </cell>
          <cell r="D45">
            <v>721000</v>
          </cell>
          <cell r="E45">
            <v>1</v>
          </cell>
          <cell r="F45">
            <v>800000</v>
          </cell>
        </row>
        <row r="46">
          <cell r="B46" t="str">
            <v>ERINDALE</v>
          </cell>
          <cell r="C46">
            <v>4</v>
          </cell>
          <cell r="D46">
            <v>748750</v>
          </cell>
          <cell r="E46">
            <v>2</v>
          </cell>
          <cell r="F46">
            <v>1150000</v>
          </cell>
        </row>
        <row r="47">
          <cell r="B47" t="str">
            <v>FREWVILLE</v>
          </cell>
          <cell r="C47">
            <v>1</v>
          </cell>
          <cell r="D47">
            <v>690000</v>
          </cell>
        </row>
        <row r="48">
          <cell r="B48" t="str">
            <v>GLEN OSMOND</v>
          </cell>
          <cell r="C48">
            <v>9</v>
          </cell>
          <cell r="D48">
            <v>755000</v>
          </cell>
          <cell r="E48">
            <v>9</v>
          </cell>
          <cell r="F48">
            <v>750000</v>
          </cell>
        </row>
        <row r="49">
          <cell r="B49" t="str">
            <v>GLENSIDE</v>
          </cell>
          <cell r="C49">
            <v>6</v>
          </cell>
          <cell r="D49">
            <v>790000</v>
          </cell>
          <cell r="E49">
            <v>4</v>
          </cell>
          <cell r="F49">
            <v>690000</v>
          </cell>
        </row>
        <row r="50">
          <cell r="B50" t="str">
            <v>GLENUNGA</v>
          </cell>
          <cell r="C50">
            <v>7</v>
          </cell>
          <cell r="D50">
            <v>837500</v>
          </cell>
          <cell r="E50">
            <v>2</v>
          </cell>
          <cell r="F50">
            <v>999000</v>
          </cell>
        </row>
        <row r="51">
          <cell r="B51" t="str">
            <v>HAZELWOOD PARK</v>
          </cell>
          <cell r="C51">
            <v>7</v>
          </cell>
          <cell r="D51">
            <v>825500</v>
          </cell>
          <cell r="E51">
            <v>2</v>
          </cell>
          <cell r="F51">
            <v>802500</v>
          </cell>
        </row>
        <row r="52">
          <cell r="B52" t="str">
            <v>HORSNELL GULLY</v>
          </cell>
        </row>
        <row r="53">
          <cell r="B53" t="str">
            <v>KENSINGTON GARDENS</v>
          </cell>
          <cell r="C53">
            <v>7</v>
          </cell>
          <cell r="D53">
            <v>946000</v>
          </cell>
          <cell r="E53">
            <v>4</v>
          </cell>
          <cell r="F53">
            <v>967000</v>
          </cell>
        </row>
        <row r="54">
          <cell r="B54" t="str">
            <v>KENSINGTON PARK</v>
          </cell>
          <cell r="C54">
            <v>8</v>
          </cell>
          <cell r="D54">
            <v>913000</v>
          </cell>
          <cell r="E54">
            <v>7</v>
          </cell>
          <cell r="F54">
            <v>891000</v>
          </cell>
        </row>
        <row r="55">
          <cell r="B55" t="str">
            <v>LEABROOK</v>
          </cell>
          <cell r="C55">
            <v>4</v>
          </cell>
          <cell r="D55">
            <v>806500</v>
          </cell>
          <cell r="E55">
            <v>6</v>
          </cell>
          <cell r="F55">
            <v>1201000</v>
          </cell>
        </row>
        <row r="56">
          <cell r="B56" t="str">
            <v>LEAWOOD GARDENS</v>
          </cell>
        </row>
        <row r="57">
          <cell r="B57" t="str">
            <v>LINDEN PARK</v>
          </cell>
          <cell r="C57">
            <v>7</v>
          </cell>
          <cell r="D57">
            <v>845000</v>
          </cell>
          <cell r="E57">
            <v>7</v>
          </cell>
          <cell r="F57">
            <v>920000</v>
          </cell>
        </row>
        <row r="58">
          <cell r="B58" t="str">
            <v>MAGILL</v>
          </cell>
          <cell r="C58">
            <v>26</v>
          </cell>
          <cell r="D58">
            <v>536125</v>
          </cell>
          <cell r="E58">
            <v>30</v>
          </cell>
          <cell r="F58">
            <v>555000</v>
          </cell>
        </row>
        <row r="59">
          <cell r="B59" t="str">
            <v>MOUNT OSMOND</v>
          </cell>
          <cell r="E59">
            <v>4</v>
          </cell>
          <cell r="F59">
            <v>750000</v>
          </cell>
        </row>
        <row r="60">
          <cell r="B60" t="str">
            <v>ROSE PARK</v>
          </cell>
          <cell r="C60">
            <v>1</v>
          </cell>
          <cell r="D60">
            <v>965000</v>
          </cell>
          <cell r="E60">
            <v>2</v>
          </cell>
          <cell r="F60">
            <v>1755000</v>
          </cell>
        </row>
        <row r="61">
          <cell r="B61" t="str">
            <v>ROSSLYN PARK</v>
          </cell>
          <cell r="C61">
            <v>4</v>
          </cell>
          <cell r="D61">
            <v>787500</v>
          </cell>
          <cell r="E61">
            <v>4</v>
          </cell>
          <cell r="F61">
            <v>1012000</v>
          </cell>
        </row>
        <row r="62">
          <cell r="B62" t="str">
            <v>SKYE</v>
          </cell>
          <cell r="C62">
            <v>2</v>
          </cell>
          <cell r="D62">
            <v>652500</v>
          </cell>
        </row>
        <row r="63">
          <cell r="B63" t="str">
            <v>ST GEORGES</v>
          </cell>
          <cell r="C63">
            <v>6</v>
          </cell>
          <cell r="D63">
            <v>835000</v>
          </cell>
          <cell r="E63">
            <v>4</v>
          </cell>
          <cell r="F63">
            <v>1087500</v>
          </cell>
        </row>
        <row r="64">
          <cell r="B64" t="str">
            <v>STONYFELL</v>
          </cell>
          <cell r="C64">
            <v>3</v>
          </cell>
          <cell r="D64">
            <v>740000</v>
          </cell>
          <cell r="E64">
            <v>1</v>
          </cell>
          <cell r="F64">
            <v>835000</v>
          </cell>
        </row>
        <row r="65">
          <cell r="B65" t="str">
            <v>TOORAK GARDENS</v>
          </cell>
          <cell r="C65">
            <v>10</v>
          </cell>
          <cell r="D65">
            <v>1027000</v>
          </cell>
          <cell r="E65">
            <v>5</v>
          </cell>
          <cell r="F65">
            <v>1515000</v>
          </cell>
        </row>
        <row r="66">
          <cell r="B66" t="str">
            <v>TUSMORE</v>
          </cell>
          <cell r="C66">
            <v>6</v>
          </cell>
          <cell r="D66">
            <v>1150000</v>
          </cell>
          <cell r="E66">
            <v>6</v>
          </cell>
          <cell r="F66">
            <v>930000</v>
          </cell>
        </row>
        <row r="67">
          <cell r="B67" t="str">
            <v>WATERFALL GULLY</v>
          </cell>
        </row>
        <row r="68">
          <cell r="B68" t="str">
            <v>WATTLE PARK</v>
          </cell>
          <cell r="C68">
            <v>8</v>
          </cell>
          <cell r="D68">
            <v>855750</v>
          </cell>
          <cell r="E68">
            <v>10</v>
          </cell>
          <cell r="F68">
            <v>725000</v>
          </cell>
        </row>
        <row r="69">
          <cell r="B69" t="str">
            <v>ATHELSTONE</v>
          </cell>
          <cell r="C69">
            <v>21</v>
          </cell>
          <cell r="D69">
            <v>430000</v>
          </cell>
          <cell r="E69">
            <v>20</v>
          </cell>
          <cell r="F69">
            <v>493000</v>
          </cell>
        </row>
        <row r="70">
          <cell r="B70" t="str">
            <v>CAMPBELLTOWN</v>
          </cell>
          <cell r="C70">
            <v>23</v>
          </cell>
          <cell r="D70">
            <v>467500</v>
          </cell>
          <cell r="E70">
            <v>36</v>
          </cell>
          <cell r="F70">
            <v>495000</v>
          </cell>
        </row>
        <row r="71">
          <cell r="B71" t="str">
            <v>HECTORVILLE</v>
          </cell>
          <cell r="C71">
            <v>7</v>
          </cell>
          <cell r="D71">
            <v>574000</v>
          </cell>
          <cell r="E71">
            <v>12</v>
          </cell>
          <cell r="F71">
            <v>525000</v>
          </cell>
        </row>
        <row r="72">
          <cell r="B72" t="str">
            <v>MAGILL</v>
          </cell>
          <cell r="C72">
            <v>26</v>
          </cell>
          <cell r="D72">
            <v>536125</v>
          </cell>
          <cell r="E72">
            <v>30</v>
          </cell>
          <cell r="F72">
            <v>555000</v>
          </cell>
        </row>
        <row r="73">
          <cell r="B73" t="str">
            <v>NEWTON</v>
          </cell>
          <cell r="C73">
            <v>16</v>
          </cell>
          <cell r="D73">
            <v>432000</v>
          </cell>
          <cell r="E73">
            <v>13</v>
          </cell>
          <cell r="F73">
            <v>487500</v>
          </cell>
        </row>
        <row r="74">
          <cell r="B74" t="str">
            <v>PARADISE</v>
          </cell>
          <cell r="C74">
            <v>15</v>
          </cell>
          <cell r="D74">
            <v>455000</v>
          </cell>
          <cell r="E74">
            <v>16</v>
          </cell>
          <cell r="F74">
            <v>480000</v>
          </cell>
        </row>
        <row r="75">
          <cell r="B75" t="str">
            <v>ROSTREVOR</v>
          </cell>
          <cell r="C75">
            <v>26</v>
          </cell>
          <cell r="D75">
            <v>510000</v>
          </cell>
          <cell r="E75">
            <v>27</v>
          </cell>
          <cell r="F75">
            <v>532500</v>
          </cell>
        </row>
        <row r="76">
          <cell r="B76" t="str">
            <v>TRANMERE</v>
          </cell>
          <cell r="C76">
            <v>17</v>
          </cell>
          <cell r="D76">
            <v>615000</v>
          </cell>
          <cell r="E76">
            <v>8</v>
          </cell>
          <cell r="F76">
            <v>625000</v>
          </cell>
        </row>
        <row r="77">
          <cell r="B77" t="str">
            <v>ALBERT PARK</v>
          </cell>
          <cell r="C77">
            <v>6</v>
          </cell>
          <cell r="D77">
            <v>393750</v>
          </cell>
          <cell r="E77">
            <v>6</v>
          </cell>
          <cell r="F77">
            <v>451750</v>
          </cell>
        </row>
        <row r="78">
          <cell r="B78" t="str">
            <v>ALLENBY GARDENS</v>
          </cell>
          <cell r="C78">
            <v>6</v>
          </cell>
          <cell r="D78">
            <v>534500</v>
          </cell>
          <cell r="E78">
            <v>3</v>
          </cell>
          <cell r="F78">
            <v>450000</v>
          </cell>
        </row>
        <row r="79">
          <cell r="B79" t="str">
            <v>ATHOL PARK</v>
          </cell>
          <cell r="C79">
            <v>7</v>
          </cell>
          <cell r="D79">
            <v>370000</v>
          </cell>
          <cell r="E79">
            <v>8</v>
          </cell>
          <cell r="F79">
            <v>376000</v>
          </cell>
        </row>
        <row r="80">
          <cell r="B80" t="str">
            <v>BEVERLEY</v>
          </cell>
          <cell r="C80">
            <v>6</v>
          </cell>
          <cell r="D80">
            <v>424500</v>
          </cell>
          <cell r="E80">
            <v>5</v>
          </cell>
          <cell r="F80">
            <v>430000</v>
          </cell>
        </row>
        <row r="81">
          <cell r="B81" t="str">
            <v>BOWDEN</v>
          </cell>
          <cell r="C81">
            <v>3</v>
          </cell>
          <cell r="D81">
            <v>575000</v>
          </cell>
          <cell r="E81">
            <v>3</v>
          </cell>
          <cell r="F81">
            <v>645000</v>
          </cell>
        </row>
        <row r="82">
          <cell r="B82" t="str">
            <v>BROMPTON</v>
          </cell>
          <cell r="C82">
            <v>6</v>
          </cell>
          <cell r="D82">
            <v>470000</v>
          </cell>
          <cell r="E82">
            <v>12</v>
          </cell>
          <cell r="F82">
            <v>545000</v>
          </cell>
        </row>
        <row r="83">
          <cell r="B83" t="str">
            <v>CHELTENHAM</v>
          </cell>
          <cell r="C83">
            <v>5</v>
          </cell>
          <cell r="D83">
            <v>495000</v>
          </cell>
          <cell r="E83">
            <v>6</v>
          </cell>
          <cell r="F83">
            <v>440000</v>
          </cell>
        </row>
        <row r="84">
          <cell r="B84" t="str">
            <v>CROYDON</v>
          </cell>
          <cell r="C84">
            <v>6</v>
          </cell>
          <cell r="D84">
            <v>475000</v>
          </cell>
          <cell r="E84">
            <v>2</v>
          </cell>
          <cell r="F84">
            <v>445000</v>
          </cell>
        </row>
        <row r="85">
          <cell r="B85" t="str">
            <v>DEVON PARK</v>
          </cell>
          <cell r="C85">
            <v>4</v>
          </cell>
          <cell r="D85">
            <v>449000</v>
          </cell>
          <cell r="E85">
            <v>1</v>
          </cell>
          <cell r="F85">
            <v>619000</v>
          </cell>
        </row>
        <row r="86">
          <cell r="B86" t="str">
            <v>FINDON</v>
          </cell>
          <cell r="C86">
            <v>19</v>
          </cell>
          <cell r="D86">
            <v>430500</v>
          </cell>
          <cell r="E86">
            <v>21</v>
          </cell>
          <cell r="F86">
            <v>487000</v>
          </cell>
        </row>
        <row r="87">
          <cell r="B87" t="str">
            <v>FLINDERS PARK</v>
          </cell>
          <cell r="C87">
            <v>12</v>
          </cell>
          <cell r="D87">
            <v>451750</v>
          </cell>
          <cell r="E87">
            <v>12</v>
          </cell>
          <cell r="F87">
            <v>509250</v>
          </cell>
        </row>
        <row r="88">
          <cell r="B88" t="str">
            <v>FULHAM GARDENS</v>
          </cell>
          <cell r="C88">
            <v>10</v>
          </cell>
          <cell r="D88">
            <v>550500</v>
          </cell>
          <cell r="E88">
            <v>15</v>
          </cell>
          <cell r="F88">
            <v>646000</v>
          </cell>
        </row>
        <row r="89">
          <cell r="B89" t="str">
            <v>GRANGE</v>
          </cell>
          <cell r="C89">
            <v>11</v>
          </cell>
          <cell r="D89">
            <v>672000</v>
          </cell>
          <cell r="E89">
            <v>6</v>
          </cell>
          <cell r="F89">
            <v>638000</v>
          </cell>
        </row>
        <row r="90">
          <cell r="B90" t="str">
            <v>HENDON</v>
          </cell>
          <cell r="E90">
            <v>3</v>
          </cell>
          <cell r="F90">
            <v>371000</v>
          </cell>
        </row>
        <row r="91">
          <cell r="B91" t="str">
            <v>HENLEY BEACH</v>
          </cell>
          <cell r="C91">
            <v>11</v>
          </cell>
          <cell r="D91">
            <v>720000</v>
          </cell>
          <cell r="E91">
            <v>9</v>
          </cell>
          <cell r="F91">
            <v>737000</v>
          </cell>
        </row>
        <row r="92">
          <cell r="B92" t="str">
            <v>HENLEY BEACH SOUTH</v>
          </cell>
          <cell r="C92">
            <v>9</v>
          </cell>
          <cell r="D92">
            <v>850000</v>
          </cell>
          <cell r="E92">
            <v>7</v>
          </cell>
          <cell r="F92">
            <v>942500</v>
          </cell>
        </row>
        <row r="93">
          <cell r="B93" t="str">
            <v>HINDMARSH</v>
          </cell>
        </row>
        <row r="94">
          <cell r="B94" t="str">
            <v>KIDMAN PARK</v>
          </cell>
          <cell r="C94">
            <v>6</v>
          </cell>
          <cell r="D94">
            <v>500000</v>
          </cell>
          <cell r="E94">
            <v>12</v>
          </cell>
          <cell r="F94">
            <v>575000</v>
          </cell>
        </row>
        <row r="95">
          <cell r="B95" t="str">
            <v>KILKENNY</v>
          </cell>
          <cell r="C95">
            <v>6</v>
          </cell>
          <cell r="D95">
            <v>408000</v>
          </cell>
          <cell r="E95">
            <v>5</v>
          </cell>
          <cell r="F95">
            <v>411000</v>
          </cell>
        </row>
        <row r="96">
          <cell r="B96" t="str">
            <v>OVINGHAM</v>
          </cell>
          <cell r="E96">
            <v>2</v>
          </cell>
          <cell r="F96">
            <v>553000</v>
          </cell>
        </row>
        <row r="97">
          <cell r="B97" t="str">
            <v>PENNINGTON</v>
          </cell>
          <cell r="C97">
            <v>9</v>
          </cell>
          <cell r="D97">
            <v>385300</v>
          </cell>
          <cell r="E97">
            <v>10</v>
          </cell>
          <cell r="F97">
            <v>396000</v>
          </cell>
        </row>
        <row r="98">
          <cell r="B98" t="str">
            <v>RENOWN PARK</v>
          </cell>
          <cell r="C98">
            <v>4</v>
          </cell>
          <cell r="D98">
            <v>420000</v>
          </cell>
          <cell r="E98">
            <v>4</v>
          </cell>
          <cell r="F98">
            <v>500000</v>
          </cell>
        </row>
        <row r="99">
          <cell r="B99" t="str">
            <v>RIDLEYTON</v>
          </cell>
          <cell r="C99">
            <v>13</v>
          </cell>
          <cell r="D99">
            <v>445250</v>
          </cell>
          <cell r="E99">
            <v>1</v>
          </cell>
          <cell r="F99">
            <v>427500</v>
          </cell>
        </row>
        <row r="100">
          <cell r="B100" t="str">
            <v>ROSEWATER</v>
          </cell>
          <cell r="C100">
            <v>11</v>
          </cell>
          <cell r="D100">
            <v>305000</v>
          </cell>
          <cell r="E100">
            <v>8</v>
          </cell>
          <cell r="F100">
            <v>340000</v>
          </cell>
        </row>
        <row r="101">
          <cell r="B101" t="str">
            <v>ROYAL PARK</v>
          </cell>
          <cell r="C101">
            <v>5</v>
          </cell>
          <cell r="D101">
            <v>396000</v>
          </cell>
          <cell r="E101">
            <v>8</v>
          </cell>
          <cell r="F101">
            <v>300500</v>
          </cell>
        </row>
        <row r="102">
          <cell r="B102" t="str">
            <v>SEATON</v>
          </cell>
          <cell r="C102">
            <v>35</v>
          </cell>
          <cell r="D102">
            <v>428000</v>
          </cell>
          <cell r="E102">
            <v>25</v>
          </cell>
          <cell r="F102">
            <v>460000</v>
          </cell>
        </row>
        <row r="103">
          <cell r="B103" t="str">
            <v>SEMAPHORE PARK</v>
          </cell>
          <cell r="C103">
            <v>5</v>
          </cell>
          <cell r="D103">
            <v>510000</v>
          </cell>
          <cell r="E103">
            <v>1</v>
          </cell>
          <cell r="F103">
            <v>490000</v>
          </cell>
        </row>
        <row r="104">
          <cell r="B104" t="str">
            <v>ST CLAIR</v>
          </cell>
          <cell r="E104">
            <v>5</v>
          </cell>
          <cell r="F104">
            <v>690000</v>
          </cell>
        </row>
        <row r="105">
          <cell r="B105" t="str">
            <v>TENNYSON</v>
          </cell>
          <cell r="C105">
            <v>4</v>
          </cell>
          <cell r="D105">
            <v>1070000</v>
          </cell>
          <cell r="E105">
            <v>3</v>
          </cell>
          <cell r="F105">
            <v>475000</v>
          </cell>
        </row>
        <row r="106">
          <cell r="B106" t="str">
            <v>WELLAND</v>
          </cell>
          <cell r="C106">
            <v>4</v>
          </cell>
          <cell r="D106">
            <v>456500</v>
          </cell>
        </row>
        <row r="107">
          <cell r="B107" t="str">
            <v>WEST BEACH</v>
          </cell>
          <cell r="C107">
            <v>15</v>
          </cell>
          <cell r="D107">
            <v>639250</v>
          </cell>
          <cell r="E107">
            <v>8</v>
          </cell>
          <cell r="F107">
            <v>728000</v>
          </cell>
        </row>
        <row r="108">
          <cell r="B108" t="str">
            <v>WEST CROYDON</v>
          </cell>
          <cell r="C108">
            <v>20</v>
          </cell>
          <cell r="D108">
            <v>500500</v>
          </cell>
          <cell r="E108">
            <v>9</v>
          </cell>
          <cell r="F108">
            <v>522500</v>
          </cell>
        </row>
        <row r="109">
          <cell r="B109" t="str">
            <v>WEST HINDMARSH</v>
          </cell>
          <cell r="C109">
            <v>4</v>
          </cell>
          <cell r="D109">
            <v>450000</v>
          </cell>
          <cell r="E109">
            <v>1</v>
          </cell>
          <cell r="F109">
            <v>570000</v>
          </cell>
        </row>
        <row r="110">
          <cell r="B110" t="str">
            <v>WEST LAKES</v>
          </cell>
          <cell r="C110">
            <v>14</v>
          </cell>
          <cell r="D110">
            <v>735000</v>
          </cell>
          <cell r="E110">
            <v>17</v>
          </cell>
          <cell r="F110">
            <v>708000</v>
          </cell>
        </row>
        <row r="111">
          <cell r="B111" t="str">
            <v>WEST LAKES SHORE</v>
          </cell>
          <cell r="C111">
            <v>8</v>
          </cell>
          <cell r="D111">
            <v>558000</v>
          </cell>
          <cell r="E111">
            <v>8</v>
          </cell>
          <cell r="F111">
            <v>529000</v>
          </cell>
        </row>
        <row r="112">
          <cell r="B112" t="str">
            <v>WOODVILLE</v>
          </cell>
          <cell r="C112">
            <v>2</v>
          </cell>
          <cell r="D112">
            <v>840000</v>
          </cell>
          <cell r="E112">
            <v>3</v>
          </cell>
          <cell r="F112">
            <v>505000</v>
          </cell>
        </row>
        <row r="113">
          <cell r="B113" t="str">
            <v>WOODVILLE NORTH</v>
          </cell>
          <cell r="C113">
            <v>6</v>
          </cell>
          <cell r="D113">
            <v>335000</v>
          </cell>
          <cell r="E113">
            <v>8</v>
          </cell>
          <cell r="F113">
            <v>380000</v>
          </cell>
        </row>
        <row r="114">
          <cell r="B114" t="str">
            <v>WOODVILLE PARK</v>
          </cell>
          <cell r="C114">
            <v>5</v>
          </cell>
          <cell r="D114">
            <v>555000</v>
          </cell>
          <cell r="E114">
            <v>4</v>
          </cell>
          <cell r="F114">
            <v>656000</v>
          </cell>
        </row>
        <row r="115">
          <cell r="B115" t="str">
            <v>WOODVILLE SOUTH</v>
          </cell>
          <cell r="C115">
            <v>12</v>
          </cell>
          <cell r="D115">
            <v>460000</v>
          </cell>
          <cell r="E115">
            <v>10</v>
          </cell>
          <cell r="F115">
            <v>470000</v>
          </cell>
        </row>
        <row r="116">
          <cell r="B116" t="str">
            <v>WOODVILLE WEST</v>
          </cell>
          <cell r="C116">
            <v>13</v>
          </cell>
          <cell r="D116">
            <v>521500</v>
          </cell>
          <cell r="E116">
            <v>7</v>
          </cell>
          <cell r="F116">
            <v>451000</v>
          </cell>
        </row>
        <row r="117">
          <cell r="B117" t="str">
            <v>BIBARINGA</v>
          </cell>
        </row>
        <row r="118">
          <cell r="B118" t="str">
            <v>EVANSTON</v>
          </cell>
          <cell r="C118">
            <v>8</v>
          </cell>
          <cell r="D118">
            <v>272000</v>
          </cell>
          <cell r="E118">
            <v>8</v>
          </cell>
          <cell r="F118">
            <v>260000</v>
          </cell>
        </row>
        <row r="119">
          <cell r="B119" t="str">
            <v>EVANSTON GARDENS</v>
          </cell>
          <cell r="C119">
            <v>3</v>
          </cell>
          <cell r="D119">
            <v>310000</v>
          </cell>
          <cell r="E119">
            <v>11</v>
          </cell>
          <cell r="F119">
            <v>317450</v>
          </cell>
        </row>
        <row r="120">
          <cell r="B120" t="str">
            <v>EVANSTON PARK</v>
          </cell>
          <cell r="C120">
            <v>16</v>
          </cell>
          <cell r="D120">
            <v>310000</v>
          </cell>
          <cell r="E120">
            <v>18</v>
          </cell>
          <cell r="F120">
            <v>377500</v>
          </cell>
        </row>
        <row r="121">
          <cell r="B121" t="str">
            <v>EVANSTON SOUTH</v>
          </cell>
          <cell r="C121">
            <v>1</v>
          </cell>
          <cell r="D121">
            <v>412500</v>
          </cell>
        </row>
        <row r="122">
          <cell r="B122" t="str">
            <v>GAWLER</v>
          </cell>
          <cell r="C122">
            <v>4</v>
          </cell>
          <cell r="D122">
            <v>240000</v>
          </cell>
          <cell r="E122">
            <v>1</v>
          </cell>
          <cell r="F122">
            <v>384500</v>
          </cell>
        </row>
        <row r="123">
          <cell r="B123" t="str">
            <v>GAWLER EAST</v>
          </cell>
          <cell r="C123">
            <v>18</v>
          </cell>
          <cell r="D123">
            <v>330000</v>
          </cell>
          <cell r="E123">
            <v>25</v>
          </cell>
          <cell r="F123">
            <v>343500</v>
          </cell>
        </row>
        <row r="124">
          <cell r="B124" t="str">
            <v>GAWLER SOUTH</v>
          </cell>
          <cell r="C124">
            <v>18</v>
          </cell>
          <cell r="D124">
            <v>380000</v>
          </cell>
          <cell r="E124">
            <v>6</v>
          </cell>
          <cell r="F124">
            <v>280000</v>
          </cell>
        </row>
        <row r="125">
          <cell r="B125" t="str">
            <v>GAWLER WEST</v>
          </cell>
          <cell r="C125">
            <v>3</v>
          </cell>
          <cell r="D125">
            <v>340000</v>
          </cell>
          <cell r="E125">
            <v>2</v>
          </cell>
          <cell r="F125">
            <v>302500</v>
          </cell>
        </row>
        <row r="126">
          <cell r="B126" t="str">
            <v>HILLIER</v>
          </cell>
        </row>
        <row r="127">
          <cell r="B127" t="str">
            <v>KUDLA</v>
          </cell>
        </row>
        <row r="128">
          <cell r="B128" t="str">
            <v>REID</v>
          </cell>
          <cell r="C128">
            <v>1</v>
          </cell>
          <cell r="D128">
            <v>410000</v>
          </cell>
          <cell r="E128">
            <v>3</v>
          </cell>
          <cell r="F128">
            <v>443750</v>
          </cell>
        </row>
        <row r="129">
          <cell r="B129" t="str">
            <v>ULEYBURY</v>
          </cell>
        </row>
        <row r="130">
          <cell r="B130" t="str">
            <v>WILLASTON</v>
          </cell>
          <cell r="C130">
            <v>16</v>
          </cell>
          <cell r="D130">
            <v>342500</v>
          </cell>
          <cell r="E130">
            <v>13</v>
          </cell>
          <cell r="F130">
            <v>309500</v>
          </cell>
        </row>
        <row r="131">
          <cell r="B131" t="str">
            <v>BRIGHTON</v>
          </cell>
          <cell r="C131">
            <v>17</v>
          </cell>
          <cell r="D131">
            <v>582500</v>
          </cell>
          <cell r="E131">
            <v>11</v>
          </cell>
          <cell r="F131">
            <v>647000</v>
          </cell>
        </row>
        <row r="132">
          <cell r="B132" t="str">
            <v>GLENELG</v>
          </cell>
          <cell r="C132">
            <v>1</v>
          </cell>
          <cell r="D132">
            <v>1200000</v>
          </cell>
          <cell r="E132">
            <v>1</v>
          </cell>
          <cell r="F132">
            <v>920000</v>
          </cell>
        </row>
        <row r="133">
          <cell r="B133" t="str">
            <v>GLENELG EAST</v>
          </cell>
          <cell r="C133">
            <v>11</v>
          </cell>
          <cell r="D133">
            <v>735000</v>
          </cell>
          <cell r="E133">
            <v>7</v>
          </cell>
          <cell r="F133">
            <v>775000</v>
          </cell>
        </row>
        <row r="134">
          <cell r="B134" t="str">
            <v>GLENELG NORTH</v>
          </cell>
          <cell r="C134">
            <v>14</v>
          </cell>
          <cell r="D134">
            <v>535000</v>
          </cell>
          <cell r="E134">
            <v>19</v>
          </cell>
          <cell r="F134">
            <v>622500</v>
          </cell>
        </row>
        <row r="135">
          <cell r="B135" t="str">
            <v>GLENELG SOUTH</v>
          </cell>
          <cell r="C135">
            <v>6</v>
          </cell>
          <cell r="D135">
            <v>902500</v>
          </cell>
        </row>
        <row r="136">
          <cell r="B136" t="str">
            <v>HOVE</v>
          </cell>
          <cell r="C136">
            <v>8</v>
          </cell>
          <cell r="D136">
            <v>593750</v>
          </cell>
          <cell r="E136">
            <v>12</v>
          </cell>
          <cell r="F136">
            <v>662550</v>
          </cell>
        </row>
        <row r="137">
          <cell r="B137" t="str">
            <v>KINGSTON PARK</v>
          </cell>
          <cell r="C137">
            <v>3</v>
          </cell>
          <cell r="D137">
            <v>767500</v>
          </cell>
          <cell r="E137">
            <v>3</v>
          </cell>
          <cell r="F137">
            <v>686000</v>
          </cell>
        </row>
        <row r="138">
          <cell r="B138" t="str">
            <v>NORTH BRIGHTON</v>
          </cell>
          <cell r="C138">
            <v>5</v>
          </cell>
          <cell r="D138">
            <v>540000</v>
          </cell>
          <cell r="E138">
            <v>7</v>
          </cell>
          <cell r="F138">
            <v>590000</v>
          </cell>
        </row>
        <row r="139">
          <cell r="B139" t="str">
            <v>SEACLIFF</v>
          </cell>
          <cell r="C139">
            <v>8</v>
          </cell>
          <cell r="D139">
            <v>702500</v>
          </cell>
          <cell r="E139">
            <v>4</v>
          </cell>
          <cell r="F139">
            <v>673500</v>
          </cell>
        </row>
        <row r="140">
          <cell r="B140" t="str">
            <v>SEACLIFF PARK</v>
          </cell>
          <cell r="C140">
            <v>10</v>
          </cell>
          <cell r="D140">
            <v>570000</v>
          </cell>
          <cell r="E140">
            <v>4</v>
          </cell>
          <cell r="F140">
            <v>462500</v>
          </cell>
        </row>
        <row r="141">
          <cell r="B141" t="str">
            <v>SOMERTON PARK</v>
          </cell>
          <cell r="C141">
            <v>19</v>
          </cell>
          <cell r="D141">
            <v>650000</v>
          </cell>
          <cell r="E141">
            <v>16</v>
          </cell>
          <cell r="F141">
            <v>590500</v>
          </cell>
        </row>
        <row r="142">
          <cell r="B142" t="str">
            <v>SOUTH BRIGHTON</v>
          </cell>
          <cell r="C142">
            <v>9</v>
          </cell>
          <cell r="D142">
            <v>625000</v>
          </cell>
          <cell r="E142">
            <v>4</v>
          </cell>
          <cell r="F142">
            <v>589000</v>
          </cell>
        </row>
        <row r="143">
          <cell r="B143" t="str">
            <v>ASCOT PARK</v>
          </cell>
          <cell r="C143">
            <v>13</v>
          </cell>
          <cell r="D143">
            <v>425350</v>
          </cell>
          <cell r="E143">
            <v>9</v>
          </cell>
          <cell r="F143">
            <v>412000</v>
          </cell>
        </row>
        <row r="144">
          <cell r="B144" t="str">
            <v>BEDFORD PARK</v>
          </cell>
          <cell r="C144">
            <v>8</v>
          </cell>
          <cell r="D144">
            <v>425500</v>
          </cell>
          <cell r="E144">
            <v>5</v>
          </cell>
          <cell r="F144">
            <v>508000</v>
          </cell>
        </row>
        <row r="145">
          <cell r="B145" t="str">
            <v>CLOVELLY PARK</v>
          </cell>
          <cell r="C145">
            <v>4</v>
          </cell>
          <cell r="D145">
            <v>421000</v>
          </cell>
          <cell r="E145">
            <v>12</v>
          </cell>
          <cell r="F145">
            <v>442250</v>
          </cell>
        </row>
        <row r="146">
          <cell r="B146" t="str">
            <v>DARLINGTON</v>
          </cell>
          <cell r="C146">
            <v>2</v>
          </cell>
          <cell r="D146">
            <v>468250</v>
          </cell>
          <cell r="E146">
            <v>1</v>
          </cell>
          <cell r="F146">
            <v>520000</v>
          </cell>
        </row>
        <row r="147">
          <cell r="B147" t="str">
            <v>DOVER GARDENS</v>
          </cell>
          <cell r="C147">
            <v>16</v>
          </cell>
          <cell r="D147">
            <v>444519</v>
          </cell>
          <cell r="E147">
            <v>10</v>
          </cell>
          <cell r="F147">
            <v>485500</v>
          </cell>
        </row>
        <row r="148">
          <cell r="B148" t="str">
            <v>EDWARDSTOWN</v>
          </cell>
          <cell r="C148">
            <v>12</v>
          </cell>
          <cell r="D148">
            <v>426000</v>
          </cell>
          <cell r="E148">
            <v>9</v>
          </cell>
          <cell r="F148">
            <v>465000</v>
          </cell>
        </row>
        <row r="149">
          <cell r="B149" t="str">
            <v>GLANDORE</v>
          </cell>
          <cell r="C149">
            <v>10</v>
          </cell>
          <cell r="D149">
            <v>502500</v>
          </cell>
          <cell r="E149">
            <v>7</v>
          </cell>
          <cell r="F149">
            <v>489000</v>
          </cell>
        </row>
        <row r="150">
          <cell r="B150" t="str">
            <v>GLENGOWRIE</v>
          </cell>
          <cell r="C150">
            <v>15</v>
          </cell>
          <cell r="D150">
            <v>611000</v>
          </cell>
          <cell r="E150">
            <v>14</v>
          </cell>
          <cell r="F150">
            <v>565000</v>
          </cell>
        </row>
        <row r="151">
          <cell r="B151" t="str">
            <v>HALLETT COVE</v>
          </cell>
          <cell r="C151">
            <v>49</v>
          </cell>
          <cell r="D151">
            <v>433500</v>
          </cell>
          <cell r="E151">
            <v>38</v>
          </cell>
          <cell r="F151">
            <v>465000</v>
          </cell>
        </row>
        <row r="152">
          <cell r="B152" t="str">
            <v>LONSDALE</v>
          </cell>
        </row>
        <row r="153">
          <cell r="B153" t="str">
            <v>MARINO</v>
          </cell>
          <cell r="C153">
            <v>13</v>
          </cell>
          <cell r="D153">
            <v>560000</v>
          </cell>
          <cell r="E153">
            <v>8</v>
          </cell>
          <cell r="F153">
            <v>685000</v>
          </cell>
        </row>
        <row r="154">
          <cell r="B154" t="str">
            <v>MARION</v>
          </cell>
          <cell r="C154">
            <v>13</v>
          </cell>
          <cell r="D154">
            <v>455000</v>
          </cell>
          <cell r="E154">
            <v>10</v>
          </cell>
          <cell r="F154">
            <v>460000</v>
          </cell>
        </row>
        <row r="155">
          <cell r="B155" t="str">
            <v>MITCHELL PARK</v>
          </cell>
          <cell r="C155">
            <v>11</v>
          </cell>
          <cell r="D155">
            <v>420000</v>
          </cell>
          <cell r="E155">
            <v>8</v>
          </cell>
          <cell r="F155">
            <v>455000</v>
          </cell>
        </row>
        <row r="156">
          <cell r="B156" t="str">
            <v>MORPHETTVILLE</v>
          </cell>
          <cell r="C156">
            <v>7</v>
          </cell>
          <cell r="D156">
            <v>515000</v>
          </cell>
          <cell r="E156">
            <v>6</v>
          </cell>
          <cell r="F156">
            <v>457500</v>
          </cell>
        </row>
        <row r="157">
          <cell r="B157" t="str">
            <v>OAKLANDS PARK</v>
          </cell>
          <cell r="C157">
            <v>14</v>
          </cell>
          <cell r="D157">
            <v>420000</v>
          </cell>
          <cell r="E157">
            <v>9</v>
          </cell>
          <cell r="F157">
            <v>490000</v>
          </cell>
        </row>
        <row r="158">
          <cell r="B158" t="str">
            <v>O'HALLORAN HILL</v>
          </cell>
          <cell r="C158">
            <v>13</v>
          </cell>
          <cell r="D158">
            <v>375100</v>
          </cell>
          <cell r="E158">
            <v>8</v>
          </cell>
          <cell r="F158">
            <v>388500</v>
          </cell>
        </row>
        <row r="159">
          <cell r="B159" t="str">
            <v>PARK HOLME</v>
          </cell>
          <cell r="C159">
            <v>10</v>
          </cell>
          <cell r="D159">
            <v>472500</v>
          </cell>
          <cell r="E159">
            <v>7</v>
          </cell>
          <cell r="F159">
            <v>460000</v>
          </cell>
        </row>
        <row r="160">
          <cell r="B160" t="str">
            <v>PLYMPTON PARK</v>
          </cell>
          <cell r="C160">
            <v>19</v>
          </cell>
          <cell r="D160">
            <v>455340</v>
          </cell>
          <cell r="E160">
            <v>16</v>
          </cell>
          <cell r="F160">
            <v>536000</v>
          </cell>
        </row>
        <row r="161">
          <cell r="B161" t="str">
            <v>SEACLIFF PARK</v>
          </cell>
          <cell r="C161">
            <v>10</v>
          </cell>
          <cell r="D161">
            <v>570000</v>
          </cell>
          <cell r="E161">
            <v>4</v>
          </cell>
          <cell r="F161">
            <v>462500</v>
          </cell>
        </row>
        <row r="162">
          <cell r="B162" t="str">
            <v>SEACOMBE GARDENS</v>
          </cell>
          <cell r="C162">
            <v>16</v>
          </cell>
          <cell r="D162">
            <v>420000</v>
          </cell>
          <cell r="E162">
            <v>10</v>
          </cell>
          <cell r="F162">
            <v>439000</v>
          </cell>
        </row>
        <row r="163">
          <cell r="B163" t="str">
            <v>SEACOMBE HEIGHTS</v>
          </cell>
          <cell r="C163">
            <v>8</v>
          </cell>
          <cell r="D163">
            <v>440000</v>
          </cell>
          <cell r="E163">
            <v>4</v>
          </cell>
          <cell r="F163">
            <v>489250</v>
          </cell>
        </row>
        <row r="164">
          <cell r="B164" t="str">
            <v>SEAVIEW DOWNS</v>
          </cell>
          <cell r="C164">
            <v>16</v>
          </cell>
          <cell r="D164">
            <v>450000</v>
          </cell>
          <cell r="E164">
            <v>7</v>
          </cell>
          <cell r="F164">
            <v>459000</v>
          </cell>
        </row>
        <row r="165">
          <cell r="B165" t="str">
            <v>SHEIDOW PARK</v>
          </cell>
          <cell r="C165">
            <v>20</v>
          </cell>
          <cell r="D165">
            <v>420000</v>
          </cell>
          <cell r="E165">
            <v>26</v>
          </cell>
          <cell r="F165">
            <v>420000</v>
          </cell>
        </row>
        <row r="166">
          <cell r="B166" t="str">
            <v>SOUTH PLYMPTON</v>
          </cell>
          <cell r="C166">
            <v>18</v>
          </cell>
          <cell r="D166">
            <v>425000</v>
          </cell>
          <cell r="E166">
            <v>15</v>
          </cell>
          <cell r="F166">
            <v>515000</v>
          </cell>
        </row>
        <row r="167">
          <cell r="B167" t="str">
            <v>STURT</v>
          </cell>
          <cell r="C167">
            <v>15</v>
          </cell>
          <cell r="D167">
            <v>413000</v>
          </cell>
          <cell r="E167">
            <v>7</v>
          </cell>
          <cell r="F167">
            <v>435000</v>
          </cell>
        </row>
        <row r="168">
          <cell r="B168" t="str">
            <v>TROTT PARK</v>
          </cell>
          <cell r="C168">
            <v>20</v>
          </cell>
          <cell r="D168">
            <v>353000</v>
          </cell>
          <cell r="E168">
            <v>5</v>
          </cell>
          <cell r="F168">
            <v>352000</v>
          </cell>
        </row>
        <row r="169">
          <cell r="B169" t="str">
            <v>WARRADALE</v>
          </cell>
          <cell r="C169">
            <v>26</v>
          </cell>
          <cell r="D169">
            <v>530000</v>
          </cell>
          <cell r="E169">
            <v>18</v>
          </cell>
          <cell r="F169">
            <v>530000</v>
          </cell>
        </row>
        <row r="170">
          <cell r="B170" t="str">
            <v>BEDFORD PARK</v>
          </cell>
          <cell r="C170">
            <v>8</v>
          </cell>
          <cell r="D170">
            <v>425500</v>
          </cell>
          <cell r="E170">
            <v>5</v>
          </cell>
          <cell r="F170">
            <v>508000</v>
          </cell>
        </row>
        <row r="171">
          <cell r="B171" t="str">
            <v>BELAIR</v>
          </cell>
          <cell r="C171">
            <v>17</v>
          </cell>
          <cell r="D171">
            <v>565000</v>
          </cell>
          <cell r="E171">
            <v>23</v>
          </cell>
          <cell r="F171">
            <v>540000</v>
          </cell>
        </row>
        <row r="172">
          <cell r="B172" t="str">
            <v>BELLEVUE HEIGHTS</v>
          </cell>
          <cell r="C172">
            <v>9</v>
          </cell>
          <cell r="D172">
            <v>473500</v>
          </cell>
          <cell r="E172">
            <v>6</v>
          </cell>
          <cell r="F172">
            <v>486000</v>
          </cell>
        </row>
        <row r="173">
          <cell r="B173" t="str">
            <v>BLACKWOOD</v>
          </cell>
          <cell r="C173">
            <v>15</v>
          </cell>
          <cell r="D173">
            <v>480000</v>
          </cell>
          <cell r="E173">
            <v>16</v>
          </cell>
          <cell r="F173">
            <v>510000</v>
          </cell>
        </row>
        <row r="174">
          <cell r="B174" t="str">
            <v>BROWN HILL CREEK</v>
          </cell>
        </row>
        <row r="175">
          <cell r="B175" t="str">
            <v>CLAPHAM</v>
          </cell>
          <cell r="C175">
            <v>6</v>
          </cell>
          <cell r="D175">
            <v>547750</v>
          </cell>
          <cell r="E175">
            <v>8</v>
          </cell>
          <cell r="F175">
            <v>546500</v>
          </cell>
        </row>
        <row r="176">
          <cell r="B176" t="str">
            <v>CLARENCE GARDENS</v>
          </cell>
          <cell r="C176">
            <v>7</v>
          </cell>
          <cell r="D176">
            <v>587000</v>
          </cell>
          <cell r="E176">
            <v>2</v>
          </cell>
          <cell r="F176">
            <v>505000</v>
          </cell>
        </row>
        <row r="177">
          <cell r="B177" t="str">
            <v>COLONEL LIGHT GARDENS</v>
          </cell>
          <cell r="C177">
            <v>9</v>
          </cell>
          <cell r="D177">
            <v>592000</v>
          </cell>
          <cell r="E177">
            <v>6</v>
          </cell>
          <cell r="F177">
            <v>632500</v>
          </cell>
        </row>
        <row r="178">
          <cell r="B178" t="str">
            <v>COROMANDEL VALLEY</v>
          </cell>
          <cell r="C178">
            <v>14</v>
          </cell>
          <cell r="D178">
            <v>522000</v>
          </cell>
          <cell r="E178">
            <v>16</v>
          </cell>
          <cell r="F178">
            <v>466500</v>
          </cell>
        </row>
        <row r="179">
          <cell r="B179" t="str">
            <v>CRAFERS WEST</v>
          </cell>
          <cell r="C179">
            <v>1</v>
          </cell>
          <cell r="D179">
            <v>497500</v>
          </cell>
          <cell r="E179">
            <v>5</v>
          </cell>
          <cell r="F179">
            <v>508650</v>
          </cell>
        </row>
        <row r="180">
          <cell r="B180" t="str">
            <v>CRAIGBURN FARM</v>
          </cell>
          <cell r="C180">
            <v>14</v>
          </cell>
          <cell r="D180">
            <v>665000</v>
          </cell>
          <cell r="E180">
            <v>7</v>
          </cell>
          <cell r="F180">
            <v>790000</v>
          </cell>
        </row>
        <row r="181">
          <cell r="B181" t="str">
            <v>CUMBERLAND PARK</v>
          </cell>
          <cell r="C181">
            <v>6</v>
          </cell>
          <cell r="D181">
            <v>705000</v>
          </cell>
          <cell r="E181">
            <v>4</v>
          </cell>
          <cell r="F181">
            <v>713250</v>
          </cell>
        </row>
        <row r="182">
          <cell r="B182" t="str">
            <v>DAW PARK</v>
          </cell>
          <cell r="C182">
            <v>9</v>
          </cell>
          <cell r="D182">
            <v>505000</v>
          </cell>
          <cell r="E182">
            <v>9</v>
          </cell>
          <cell r="F182">
            <v>514500</v>
          </cell>
        </row>
        <row r="183">
          <cell r="B183" t="str">
            <v>EDEN HILLS</v>
          </cell>
          <cell r="C183">
            <v>13</v>
          </cell>
          <cell r="D183">
            <v>540000</v>
          </cell>
          <cell r="E183">
            <v>3</v>
          </cell>
          <cell r="F183">
            <v>532000</v>
          </cell>
        </row>
        <row r="184">
          <cell r="B184" t="str">
            <v>GLENALTA</v>
          </cell>
          <cell r="C184">
            <v>3</v>
          </cell>
          <cell r="D184">
            <v>572000</v>
          </cell>
          <cell r="E184">
            <v>4</v>
          </cell>
          <cell r="F184">
            <v>460250</v>
          </cell>
        </row>
        <row r="185">
          <cell r="B185" t="str">
            <v>HAWTHORN</v>
          </cell>
          <cell r="C185">
            <v>7</v>
          </cell>
          <cell r="D185">
            <v>725000</v>
          </cell>
          <cell r="E185">
            <v>4</v>
          </cell>
          <cell r="F185">
            <v>875000</v>
          </cell>
        </row>
        <row r="186">
          <cell r="B186" t="str">
            <v>HAWTHORNDENE</v>
          </cell>
          <cell r="C186">
            <v>11</v>
          </cell>
          <cell r="D186">
            <v>500000</v>
          </cell>
          <cell r="E186">
            <v>8</v>
          </cell>
          <cell r="F186">
            <v>465750</v>
          </cell>
        </row>
        <row r="187">
          <cell r="B187" t="str">
            <v>KINGSWOOD</v>
          </cell>
          <cell r="C187">
            <v>8</v>
          </cell>
          <cell r="D187">
            <v>712500</v>
          </cell>
          <cell r="E187">
            <v>5</v>
          </cell>
          <cell r="F187">
            <v>1183000</v>
          </cell>
        </row>
        <row r="188">
          <cell r="B188" t="str">
            <v>LEAWOOD GARDENS</v>
          </cell>
        </row>
        <row r="189">
          <cell r="B189" t="str">
            <v>LOWER MITCHAM</v>
          </cell>
          <cell r="C189">
            <v>7</v>
          </cell>
          <cell r="D189">
            <v>630000</v>
          </cell>
          <cell r="E189">
            <v>9</v>
          </cell>
          <cell r="F189">
            <v>625500</v>
          </cell>
        </row>
        <row r="190">
          <cell r="B190" t="str">
            <v>LYNTON</v>
          </cell>
          <cell r="E190">
            <v>1</v>
          </cell>
          <cell r="F190">
            <v>725000</v>
          </cell>
        </row>
        <row r="191">
          <cell r="B191" t="str">
            <v>MELROSE PARK</v>
          </cell>
          <cell r="C191">
            <v>6</v>
          </cell>
          <cell r="D191">
            <v>537750</v>
          </cell>
          <cell r="E191">
            <v>11</v>
          </cell>
          <cell r="F191">
            <v>490000</v>
          </cell>
        </row>
        <row r="192">
          <cell r="B192" t="str">
            <v>MITCHAM</v>
          </cell>
          <cell r="C192">
            <v>2</v>
          </cell>
          <cell r="D192">
            <v>702500</v>
          </cell>
          <cell r="E192">
            <v>4</v>
          </cell>
          <cell r="F192">
            <v>799000</v>
          </cell>
        </row>
        <row r="193">
          <cell r="B193" t="str">
            <v>NETHERBY</v>
          </cell>
          <cell r="C193">
            <v>2</v>
          </cell>
          <cell r="D193">
            <v>770500</v>
          </cell>
          <cell r="E193">
            <v>2</v>
          </cell>
          <cell r="F193">
            <v>845000</v>
          </cell>
        </row>
        <row r="194">
          <cell r="B194" t="str">
            <v>PANORAMA</v>
          </cell>
          <cell r="C194">
            <v>9</v>
          </cell>
          <cell r="D194">
            <v>545500</v>
          </cell>
          <cell r="E194">
            <v>12</v>
          </cell>
          <cell r="F194">
            <v>631000</v>
          </cell>
        </row>
        <row r="195">
          <cell r="B195" t="str">
            <v>PASADENA</v>
          </cell>
          <cell r="C195">
            <v>12</v>
          </cell>
          <cell r="D195">
            <v>509000</v>
          </cell>
          <cell r="E195">
            <v>8</v>
          </cell>
          <cell r="F195">
            <v>534750</v>
          </cell>
        </row>
        <row r="196">
          <cell r="B196" t="str">
            <v>SPRINGFIELD</v>
          </cell>
          <cell r="C196">
            <v>3</v>
          </cell>
          <cell r="D196">
            <v>1360000</v>
          </cell>
          <cell r="E196">
            <v>2</v>
          </cell>
          <cell r="F196">
            <v>1225000</v>
          </cell>
        </row>
        <row r="197">
          <cell r="B197" t="str">
            <v>ST MARYS</v>
          </cell>
          <cell r="C197">
            <v>4</v>
          </cell>
          <cell r="D197">
            <v>396000</v>
          </cell>
          <cell r="E197">
            <v>10</v>
          </cell>
          <cell r="F197">
            <v>422000</v>
          </cell>
        </row>
        <row r="198">
          <cell r="B198" t="str">
            <v>TORRENS PARK</v>
          </cell>
          <cell r="C198">
            <v>5</v>
          </cell>
          <cell r="D198">
            <v>630000</v>
          </cell>
          <cell r="E198">
            <v>10</v>
          </cell>
          <cell r="F198">
            <v>815000</v>
          </cell>
        </row>
        <row r="199">
          <cell r="B199" t="str">
            <v>UPPER STURT</v>
          </cell>
          <cell r="C199">
            <v>4</v>
          </cell>
          <cell r="D199">
            <v>407500</v>
          </cell>
          <cell r="E199">
            <v>2</v>
          </cell>
          <cell r="F199">
            <v>382500</v>
          </cell>
        </row>
        <row r="200">
          <cell r="B200" t="str">
            <v>URRBRAE</v>
          </cell>
          <cell r="C200">
            <v>4</v>
          </cell>
          <cell r="D200">
            <v>725500</v>
          </cell>
          <cell r="E200">
            <v>6</v>
          </cell>
          <cell r="F200">
            <v>890000</v>
          </cell>
        </row>
        <row r="201">
          <cell r="B201" t="str">
            <v>WESTBOURNE PARK</v>
          </cell>
          <cell r="C201">
            <v>10</v>
          </cell>
          <cell r="D201">
            <v>775500</v>
          </cell>
          <cell r="E201">
            <v>9</v>
          </cell>
          <cell r="F201">
            <v>870000</v>
          </cell>
        </row>
        <row r="202">
          <cell r="B202" t="str">
            <v>COLLEGE PARK</v>
          </cell>
          <cell r="C202">
            <v>2</v>
          </cell>
          <cell r="D202">
            <v>1907500</v>
          </cell>
          <cell r="E202">
            <v>2</v>
          </cell>
          <cell r="F202">
            <v>3400000</v>
          </cell>
        </row>
        <row r="203">
          <cell r="B203" t="str">
            <v>EVANDALE</v>
          </cell>
          <cell r="C203">
            <v>4</v>
          </cell>
          <cell r="D203">
            <v>525000</v>
          </cell>
          <cell r="E203">
            <v>1</v>
          </cell>
          <cell r="F203">
            <v>650000</v>
          </cell>
        </row>
        <row r="204">
          <cell r="B204" t="str">
            <v>FELIXSTOW</v>
          </cell>
          <cell r="C204">
            <v>11</v>
          </cell>
          <cell r="D204">
            <v>550500</v>
          </cell>
          <cell r="E204">
            <v>4</v>
          </cell>
          <cell r="F204">
            <v>565750</v>
          </cell>
        </row>
        <row r="205">
          <cell r="B205" t="str">
            <v>FIRLE</v>
          </cell>
          <cell r="C205">
            <v>1</v>
          </cell>
          <cell r="D205">
            <v>575000</v>
          </cell>
          <cell r="E205">
            <v>6</v>
          </cell>
          <cell r="F205">
            <v>685000</v>
          </cell>
        </row>
        <row r="206">
          <cell r="B206" t="str">
            <v>GLYNDE</v>
          </cell>
          <cell r="C206">
            <v>8</v>
          </cell>
          <cell r="D206">
            <v>490500</v>
          </cell>
          <cell r="E206">
            <v>4</v>
          </cell>
          <cell r="F206">
            <v>501750</v>
          </cell>
        </row>
        <row r="207">
          <cell r="B207" t="str">
            <v>HACKNEY</v>
          </cell>
        </row>
        <row r="208">
          <cell r="B208" t="str">
            <v>HEATHPOOL</v>
          </cell>
          <cell r="C208">
            <v>2</v>
          </cell>
          <cell r="D208">
            <v>1625000</v>
          </cell>
          <cell r="E208">
            <v>1</v>
          </cell>
          <cell r="F208">
            <v>1120000</v>
          </cell>
        </row>
        <row r="209">
          <cell r="B209" t="str">
            <v>JOSLIN</v>
          </cell>
          <cell r="E209">
            <v>1</v>
          </cell>
          <cell r="F209">
            <v>1216000</v>
          </cell>
        </row>
        <row r="210">
          <cell r="B210" t="str">
            <v>KENSINGTON</v>
          </cell>
          <cell r="C210">
            <v>2</v>
          </cell>
          <cell r="D210">
            <v>481000</v>
          </cell>
          <cell r="E210">
            <v>1</v>
          </cell>
          <cell r="F210">
            <v>674000</v>
          </cell>
        </row>
        <row r="211">
          <cell r="B211" t="str">
            <v>KENT TOWN</v>
          </cell>
          <cell r="C211">
            <v>2</v>
          </cell>
          <cell r="D211">
            <v>1110500</v>
          </cell>
          <cell r="E211">
            <v>1</v>
          </cell>
          <cell r="F211">
            <v>971500</v>
          </cell>
        </row>
        <row r="212">
          <cell r="B212" t="str">
            <v>MARDEN</v>
          </cell>
          <cell r="C212">
            <v>5</v>
          </cell>
          <cell r="D212">
            <v>530000</v>
          </cell>
          <cell r="E212">
            <v>19</v>
          </cell>
          <cell r="F212">
            <v>506250</v>
          </cell>
        </row>
        <row r="213">
          <cell r="B213" t="str">
            <v>MARRYATVILLE</v>
          </cell>
        </row>
        <row r="214">
          <cell r="B214" t="str">
            <v>MAYLANDS</v>
          </cell>
          <cell r="C214">
            <v>5</v>
          </cell>
          <cell r="D214">
            <v>620000</v>
          </cell>
          <cell r="E214">
            <v>1</v>
          </cell>
          <cell r="F214">
            <v>574500</v>
          </cell>
        </row>
        <row r="215">
          <cell r="B215" t="str">
            <v>NORWOOD</v>
          </cell>
          <cell r="C215">
            <v>13</v>
          </cell>
          <cell r="D215">
            <v>780000</v>
          </cell>
          <cell r="E215">
            <v>10</v>
          </cell>
          <cell r="F215">
            <v>1250000</v>
          </cell>
        </row>
        <row r="216">
          <cell r="B216" t="str">
            <v>PAYNEHAM</v>
          </cell>
          <cell r="C216">
            <v>6</v>
          </cell>
          <cell r="D216">
            <v>655625</v>
          </cell>
          <cell r="E216">
            <v>3</v>
          </cell>
          <cell r="F216">
            <v>606000</v>
          </cell>
        </row>
        <row r="217">
          <cell r="B217" t="str">
            <v>PAYNEHAM SOUTH</v>
          </cell>
          <cell r="C217">
            <v>8</v>
          </cell>
          <cell r="D217">
            <v>562500</v>
          </cell>
          <cell r="E217">
            <v>6</v>
          </cell>
          <cell r="F217">
            <v>622500</v>
          </cell>
        </row>
        <row r="218">
          <cell r="B218" t="str">
            <v>ROYSTON PARK</v>
          </cell>
          <cell r="C218">
            <v>3</v>
          </cell>
          <cell r="D218">
            <v>1025000</v>
          </cell>
          <cell r="E218">
            <v>3</v>
          </cell>
          <cell r="F218">
            <v>775000</v>
          </cell>
        </row>
        <row r="219">
          <cell r="B219" t="str">
            <v>ST MORRIS</v>
          </cell>
          <cell r="C219">
            <v>2</v>
          </cell>
          <cell r="D219">
            <v>710000</v>
          </cell>
        </row>
        <row r="220">
          <cell r="B220" t="str">
            <v>ST PETERS</v>
          </cell>
          <cell r="C220">
            <v>2</v>
          </cell>
          <cell r="D220">
            <v>925000</v>
          </cell>
          <cell r="E220">
            <v>8</v>
          </cell>
          <cell r="F220">
            <v>1395000</v>
          </cell>
        </row>
        <row r="221">
          <cell r="B221" t="str">
            <v>STEPNEY</v>
          </cell>
          <cell r="C221">
            <v>1</v>
          </cell>
          <cell r="D221">
            <v>550000</v>
          </cell>
          <cell r="E221">
            <v>4</v>
          </cell>
          <cell r="F221">
            <v>750000</v>
          </cell>
        </row>
        <row r="222">
          <cell r="B222" t="str">
            <v>TRINITY GARDENS</v>
          </cell>
          <cell r="C222">
            <v>6</v>
          </cell>
          <cell r="D222">
            <v>660750</v>
          </cell>
          <cell r="E222">
            <v>1</v>
          </cell>
          <cell r="F222">
            <v>711000</v>
          </cell>
        </row>
        <row r="223">
          <cell r="B223" t="str">
            <v>ABERFOYLE PARK</v>
          </cell>
          <cell r="C223">
            <v>50</v>
          </cell>
          <cell r="D223">
            <v>395000</v>
          </cell>
          <cell r="E223">
            <v>34</v>
          </cell>
          <cell r="F223">
            <v>435000</v>
          </cell>
        </row>
        <row r="224">
          <cell r="B224" t="str">
            <v>ALDINGA</v>
          </cell>
          <cell r="C224">
            <v>4</v>
          </cell>
          <cell r="D224">
            <v>340000</v>
          </cell>
        </row>
        <row r="225">
          <cell r="B225" t="str">
            <v>ALDINGA BEACH</v>
          </cell>
          <cell r="C225">
            <v>52</v>
          </cell>
          <cell r="D225">
            <v>312000</v>
          </cell>
          <cell r="E225">
            <v>47</v>
          </cell>
          <cell r="F225">
            <v>345000</v>
          </cell>
        </row>
        <row r="226">
          <cell r="B226" t="str">
            <v>BLEWITT SPRINGS</v>
          </cell>
        </row>
        <row r="227">
          <cell r="B227" t="str">
            <v>CHANDLERS HILL</v>
          </cell>
          <cell r="C227">
            <v>1</v>
          </cell>
          <cell r="D227">
            <v>725000</v>
          </cell>
        </row>
        <row r="228">
          <cell r="B228" t="str">
            <v>CHERRY GARDENS</v>
          </cell>
        </row>
        <row r="229">
          <cell r="B229" t="str">
            <v>CHRISTIE DOWNS</v>
          </cell>
          <cell r="C229">
            <v>18</v>
          </cell>
          <cell r="D229">
            <v>260000</v>
          </cell>
          <cell r="E229">
            <v>17</v>
          </cell>
          <cell r="F229">
            <v>280000</v>
          </cell>
        </row>
        <row r="230">
          <cell r="B230" t="str">
            <v>CHRISTIES BEACH</v>
          </cell>
          <cell r="C230">
            <v>29</v>
          </cell>
          <cell r="D230">
            <v>320000</v>
          </cell>
          <cell r="E230">
            <v>26</v>
          </cell>
          <cell r="F230">
            <v>335000</v>
          </cell>
        </row>
        <row r="231">
          <cell r="B231" t="str">
            <v>CLARENDON</v>
          </cell>
          <cell r="C231">
            <v>1</v>
          </cell>
          <cell r="D231">
            <v>369000</v>
          </cell>
        </row>
        <row r="232">
          <cell r="B232" t="str">
            <v>COROMANDEL EAST</v>
          </cell>
        </row>
        <row r="233">
          <cell r="B233" t="str">
            <v>COROMANDEL VALLEY</v>
          </cell>
          <cell r="C233">
            <v>14</v>
          </cell>
          <cell r="D233">
            <v>522000</v>
          </cell>
          <cell r="E233">
            <v>16</v>
          </cell>
          <cell r="F233">
            <v>466500</v>
          </cell>
        </row>
        <row r="234">
          <cell r="B234" t="str">
            <v>CRAIGBURN FARM</v>
          </cell>
          <cell r="C234">
            <v>14</v>
          </cell>
          <cell r="D234">
            <v>665000</v>
          </cell>
          <cell r="E234">
            <v>7</v>
          </cell>
          <cell r="F234">
            <v>790000</v>
          </cell>
        </row>
        <row r="235">
          <cell r="B235" t="str">
            <v>DARLINGTON</v>
          </cell>
          <cell r="C235">
            <v>2</v>
          </cell>
          <cell r="D235">
            <v>468250</v>
          </cell>
          <cell r="E235">
            <v>1</v>
          </cell>
          <cell r="F235">
            <v>520000</v>
          </cell>
        </row>
        <row r="236">
          <cell r="B236" t="str">
            <v>DORSET VALE</v>
          </cell>
        </row>
        <row r="237">
          <cell r="B237" t="str">
            <v>FLAGSTAFF HILL</v>
          </cell>
          <cell r="C237">
            <v>39</v>
          </cell>
          <cell r="D237">
            <v>480000</v>
          </cell>
          <cell r="E237">
            <v>35</v>
          </cell>
          <cell r="F237">
            <v>443000</v>
          </cell>
        </row>
        <row r="238">
          <cell r="B238" t="str">
            <v>HACKHAM</v>
          </cell>
          <cell r="C238">
            <v>15</v>
          </cell>
          <cell r="D238">
            <v>274000</v>
          </cell>
          <cell r="E238">
            <v>16</v>
          </cell>
          <cell r="F238">
            <v>295000</v>
          </cell>
        </row>
        <row r="239">
          <cell r="B239" t="str">
            <v>HACKHAM WEST</v>
          </cell>
          <cell r="C239">
            <v>9</v>
          </cell>
          <cell r="D239">
            <v>257500</v>
          </cell>
          <cell r="E239">
            <v>14</v>
          </cell>
          <cell r="F239">
            <v>223500</v>
          </cell>
        </row>
        <row r="240">
          <cell r="B240" t="str">
            <v>HALLETT COVE</v>
          </cell>
          <cell r="C240">
            <v>49</v>
          </cell>
          <cell r="D240">
            <v>433500</v>
          </cell>
          <cell r="E240">
            <v>38</v>
          </cell>
          <cell r="F240">
            <v>465000</v>
          </cell>
        </row>
        <row r="241">
          <cell r="B241" t="str">
            <v>HAPPY VALLEY</v>
          </cell>
          <cell r="C241">
            <v>47</v>
          </cell>
          <cell r="D241">
            <v>360000</v>
          </cell>
          <cell r="E241">
            <v>33</v>
          </cell>
          <cell r="F241">
            <v>377500</v>
          </cell>
        </row>
        <row r="242">
          <cell r="B242" t="str">
            <v>HUNTFIELD HEIGHTS</v>
          </cell>
          <cell r="C242">
            <v>18</v>
          </cell>
          <cell r="D242">
            <v>258250</v>
          </cell>
          <cell r="E242">
            <v>13</v>
          </cell>
          <cell r="F242">
            <v>278750</v>
          </cell>
        </row>
        <row r="243">
          <cell r="B243" t="str">
            <v>IRONBANK</v>
          </cell>
        </row>
        <row r="244">
          <cell r="B244" t="str">
            <v>KANGARILLA</v>
          </cell>
        </row>
        <row r="245">
          <cell r="B245" t="str">
            <v>LONSDALE</v>
          </cell>
        </row>
        <row r="246">
          <cell r="B246" t="str">
            <v>MASLIN BEACH</v>
          </cell>
          <cell r="C246">
            <v>2</v>
          </cell>
          <cell r="D246">
            <v>280000</v>
          </cell>
          <cell r="E246">
            <v>2</v>
          </cell>
          <cell r="F246">
            <v>343750</v>
          </cell>
        </row>
        <row r="247">
          <cell r="B247" t="str">
            <v>MCLAREN FLAT</v>
          </cell>
          <cell r="C247">
            <v>7</v>
          </cell>
          <cell r="D247">
            <v>399000</v>
          </cell>
          <cell r="E247">
            <v>6</v>
          </cell>
          <cell r="F247">
            <v>442000</v>
          </cell>
        </row>
        <row r="248">
          <cell r="B248" t="str">
            <v>MCLAREN VALE</v>
          </cell>
          <cell r="C248">
            <v>10</v>
          </cell>
          <cell r="D248">
            <v>344250</v>
          </cell>
          <cell r="E248">
            <v>10</v>
          </cell>
          <cell r="F248">
            <v>409000</v>
          </cell>
        </row>
        <row r="249">
          <cell r="B249" t="str">
            <v>MOANA</v>
          </cell>
          <cell r="C249">
            <v>9</v>
          </cell>
          <cell r="D249">
            <v>349950</v>
          </cell>
          <cell r="E249">
            <v>9</v>
          </cell>
          <cell r="F249">
            <v>479250</v>
          </cell>
        </row>
        <row r="250">
          <cell r="B250" t="str">
            <v>MORPHETT VALE</v>
          </cell>
          <cell r="C250">
            <v>91</v>
          </cell>
          <cell r="D250">
            <v>288500</v>
          </cell>
          <cell r="E250">
            <v>80</v>
          </cell>
          <cell r="F250">
            <v>288250</v>
          </cell>
        </row>
        <row r="251">
          <cell r="B251" t="str">
            <v>NOARLUNGA CENTRE</v>
          </cell>
          <cell r="E251">
            <v>1</v>
          </cell>
          <cell r="F251">
            <v>307000</v>
          </cell>
        </row>
        <row r="252">
          <cell r="B252" t="str">
            <v>NOARLUNGA DOWNS</v>
          </cell>
          <cell r="C252">
            <v>12</v>
          </cell>
          <cell r="D252">
            <v>320000</v>
          </cell>
          <cell r="E252">
            <v>16</v>
          </cell>
          <cell r="F252">
            <v>377500</v>
          </cell>
        </row>
        <row r="253">
          <cell r="B253" t="str">
            <v>O'HALLORAN HILL</v>
          </cell>
          <cell r="C253">
            <v>13</v>
          </cell>
          <cell r="D253">
            <v>375100</v>
          </cell>
          <cell r="E253">
            <v>8</v>
          </cell>
          <cell r="F253">
            <v>388500</v>
          </cell>
        </row>
        <row r="254">
          <cell r="B254" t="str">
            <v>OLD NOARLUNGA</v>
          </cell>
          <cell r="C254">
            <v>4</v>
          </cell>
          <cell r="D254">
            <v>357500</v>
          </cell>
          <cell r="E254">
            <v>6</v>
          </cell>
          <cell r="F254">
            <v>341600</v>
          </cell>
        </row>
        <row r="255">
          <cell r="B255" t="str">
            <v>OLD REYNELLA</v>
          </cell>
          <cell r="C255">
            <v>14</v>
          </cell>
          <cell r="D255">
            <v>380000</v>
          </cell>
          <cell r="E255">
            <v>12</v>
          </cell>
          <cell r="F255">
            <v>400000</v>
          </cell>
        </row>
        <row r="256">
          <cell r="B256" t="str">
            <v>ONKAPARINGA HILLS</v>
          </cell>
          <cell r="C256">
            <v>5</v>
          </cell>
          <cell r="D256">
            <v>402000</v>
          </cell>
          <cell r="E256">
            <v>3</v>
          </cell>
          <cell r="F256">
            <v>407000</v>
          </cell>
        </row>
        <row r="257">
          <cell r="B257" t="str">
            <v>O'SULLIVAN BEACH</v>
          </cell>
          <cell r="C257">
            <v>6</v>
          </cell>
          <cell r="D257">
            <v>292150</v>
          </cell>
          <cell r="E257">
            <v>8</v>
          </cell>
          <cell r="F257">
            <v>276000</v>
          </cell>
        </row>
        <row r="258">
          <cell r="B258" t="str">
            <v>PORT NOARLUNGA</v>
          </cell>
          <cell r="C258">
            <v>17</v>
          </cell>
          <cell r="D258">
            <v>353750</v>
          </cell>
          <cell r="E258">
            <v>10</v>
          </cell>
          <cell r="F258">
            <v>384500</v>
          </cell>
        </row>
        <row r="259">
          <cell r="B259" t="str">
            <v>PORT NOARLUNGA SOUTH</v>
          </cell>
          <cell r="C259">
            <v>11</v>
          </cell>
          <cell r="D259">
            <v>352500</v>
          </cell>
          <cell r="E259">
            <v>11</v>
          </cell>
          <cell r="F259">
            <v>440000</v>
          </cell>
        </row>
        <row r="260">
          <cell r="B260" t="str">
            <v>PORT WILLUNGA</v>
          </cell>
          <cell r="C260">
            <v>8</v>
          </cell>
          <cell r="D260">
            <v>285000</v>
          </cell>
          <cell r="E260">
            <v>7</v>
          </cell>
          <cell r="F260">
            <v>348000</v>
          </cell>
        </row>
        <row r="261">
          <cell r="B261" t="str">
            <v>REYNELLA</v>
          </cell>
          <cell r="C261">
            <v>22</v>
          </cell>
          <cell r="D261">
            <v>290000</v>
          </cell>
          <cell r="E261">
            <v>12</v>
          </cell>
          <cell r="F261">
            <v>311000</v>
          </cell>
        </row>
        <row r="262">
          <cell r="B262" t="str">
            <v>REYNELLA EAST</v>
          </cell>
          <cell r="C262">
            <v>7</v>
          </cell>
          <cell r="D262">
            <v>337500</v>
          </cell>
          <cell r="E262">
            <v>12</v>
          </cell>
          <cell r="F262">
            <v>350000</v>
          </cell>
        </row>
        <row r="263">
          <cell r="B263" t="str">
            <v>SEAFORD</v>
          </cell>
          <cell r="C263">
            <v>17</v>
          </cell>
          <cell r="D263">
            <v>314500</v>
          </cell>
          <cell r="E263">
            <v>12</v>
          </cell>
          <cell r="F263">
            <v>352000</v>
          </cell>
        </row>
        <row r="264">
          <cell r="B264" t="str">
            <v>SEAFORD HEIGHTS</v>
          </cell>
        </row>
        <row r="265">
          <cell r="B265" t="str">
            <v>SEAFORD MEADOWS</v>
          </cell>
          <cell r="C265">
            <v>26</v>
          </cell>
          <cell r="D265">
            <v>352500</v>
          </cell>
          <cell r="E265">
            <v>23</v>
          </cell>
          <cell r="F265">
            <v>357000</v>
          </cell>
        </row>
        <row r="266">
          <cell r="B266" t="str">
            <v>SEAFORD RISE</v>
          </cell>
          <cell r="C266">
            <v>21</v>
          </cell>
          <cell r="D266">
            <v>355000</v>
          </cell>
          <cell r="E266">
            <v>18</v>
          </cell>
          <cell r="F266">
            <v>430000</v>
          </cell>
        </row>
        <row r="267">
          <cell r="B267" t="str">
            <v>SELLICKS BEACH</v>
          </cell>
          <cell r="C267">
            <v>10</v>
          </cell>
          <cell r="D267">
            <v>315000</v>
          </cell>
          <cell r="E267">
            <v>12</v>
          </cell>
          <cell r="F267">
            <v>272000</v>
          </cell>
        </row>
        <row r="268">
          <cell r="B268" t="str">
            <v>SELLICKS HILL</v>
          </cell>
        </row>
        <row r="269">
          <cell r="B269" t="str">
            <v>TATACHILLA</v>
          </cell>
        </row>
        <row r="270">
          <cell r="B270" t="str">
            <v>THE RANGE</v>
          </cell>
        </row>
        <row r="271">
          <cell r="B271" t="str">
            <v>VALE PARK</v>
          </cell>
          <cell r="C271">
            <v>10</v>
          </cell>
          <cell r="D271">
            <v>590000</v>
          </cell>
          <cell r="E271">
            <v>4</v>
          </cell>
          <cell r="F271">
            <v>615000</v>
          </cell>
        </row>
        <row r="272">
          <cell r="B272" t="str">
            <v>WHITES VALLEY</v>
          </cell>
        </row>
        <row r="273">
          <cell r="B273" t="str">
            <v>WILLUNGA</v>
          </cell>
          <cell r="C273">
            <v>6</v>
          </cell>
          <cell r="D273">
            <v>520000</v>
          </cell>
          <cell r="E273">
            <v>7</v>
          </cell>
          <cell r="F273">
            <v>495000</v>
          </cell>
        </row>
        <row r="274">
          <cell r="B274" t="str">
            <v>WILLUNGA SOUTH</v>
          </cell>
        </row>
        <row r="275">
          <cell r="B275" t="str">
            <v>WOODCROFT</v>
          </cell>
          <cell r="C275">
            <v>46</v>
          </cell>
          <cell r="D275">
            <v>366000</v>
          </cell>
          <cell r="E275">
            <v>31</v>
          </cell>
          <cell r="F275">
            <v>362000</v>
          </cell>
        </row>
        <row r="276">
          <cell r="B276" t="str">
            <v>ANDREWS FARM</v>
          </cell>
          <cell r="C276">
            <v>38</v>
          </cell>
          <cell r="D276">
            <v>268000</v>
          </cell>
          <cell r="E276">
            <v>36</v>
          </cell>
          <cell r="F276">
            <v>265000</v>
          </cell>
        </row>
        <row r="277">
          <cell r="B277" t="str">
            <v>ANGLE VALE</v>
          </cell>
          <cell r="C277">
            <v>6</v>
          </cell>
          <cell r="D277">
            <v>425000</v>
          </cell>
          <cell r="E277">
            <v>6</v>
          </cell>
          <cell r="F277">
            <v>567500</v>
          </cell>
        </row>
        <row r="278">
          <cell r="B278" t="str">
            <v>BIBARINGA</v>
          </cell>
        </row>
        <row r="279">
          <cell r="B279" t="str">
            <v>BLAKEVIEW</v>
          </cell>
          <cell r="C279">
            <v>31</v>
          </cell>
          <cell r="D279">
            <v>278000</v>
          </cell>
          <cell r="E279">
            <v>16</v>
          </cell>
          <cell r="F279">
            <v>350000</v>
          </cell>
        </row>
        <row r="280">
          <cell r="B280" t="str">
            <v>BUCKLAND PARK</v>
          </cell>
        </row>
        <row r="281">
          <cell r="B281" t="str">
            <v>CRAIGMORE</v>
          </cell>
          <cell r="C281">
            <v>39</v>
          </cell>
          <cell r="D281">
            <v>297000</v>
          </cell>
          <cell r="E281">
            <v>37</v>
          </cell>
          <cell r="F281">
            <v>305000</v>
          </cell>
        </row>
        <row r="282">
          <cell r="B282" t="str">
            <v>DAVOREN PARK</v>
          </cell>
          <cell r="C282">
            <v>21</v>
          </cell>
          <cell r="D282">
            <v>175500</v>
          </cell>
          <cell r="E282">
            <v>39</v>
          </cell>
          <cell r="F282">
            <v>182000</v>
          </cell>
        </row>
        <row r="283">
          <cell r="B283" t="str">
            <v>EDINBURGH</v>
          </cell>
        </row>
        <row r="284">
          <cell r="B284" t="str">
            <v>EDINBURGH NORTH</v>
          </cell>
        </row>
        <row r="285">
          <cell r="B285" t="str">
            <v>ELIZABETH</v>
          </cell>
          <cell r="C285">
            <v>5</v>
          </cell>
          <cell r="D285">
            <v>228750</v>
          </cell>
          <cell r="E285">
            <v>4</v>
          </cell>
          <cell r="F285">
            <v>226750</v>
          </cell>
        </row>
        <row r="286">
          <cell r="B286" t="str">
            <v>ELIZABETH DOWNS</v>
          </cell>
          <cell r="C286">
            <v>20</v>
          </cell>
          <cell r="D286">
            <v>187000</v>
          </cell>
          <cell r="E286">
            <v>21</v>
          </cell>
          <cell r="F286">
            <v>173000</v>
          </cell>
        </row>
        <row r="287">
          <cell r="B287" t="str">
            <v>ELIZABETH EAST</v>
          </cell>
          <cell r="C287">
            <v>7</v>
          </cell>
          <cell r="D287">
            <v>235000</v>
          </cell>
          <cell r="E287">
            <v>15</v>
          </cell>
          <cell r="F287">
            <v>205000</v>
          </cell>
        </row>
        <row r="288">
          <cell r="B288" t="str">
            <v>ELIZABETH GROVE</v>
          </cell>
          <cell r="C288">
            <v>2</v>
          </cell>
          <cell r="D288">
            <v>207500</v>
          </cell>
          <cell r="E288">
            <v>5</v>
          </cell>
          <cell r="F288">
            <v>184950</v>
          </cell>
        </row>
        <row r="289">
          <cell r="B289" t="str">
            <v>ELIZABETH NORTH</v>
          </cell>
          <cell r="C289">
            <v>15</v>
          </cell>
          <cell r="D289">
            <v>210000</v>
          </cell>
          <cell r="E289">
            <v>8</v>
          </cell>
          <cell r="F289">
            <v>171000</v>
          </cell>
        </row>
        <row r="290">
          <cell r="B290" t="str">
            <v>ELIZABETH PARK</v>
          </cell>
          <cell r="C290">
            <v>22</v>
          </cell>
          <cell r="D290">
            <v>204750</v>
          </cell>
          <cell r="E290">
            <v>17</v>
          </cell>
          <cell r="F290">
            <v>195000</v>
          </cell>
        </row>
        <row r="291">
          <cell r="B291" t="str">
            <v>ELIZABETH SOUTH</v>
          </cell>
          <cell r="C291">
            <v>5</v>
          </cell>
          <cell r="D291">
            <v>220000</v>
          </cell>
          <cell r="E291">
            <v>5</v>
          </cell>
          <cell r="F291">
            <v>243000</v>
          </cell>
        </row>
        <row r="292">
          <cell r="B292" t="str">
            <v>ELIZABETH VALE</v>
          </cell>
          <cell r="C292">
            <v>12</v>
          </cell>
          <cell r="D292">
            <v>231750.5</v>
          </cell>
          <cell r="E292">
            <v>19</v>
          </cell>
          <cell r="F292">
            <v>231000</v>
          </cell>
        </row>
        <row r="293">
          <cell r="B293" t="str">
            <v>EVANSTON PARK</v>
          </cell>
          <cell r="C293">
            <v>16</v>
          </cell>
          <cell r="D293">
            <v>310000</v>
          </cell>
          <cell r="E293">
            <v>18</v>
          </cell>
          <cell r="F293">
            <v>377500</v>
          </cell>
        </row>
        <row r="294">
          <cell r="B294" t="str">
            <v>GOULD CREEK</v>
          </cell>
        </row>
        <row r="295">
          <cell r="B295" t="str">
            <v>HILLBANK</v>
          </cell>
          <cell r="C295">
            <v>23</v>
          </cell>
          <cell r="D295">
            <v>355000</v>
          </cell>
          <cell r="E295">
            <v>16</v>
          </cell>
          <cell r="F295">
            <v>303000</v>
          </cell>
        </row>
        <row r="296">
          <cell r="B296" t="str">
            <v>HILLIER</v>
          </cell>
        </row>
        <row r="297">
          <cell r="B297" t="str">
            <v>HUMBUG SCRUB</v>
          </cell>
        </row>
        <row r="298">
          <cell r="B298" t="str">
            <v>MACDONALD PARK</v>
          </cell>
        </row>
        <row r="299">
          <cell r="B299" t="str">
            <v>MUNNO PARA</v>
          </cell>
          <cell r="C299">
            <v>14</v>
          </cell>
          <cell r="D299">
            <v>215000</v>
          </cell>
          <cell r="E299">
            <v>5</v>
          </cell>
          <cell r="F299">
            <v>220000</v>
          </cell>
        </row>
        <row r="300">
          <cell r="B300" t="str">
            <v>MUNNO PARA DOWNS</v>
          </cell>
        </row>
        <row r="301">
          <cell r="B301" t="str">
            <v>MUNNO PARA WEST</v>
          </cell>
          <cell r="C301">
            <v>26</v>
          </cell>
          <cell r="D301">
            <v>285050</v>
          </cell>
          <cell r="E301">
            <v>16</v>
          </cell>
          <cell r="F301">
            <v>284250</v>
          </cell>
        </row>
        <row r="302">
          <cell r="B302" t="str">
            <v>ONE TREE HILL</v>
          </cell>
          <cell r="C302">
            <v>3</v>
          </cell>
          <cell r="D302">
            <v>600000</v>
          </cell>
          <cell r="E302">
            <v>2</v>
          </cell>
          <cell r="F302">
            <v>513500</v>
          </cell>
        </row>
        <row r="303">
          <cell r="B303" t="str">
            <v>PENFIELD</v>
          </cell>
          <cell r="C303">
            <v>1</v>
          </cell>
          <cell r="D303">
            <v>270000</v>
          </cell>
        </row>
        <row r="304">
          <cell r="B304" t="str">
            <v>PENFIELD GARDENS</v>
          </cell>
        </row>
        <row r="305">
          <cell r="B305" t="str">
            <v>SAMPSON FLAT</v>
          </cell>
        </row>
        <row r="306">
          <cell r="B306" t="str">
            <v>SMITHFIELD</v>
          </cell>
          <cell r="C306">
            <v>6</v>
          </cell>
          <cell r="D306">
            <v>264000</v>
          </cell>
          <cell r="E306">
            <v>5</v>
          </cell>
          <cell r="F306">
            <v>220000</v>
          </cell>
        </row>
        <row r="307">
          <cell r="B307" t="str">
            <v>SMITHFIELD PLAINS</v>
          </cell>
          <cell r="C307">
            <v>13</v>
          </cell>
          <cell r="D307">
            <v>170000</v>
          </cell>
          <cell r="E307">
            <v>4</v>
          </cell>
          <cell r="F307">
            <v>171750</v>
          </cell>
        </row>
        <row r="308">
          <cell r="B308" t="str">
            <v>ST KILDA</v>
          </cell>
        </row>
        <row r="309">
          <cell r="B309" t="str">
            <v>ULEYBURY</v>
          </cell>
        </row>
        <row r="310">
          <cell r="B310" t="str">
            <v>VIRGINIA</v>
          </cell>
          <cell r="C310">
            <v>2</v>
          </cell>
          <cell r="D310">
            <v>465000</v>
          </cell>
          <cell r="E310">
            <v>2</v>
          </cell>
          <cell r="F310">
            <v>337500</v>
          </cell>
        </row>
        <row r="311">
          <cell r="B311" t="str">
            <v>WATERLOO CORNER</v>
          </cell>
        </row>
        <row r="312">
          <cell r="B312" t="str">
            <v>YATTALUNGA</v>
          </cell>
        </row>
        <row r="313">
          <cell r="B313" t="str">
            <v>ALBERTON</v>
          </cell>
          <cell r="C313">
            <v>6</v>
          </cell>
          <cell r="D313">
            <v>470000</v>
          </cell>
        </row>
        <row r="314">
          <cell r="B314" t="str">
            <v>ANGLE PARK</v>
          </cell>
          <cell r="C314">
            <v>1</v>
          </cell>
          <cell r="D314">
            <v>408000</v>
          </cell>
          <cell r="E314">
            <v>5</v>
          </cell>
          <cell r="F314">
            <v>385500</v>
          </cell>
        </row>
        <row r="315">
          <cell r="B315" t="str">
            <v>BIRKENHEAD</v>
          </cell>
          <cell r="C315">
            <v>11</v>
          </cell>
          <cell r="D315">
            <v>362500</v>
          </cell>
          <cell r="E315">
            <v>6</v>
          </cell>
          <cell r="F315">
            <v>350000</v>
          </cell>
        </row>
        <row r="316">
          <cell r="B316" t="str">
            <v>BLAIR ATHOL</v>
          </cell>
          <cell r="C316">
            <v>17</v>
          </cell>
          <cell r="D316">
            <v>380000</v>
          </cell>
          <cell r="E316">
            <v>10</v>
          </cell>
          <cell r="F316">
            <v>411250</v>
          </cell>
        </row>
        <row r="317">
          <cell r="B317" t="str">
            <v>BROADVIEW</v>
          </cell>
          <cell r="C317">
            <v>13</v>
          </cell>
          <cell r="D317">
            <v>459500</v>
          </cell>
          <cell r="E317">
            <v>12</v>
          </cell>
          <cell r="F317">
            <v>565500</v>
          </cell>
        </row>
        <row r="318">
          <cell r="B318" t="str">
            <v>CLEARVIEW</v>
          </cell>
          <cell r="C318">
            <v>19</v>
          </cell>
          <cell r="D318">
            <v>375000</v>
          </cell>
          <cell r="E318">
            <v>16</v>
          </cell>
          <cell r="F318">
            <v>407500</v>
          </cell>
        </row>
        <row r="319">
          <cell r="B319" t="str">
            <v>CROYDON PARK</v>
          </cell>
          <cell r="C319">
            <v>10</v>
          </cell>
          <cell r="D319">
            <v>380000</v>
          </cell>
          <cell r="E319">
            <v>9</v>
          </cell>
          <cell r="F319">
            <v>440000</v>
          </cell>
        </row>
        <row r="320">
          <cell r="B320" t="str">
            <v>DERNANCOURT</v>
          </cell>
          <cell r="C320">
            <v>12</v>
          </cell>
          <cell r="D320">
            <v>483000</v>
          </cell>
          <cell r="E320">
            <v>16</v>
          </cell>
          <cell r="F320">
            <v>453500</v>
          </cell>
        </row>
        <row r="321">
          <cell r="B321" t="str">
            <v>DEVON PARK</v>
          </cell>
          <cell r="C321">
            <v>4</v>
          </cell>
          <cell r="D321">
            <v>449000</v>
          </cell>
          <cell r="E321">
            <v>1</v>
          </cell>
          <cell r="F321">
            <v>619000</v>
          </cell>
        </row>
        <row r="322">
          <cell r="B322" t="str">
            <v>DRY CREEK</v>
          </cell>
          <cell r="C322">
            <v>3</v>
          </cell>
          <cell r="D322">
            <v>190473</v>
          </cell>
        </row>
        <row r="323">
          <cell r="B323" t="str">
            <v>DUDLEY PARK</v>
          </cell>
          <cell r="E323">
            <v>2</v>
          </cell>
          <cell r="F323">
            <v>397000</v>
          </cell>
        </row>
        <row r="324">
          <cell r="B324" t="str">
            <v>ENFIELD</v>
          </cell>
          <cell r="C324">
            <v>26</v>
          </cell>
          <cell r="D324">
            <v>365000</v>
          </cell>
          <cell r="E324">
            <v>18</v>
          </cell>
          <cell r="F324">
            <v>402000</v>
          </cell>
        </row>
        <row r="325">
          <cell r="B325" t="str">
            <v>ETHELTON</v>
          </cell>
          <cell r="C325">
            <v>9</v>
          </cell>
          <cell r="D325">
            <v>372000</v>
          </cell>
          <cell r="E325">
            <v>6</v>
          </cell>
          <cell r="F325">
            <v>332500</v>
          </cell>
        </row>
        <row r="326">
          <cell r="B326" t="str">
            <v>EXETER</v>
          </cell>
          <cell r="C326">
            <v>4</v>
          </cell>
          <cell r="D326">
            <v>515000</v>
          </cell>
          <cell r="E326">
            <v>2</v>
          </cell>
          <cell r="F326">
            <v>485500</v>
          </cell>
        </row>
        <row r="327">
          <cell r="B327" t="str">
            <v>FERRYDEN PARK</v>
          </cell>
          <cell r="C327">
            <v>6</v>
          </cell>
          <cell r="D327">
            <v>371000</v>
          </cell>
          <cell r="E327">
            <v>7</v>
          </cell>
          <cell r="F327">
            <v>430150</v>
          </cell>
        </row>
        <row r="328">
          <cell r="B328" t="str">
            <v>GEPPS CROSS</v>
          </cell>
          <cell r="E328">
            <v>2</v>
          </cell>
          <cell r="F328">
            <v>287500</v>
          </cell>
        </row>
        <row r="329">
          <cell r="B329" t="str">
            <v>GILLES PLAINS</v>
          </cell>
          <cell r="C329">
            <v>14</v>
          </cell>
          <cell r="D329">
            <v>360000</v>
          </cell>
          <cell r="E329">
            <v>9</v>
          </cell>
          <cell r="F329">
            <v>367500</v>
          </cell>
        </row>
        <row r="330">
          <cell r="B330" t="str">
            <v>GILLMAN</v>
          </cell>
        </row>
        <row r="331">
          <cell r="B331" t="str">
            <v>GLANVILLE</v>
          </cell>
          <cell r="C331">
            <v>3</v>
          </cell>
          <cell r="D331">
            <v>285000</v>
          </cell>
          <cell r="E331">
            <v>1</v>
          </cell>
          <cell r="F331">
            <v>315000</v>
          </cell>
        </row>
        <row r="332">
          <cell r="B332" t="str">
            <v>GREENACRES</v>
          </cell>
          <cell r="C332">
            <v>9</v>
          </cell>
          <cell r="D332">
            <v>375000</v>
          </cell>
          <cell r="E332">
            <v>18</v>
          </cell>
          <cell r="F332">
            <v>415300</v>
          </cell>
        </row>
        <row r="333">
          <cell r="B333" t="str">
            <v>HAMPSTEAD GARDENS</v>
          </cell>
          <cell r="C333">
            <v>6</v>
          </cell>
          <cell r="D333">
            <v>442000</v>
          </cell>
          <cell r="E333">
            <v>2</v>
          </cell>
          <cell r="F333">
            <v>451333</v>
          </cell>
        </row>
        <row r="334">
          <cell r="B334" t="str">
            <v>HILLCREST</v>
          </cell>
          <cell r="C334">
            <v>12</v>
          </cell>
          <cell r="D334">
            <v>405000</v>
          </cell>
          <cell r="E334">
            <v>9</v>
          </cell>
          <cell r="F334">
            <v>445000</v>
          </cell>
        </row>
        <row r="335">
          <cell r="B335" t="str">
            <v>HOLDEN HILL</v>
          </cell>
          <cell r="C335">
            <v>14</v>
          </cell>
          <cell r="D335">
            <v>343000</v>
          </cell>
          <cell r="E335">
            <v>8</v>
          </cell>
          <cell r="F335">
            <v>360500</v>
          </cell>
        </row>
        <row r="336">
          <cell r="B336" t="str">
            <v>KILBURN</v>
          </cell>
          <cell r="C336">
            <v>10</v>
          </cell>
          <cell r="D336">
            <v>410000</v>
          </cell>
          <cell r="E336">
            <v>4</v>
          </cell>
          <cell r="F336">
            <v>442750</v>
          </cell>
        </row>
        <row r="337">
          <cell r="B337" t="str">
            <v>KLEMZIG</v>
          </cell>
          <cell r="C337">
            <v>26</v>
          </cell>
          <cell r="D337">
            <v>463000</v>
          </cell>
          <cell r="E337">
            <v>16</v>
          </cell>
          <cell r="F337">
            <v>516000</v>
          </cell>
        </row>
        <row r="338">
          <cell r="B338" t="str">
            <v>LARGS BAY</v>
          </cell>
          <cell r="C338">
            <v>14</v>
          </cell>
          <cell r="D338">
            <v>447500</v>
          </cell>
          <cell r="E338">
            <v>11</v>
          </cell>
          <cell r="F338">
            <v>585000</v>
          </cell>
        </row>
        <row r="339">
          <cell r="B339" t="str">
            <v>LARGS NORTH</v>
          </cell>
          <cell r="C339">
            <v>26</v>
          </cell>
          <cell r="D339">
            <v>450000</v>
          </cell>
          <cell r="E339">
            <v>15</v>
          </cell>
          <cell r="F339">
            <v>417000</v>
          </cell>
        </row>
        <row r="340">
          <cell r="B340" t="str">
            <v>MANNINGHAM</v>
          </cell>
          <cell r="C340">
            <v>4</v>
          </cell>
          <cell r="D340">
            <v>476000</v>
          </cell>
          <cell r="E340">
            <v>1</v>
          </cell>
          <cell r="F340">
            <v>526500</v>
          </cell>
        </row>
        <row r="341">
          <cell r="B341" t="str">
            <v>MANSFIELD PARK</v>
          </cell>
          <cell r="C341">
            <v>7</v>
          </cell>
          <cell r="D341">
            <v>385000</v>
          </cell>
          <cell r="E341">
            <v>10</v>
          </cell>
          <cell r="F341">
            <v>356000</v>
          </cell>
        </row>
        <row r="342">
          <cell r="B342" t="str">
            <v>NEW PORT</v>
          </cell>
        </row>
        <row r="343">
          <cell r="B343" t="str">
            <v>NORTH HAVEN</v>
          </cell>
          <cell r="C343">
            <v>18</v>
          </cell>
          <cell r="D343">
            <v>435500</v>
          </cell>
          <cell r="E343">
            <v>15</v>
          </cell>
          <cell r="F343">
            <v>393000</v>
          </cell>
        </row>
        <row r="344">
          <cell r="B344" t="str">
            <v>NORTHFIELD</v>
          </cell>
          <cell r="C344">
            <v>18</v>
          </cell>
          <cell r="D344">
            <v>372500</v>
          </cell>
          <cell r="E344">
            <v>18</v>
          </cell>
          <cell r="F344">
            <v>420000</v>
          </cell>
        </row>
        <row r="345">
          <cell r="B345" t="str">
            <v>NORTHGATE</v>
          </cell>
          <cell r="C345">
            <v>19</v>
          </cell>
          <cell r="D345">
            <v>520000</v>
          </cell>
          <cell r="E345">
            <v>16</v>
          </cell>
          <cell r="F345">
            <v>485000</v>
          </cell>
        </row>
        <row r="346">
          <cell r="B346" t="str">
            <v>OAKDEN</v>
          </cell>
          <cell r="C346">
            <v>11</v>
          </cell>
          <cell r="D346">
            <v>430000</v>
          </cell>
          <cell r="E346">
            <v>9</v>
          </cell>
          <cell r="F346">
            <v>455000</v>
          </cell>
        </row>
        <row r="347">
          <cell r="B347" t="str">
            <v>OSBORNE</v>
          </cell>
          <cell r="C347">
            <v>6</v>
          </cell>
          <cell r="D347">
            <v>332500</v>
          </cell>
          <cell r="E347">
            <v>6</v>
          </cell>
          <cell r="F347">
            <v>400000</v>
          </cell>
        </row>
        <row r="348">
          <cell r="B348" t="str">
            <v>OTTOWAY</v>
          </cell>
          <cell r="C348">
            <v>9</v>
          </cell>
          <cell r="D348">
            <v>340000</v>
          </cell>
          <cell r="E348">
            <v>4</v>
          </cell>
          <cell r="F348">
            <v>323000</v>
          </cell>
        </row>
        <row r="349">
          <cell r="B349" t="str">
            <v>OUTER HARBOR</v>
          </cell>
        </row>
        <row r="350">
          <cell r="B350" t="str">
            <v>OVINGHAM</v>
          </cell>
          <cell r="E350">
            <v>2</v>
          </cell>
          <cell r="F350">
            <v>553000</v>
          </cell>
        </row>
        <row r="351">
          <cell r="B351" t="str">
            <v>PETERHEAD</v>
          </cell>
          <cell r="C351">
            <v>7</v>
          </cell>
          <cell r="D351">
            <v>298000</v>
          </cell>
          <cell r="E351">
            <v>2</v>
          </cell>
          <cell r="F351">
            <v>270000</v>
          </cell>
        </row>
        <row r="352">
          <cell r="B352" t="str">
            <v>PORT ADELAIDE</v>
          </cell>
          <cell r="C352">
            <v>5</v>
          </cell>
          <cell r="D352">
            <v>529000</v>
          </cell>
          <cell r="E352">
            <v>5</v>
          </cell>
          <cell r="F352">
            <v>465000</v>
          </cell>
        </row>
        <row r="353">
          <cell r="B353" t="str">
            <v>PROSPECT</v>
          </cell>
          <cell r="C353">
            <v>35</v>
          </cell>
          <cell r="D353">
            <v>555008</v>
          </cell>
          <cell r="E353">
            <v>37</v>
          </cell>
          <cell r="F353">
            <v>580000</v>
          </cell>
        </row>
        <row r="354">
          <cell r="B354" t="str">
            <v>QUEENSTOWN</v>
          </cell>
          <cell r="C354">
            <v>8</v>
          </cell>
          <cell r="D354">
            <v>385000</v>
          </cell>
          <cell r="E354">
            <v>7</v>
          </cell>
          <cell r="F354">
            <v>387500</v>
          </cell>
        </row>
        <row r="355">
          <cell r="B355" t="str">
            <v>REGENCY PARK</v>
          </cell>
        </row>
        <row r="356">
          <cell r="B356" t="str">
            <v>ROSEWATER</v>
          </cell>
          <cell r="C356">
            <v>11</v>
          </cell>
          <cell r="D356">
            <v>305000</v>
          </cell>
          <cell r="E356">
            <v>8</v>
          </cell>
          <cell r="F356">
            <v>340000</v>
          </cell>
        </row>
        <row r="357">
          <cell r="B357" t="str">
            <v>SEFTON PARK</v>
          </cell>
          <cell r="C357">
            <v>1</v>
          </cell>
          <cell r="D357">
            <v>467250</v>
          </cell>
          <cell r="E357">
            <v>8</v>
          </cell>
          <cell r="F357">
            <v>552500</v>
          </cell>
        </row>
        <row r="358">
          <cell r="B358" t="str">
            <v>SEMAPHORE</v>
          </cell>
          <cell r="C358">
            <v>8</v>
          </cell>
          <cell r="D358">
            <v>562500</v>
          </cell>
          <cell r="E358">
            <v>5</v>
          </cell>
          <cell r="F358">
            <v>530000</v>
          </cell>
        </row>
        <row r="359">
          <cell r="B359" t="str">
            <v>SEMAPHORE SOUTH</v>
          </cell>
          <cell r="C359">
            <v>3</v>
          </cell>
          <cell r="D359">
            <v>525000</v>
          </cell>
          <cell r="E359">
            <v>4</v>
          </cell>
          <cell r="F359">
            <v>455000</v>
          </cell>
        </row>
        <row r="360">
          <cell r="B360" t="str">
            <v>TAPEROO</v>
          </cell>
          <cell r="C360">
            <v>8</v>
          </cell>
          <cell r="D360">
            <v>312250</v>
          </cell>
          <cell r="E360">
            <v>9</v>
          </cell>
          <cell r="F360">
            <v>281500</v>
          </cell>
        </row>
        <row r="361">
          <cell r="B361" t="str">
            <v>VALLEY VIEW</v>
          </cell>
          <cell r="C361">
            <v>16</v>
          </cell>
          <cell r="D361">
            <v>347000</v>
          </cell>
          <cell r="E361">
            <v>15</v>
          </cell>
          <cell r="F361">
            <v>367500</v>
          </cell>
        </row>
        <row r="362">
          <cell r="B362" t="str">
            <v>WALKLEY HEIGHTS</v>
          </cell>
          <cell r="C362">
            <v>12</v>
          </cell>
          <cell r="D362">
            <v>525750</v>
          </cell>
          <cell r="E362">
            <v>4</v>
          </cell>
          <cell r="F362">
            <v>503000</v>
          </cell>
        </row>
        <row r="363">
          <cell r="B363" t="str">
            <v>WINDSOR GARDENS</v>
          </cell>
          <cell r="C363">
            <v>18</v>
          </cell>
          <cell r="D363">
            <v>401200</v>
          </cell>
          <cell r="E363">
            <v>21</v>
          </cell>
          <cell r="F363">
            <v>430500</v>
          </cell>
        </row>
        <row r="364">
          <cell r="B364" t="str">
            <v>WINGFIELD</v>
          </cell>
          <cell r="E364">
            <v>1</v>
          </cell>
          <cell r="F364">
            <v>325000</v>
          </cell>
        </row>
        <row r="365">
          <cell r="B365" t="str">
            <v>WOODVILLE GARDENS</v>
          </cell>
          <cell r="C365">
            <v>2</v>
          </cell>
          <cell r="D365">
            <v>445000</v>
          </cell>
          <cell r="E365">
            <v>3</v>
          </cell>
          <cell r="F365">
            <v>350500</v>
          </cell>
        </row>
        <row r="366">
          <cell r="B366" t="str">
            <v>BROADVIEW</v>
          </cell>
          <cell r="C366">
            <v>13</v>
          </cell>
          <cell r="D366">
            <v>459500</v>
          </cell>
          <cell r="E366">
            <v>12</v>
          </cell>
          <cell r="F366">
            <v>565500</v>
          </cell>
        </row>
        <row r="367">
          <cell r="B367" t="str">
            <v>COLLINSWOOD</v>
          </cell>
          <cell r="C367">
            <v>6</v>
          </cell>
          <cell r="D367">
            <v>562000</v>
          </cell>
          <cell r="E367">
            <v>3</v>
          </cell>
          <cell r="F367">
            <v>895000</v>
          </cell>
        </row>
        <row r="368">
          <cell r="B368" t="str">
            <v>FITZROY</v>
          </cell>
          <cell r="C368">
            <v>2</v>
          </cell>
          <cell r="D368">
            <v>1077500</v>
          </cell>
          <cell r="E368">
            <v>1</v>
          </cell>
          <cell r="F368">
            <v>1100000</v>
          </cell>
        </row>
        <row r="369">
          <cell r="B369" t="str">
            <v>MEDINDIE GARDENS</v>
          </cell>
          <cell r="C369">
            <v>1</v>
          </cell>
          <cell r="D369">
            <v>860000</v>
          </cell>
          <cell r="E369">
            <v>2</v>
          </cell>
          <cell r="F369">
            <v>940000</v>
          </cell>
        </row>
        <row r="370">
          <cell r="B370" t="str">
            <v>NAILSWORTH</v>
          </cell>
          <cell r="C370">
            <v>4</v>
          </cell>
          <cell r="D370">
            <v>508750</v>
          </cell>
          <cell r="E370">
            <v>5</v>
          </cell>
          <cell r="F370">
            <v>581000</v>
          </cell>
        </row>
        <row r="371">
          <cell r="B371" t="str">
            <v>OVINGHAM</v>
          </cell>
          <cell r="E371">
            <v>2</v>
          </cell>
          <cell r="F371">
            <v>553000</v>
          </cell>
        </row>
        <row r="372">
          <cell r="B372" t="str">
            <v>PROSPECT</v>
          </cell>
          <cell r="C372">
            <v>35</v>
          </cell>
          <cell r="D372">
            <v>555008</v>
          </cell>
          <cell r="E372">
            <v>37</v>
          </cell>
          <cell r="F372">
            <v>580000</v>
          </cell>
        </row>
        <row r="373">
          <cell r="B373" t="str">
            <v>SEFTON PARK</v>
          </cell>
          <cell r="C373">
            <v>1</v>
          </cell>
          <cell r="D373">
            <v>467250</v>
          </cell>
          <cell r="E373">
            <v>8</v>
          </cell>
          <cell r="F373">
            <v>552500</v>
          </cell>
        </row>
        <row r="374">
          <cell r="B374" t="str">
            <v>THORNGATE</v>
          </cell>
          <cell r="E374">
            <v>1</v>
          </cell>
          <cell r="F374">
            <v>1392500</v>
          </cell>
        </row>
        <row r="375">
          <cell r="B375" t="str">
            <v>BOLIVAR</v>
          </cell>
        </row>
        <row r="376">
          <cell r="B376" t="str">
            <v>BRAHMA LODGE</v>
          </cell>
          <cell r="C376">
            <v>15</v>
          </cell>
          <cell r="D376">
            <v>260500</v>
          </cell>
          <cell r="E376">
            <v>7</v>
          </cell>
          <cell r="F376">
            <v>267000</v>
          </cell>
        </row>
        <row r="377">
          <cell r="B377" t="str">
            <v>BURTON</v>
          </cell>
          <cell r="C377">
            <v>22</v>
          </cell>
          <cell r="D377">
            <v>295000</v>
          </cell>
          <cell r="E377">
            <v>24</v>
          </cell>
          <cell r="F377">
            <v>315000</v>
          </cell>
        </row>
        <row r="378">
          <cell r="B378" t="str">
            <v>CAVAN</v>
          </cell>
          <cell r="C378">
            <v>1</v>
          </cell>
          <cell r="D378">
            <v>316000</v>
          </cell>
        </row>
        <row r="379">
          <cell r="B379" t="str">
            <v>DIREK</v>
          </cell>
          <cell r="E379">
            <v>6</v>
          </cell>
          <cell r="F379">
            <v>318000</v>
          </cell>
        </row>
        <row r="380">
          <cell r="B380" t="str">
            <v>DRY CREEK</v>
          </cell>
          <cell r="C380">
            <v>3</v>
          </cell>
          <cell r="D380">
            <v>190473</v>
          </cell>
        </row>
        <row r="381">
          <cell r="B381" t="str">
            <v>EDINBURGH</v>
          </cell>
        </row>
        <row r="382">
          <cell r="B382" t="str">
            <v>ELIZABETH VALE</v>
          </cell>
          <cell r="C382">
            <v>12</v>
          </cell>
          <cell r="D382">
            <v>231750.5</v>
          </cell>
          <cell r="E382">
            <v>19</v>
          </cell>
          <cell r="F382">
            <v>231000</v>
          </cell>
        </row>
        <row r="383">
          <cell r="B383" t="str">
            <v>GLOBE DERBY PARK</v>
          </cell>
        </row>
        <row r="384">
          <cell r="B384" t="str">
            <v>GREEN FIELDS</v>
          </cell>
          <cell r="C384">
            <v>1</v>
          </cell>
          <cell r="D384">
            <v>330000</v>
          </cell>
        </row>
        <row r="385">
          <cell r="B385" t="str">
            <v>GULFVIEW HEIGHTS</v>
          </cell>
          <cell r="C385">
            <v>18</v>
          </cell>
          <cell r="D385">
            <v>495000</v>
          </cell>
          <cell r="E385">
            <v>11</v>
          </cell>
          <cell r="F385">
            <v>495000</v>
          </cell>
        </row>
        <row r="386">
          <cell r="B386" t="str">
            <v>INGLE FARM</v>
          </cell>
          <cell r="C386">
            <v>27</v>
          </cell>
          <cell r="D386">
            <v>307500</v>
          </cell>
          <cell r="E386">
            <v>33</v>
          </cell>
          <cell r="F386">
            <v>300000</v>
          </cell>
        </row>
        <row r="387">
          <cell r="B387" t="str">
            <v>MAWSON LAKES</v>
          </cell>
          <cell r="C387">
            <v>57</v>
          </cell>
          <cell r="D387">
            <v>465000</v>
          </cell>
          <cell r="E387">
            <v>44</v>
          </cell>
          <cell r="F387">
            <v>459000</v>
          </cell>
        </row>
        <row r="388">
          <cell r="B388" t="str">
            <v>MODBURY HEIGHTS</v>
          </cell>
          <cell r="C388">
            <v>28</v>
          </cell>
          <cell r="D388">
            <v>362750</v>
          </cell>
          <cell r="E388">
            <v>23</v>
          </cell>
          <cell r="F388">
            <v>388000</v>
          </cell>
        </row>
        <row r="389">
          <cell r="B389" t="str">
            <v>PARA HILLS</v>
          </cell>
          <cell r="C389">
            <v>32</v>
          </cell>
          <cell r="D389">
            <v>288000</v>
          </cell>
          <cell r="E389">
            <v>18</v>
          </cell>
          <cell r="F389">
            <v>310000</v>
          </cell>
        </row>
        <row r="390">
          <cell r="B390" t="str">
            <v>PARA HILLS WEST</v>
          </cell>
          <cell r="C390">
            <v>8</v>
          </cell>
          <cell r="D390">
            <v>297500</v>
          </cell>
          <cell r="E390">
            <v>6</v>
          </cell>
          <cell r="F390">
            <v>316250</v>
          </cell>
        </row>
        <row r="391">
          <cell r="B391" t="str">
            <v>PARA VISTA</v>
          </cell>
          <cell r="C391">
            <v>12</v>
          </cell>
          <cell r="D391">
            <v>302000</v>
          </cell>
          <cell r="E391">
            <v>10</v>
          </cell>
          <cell r="F391">
            <v>350000</v>
          </cell>
        </row>
        <row r="392">
          <cell r="B392" t="str">
            <v>PARAFIELD GARDENS</v>
          </cell>
          <cell r="C392">
            <v>45</v>
          </cell>
          <cell r="D392">
            <v>307500</v>
          </cell>
          <cell r="E392">
            <v>45</v>
          </cell>
          <cell r="F392">
            <v>305000</v>
          </cell>
        </row>
        <row r="393">
          <cell r="B393" t="str">
            <v>PARALOWIE</v>
          </cell>
          <cell r="C393">
            <v>47</v>
          </cell>
          <cell r="D393">
            <v>295000</v>
          </cell>
          <cell r="E393">
            <v>48</v>
          </cell>
          <cell r="F393">
            <v>280000</v>
          </cell>
        </row>
        <row r="394">
          <cell r="B394" t="str">
            <v>POORAKA</v>
          </cell>
          <cell r="C394">
            <v>29</v>
          </cell>
          <cell r="D394">
            <v>320250</v>
          </cell>
          <cell r="E394">
            <v>25</v>
          </cell>
          <cell r="F394">
            <v>330500</v>
          </cell>
        </row>
        <row r="395">
          <cell r="B395" t="str">
            <v>SALISBURY</v>
          </cell>
          <cell r="C395">
            <v>24</v>
          </cell>
          <cell r="D395">
            <v>272000</v>
          </cell>
          <cell r="E395">
            <v>18</v>
          </cell>
          <cell r="F395">
            <v>290500</v>
          </cell>
        </row>
        <row r="396">
          <cell r="B396" t="str">
            <v>SALISBURY DOWNS</v>
          </cell>
          <cell r="C396">
            <v>23</v>
          </cell>
          <cell r="D396">
            <v>294500</v>
          </cell>
          <cell r="E396">
            <v>19</v>
          </cell>
          <cell r="F396">
            <v>303500</v>
          </cell>
        </row>
        <row r="397">
          <cell r="B397" t="str">
            <v>SALISBURY EAST</v>
          </cell>
          <cell r="C397">
            <v>20</v>
          </cell>
          <cell r="D397">
            <v>292000</v>
          </cell>
          <cell r="E397">
            <v>28</v>
          </cell>
          <cell r="F397">
            <v>308000</v>
          </cell>
        </row>
        <row r="398">
          <cell r="B398" t="str">
            <v>SALISBURY HEIGHTS</v>
          </cell>
          <cell r="C398">
            <v>23</v>
          </cell>
          <cell r="D398">
            <v>355000</v>
          </cell>
          <cell r="E398">
            <v>7</v>
          </cell>
          <cell r="F398">
            <v>417500</v>
          </cell>
        </row>
        <row r="399">
          <cell r="B399" t="str">
            <v>SALISBURY NORTH</v>
          </cell>
          <cell r="C399">
            <v>26</v>
          </cell>
          <cell r="D399">
            <v>251500</v>
          </cell>
          <cell r="E399">
            <v>21</v>
          </cell>
          <cell r="F399">
            <v>254000</v>
          </cell>
        </row>
        <row r="400">
          <cell r="B400" t="str">
            <v>SALISBURY PARK</v>
          </cell>
          <cell r="C400">
            <v>12</v>
          </cell>
          <cell r="D400">
            <v>263500</v>
          </cell>
          <cell r="E400">
            <v>3</v>
          </cell>
          <cell r="F400">
            <v>276500</v>
          </cell>
        </row>
        <row r="401">
          <cell r="B401" t="str">
            <v>SALISBURY PLAIN</v>
          </cell>
          <cell r="C401">
            <v>4</v>
          </cell>
          <cell r="D401">
            <v>307500</v>
          </cell>
          <cell r="E401">
            <v>3</v>
          </cell>
          <cell r="F401">
            <v>270000</v>
          </cell>
        </row>
        <row r="402">
          <cell r="B402" t="str">
            <v>SALISBURY SOUTH</v>
          </cell>
        </row>
        <row r="403">
          <cell r="B403" t="str">
            <v>ST KILDA</v>
          </cell>
        </row>
        <row r="404">
          <cell r="B404" t="str">
            <v>VALLEY VIEW</v>
          </cell>
          <cell r="C404">
            <v>16</v>
          </cell>
          <cell r="D404">
            <v>347000</v>
          </cell>
          <cell r="E404">
            <v>15</v>
          </cell>
          <cell r="F404">
            <v>367500</v>
          </cell>
        </row>
        <row r="405">
          <cell r="B405" t="str">
            <v>WALKLEY HEIGHTS</v>
          </cell>
          <cell r="C405">
            <v>12</v>
          </cell>
          <cell r="D405">
            <v>525750</v>
          </cell>
          <cell r="E405">
            <v>4</v>
          </cell>
          <cell r="F405">
            <v>503000</v>
          </cell>
        </row>
        <row r="406">
          <cell r="B406" t="str">
            <v>WATERLOO CORNER</v>
          </cell>
        </row>
        <row r="407">
          <cell r="B407" t="str">
            <v>BANKSIA PARK</v>
          </cell>
          <cell r="C407">
            <v>14</v>
          </cell>
          <cell r="D407">
            <v>328750</v>
          </cell>
          <cell r="E407">
            <v>14</v>
          </cell>
          <cell r="F407">
            <v>377500</v>
          </cell>
        </row>
        <row r="408">
          <cell r="B408" t="str">
            <v>DERNANCOURT</v>
          </cell>
          <cell r="C408">
            <v>12</v>
          </cell>
          <cell r="D408">
            <v>483000</v>
          </cell>
          <cell r="E408">
            <v>16</v>
          </cell>
          <cell r="F408">
            <v>453500</v>
          </cell>
        </row>
        <row r="409">
          <cell r="B409" t="str">
            <v>FAIRVIEW PARK</v>
          </cell>
          <cell r="C409">
            <v>14</v>
          </cell>
          <cell r="D409">
            <v>365000</v>
          </cell>
          <cell r="E409">
            <v>11</v>
          </cell>
          <cell r="F409">
            <v>385500</v>
          </cell>
        </row>
        <row r="410">
          <cell r="B410" t="str">
            <v>GILLES PLAINS</v>
          </cell>
          <cell r="C410">
            <v>14</v>
          </cell>
          <cell r="D410">
            <v>360000</v>
          </cell>
          <cell r="E410">
            <v>9</v>
          </cell>
          <cell r="F410">
            <v>367500</v>
          </cell>
        </row>
        <row r="411">
          <cell r="B411" t="str">
            <v>GOLDEN GROVE</v>
          </cell>
          <cell r="C411">
            <v>43</v>
          </cell>
          <cell r="D411">
            <v>406000</v>
          </cell>
          <cell r="E411">
            <v>25</v>
          </cell>
          <cell r="F411">
            <v>385000</v>
          </cell>
        </row>
        <row r="412">
          <cell r="B412" t="str">
            <v>GOULD CREEK</v>
          </cell>
        </row>
        <row r="413">
          <cell r="B413" t="str">
            <v>GREENWITH</v>
          </cell>
          <cell r="C413">
            <v>32</v>
          </cell>
          <cell r="D413">
            <v>430000</v>
          </cell>
          <cell r="E413">
            <v>32</v>
          </cell>
          <cell r="F413">
            <v>390000</v>
          </cell>
        </row>
        <row r="414">
          <cell r="B414" t="str">
            <v>GULFVIEW HEIGHTS</v>
          </cell>
          <cell r="C414">
            <v>18</v>
          </cell>
          <cell r="D414">
            <v>495000</v>
          </cell>
          <cell r="E414">
            <v>11</v>
          </cell>
          <cell r="F414">
            <v>495000</v>
          </cell>
        </row>
        <row r="415">
          <cell r="B415" t="str">
            <v>HIGHBURY</v>
          </cell>
          <cell r="C415">
            <v>16</v>
          </cell>
          <cell r="D415">
            <v>436500</v>
          </cell>
          <cell r="E415">
            <v>23</v>
          </cell>
          <cell r="F415">
            <v>507500</v>
          </cell>
        </row>
        <row r="416">
          <cell r="B416" t="str">
            <v>HOLDEN HILL</v>
          </cell>
          <cell r="C416">
            <v>14</v>
          </cell>
          <cell r="D416">
            <v>343000</v>
          </cell>
          <cell r="E416">
            <v>8</v>
          </cell>
          <cell r="F416">
            <v>360500</v>
          </cell>
        </row>
        <row r="417">
          <cell r="B417" t="str">
            <v>HOPE VALLEY</v>
          </cell>
          <cell r="C417">
            <v>19</v>
          </cell>
          <cell r="D417">
            <v>380000</v>
          </cell>
          <cell r="E417">
            <v>15</v>
          </cell>
          <cell r="F417">
            <v>384720</v>
          </cell>
        </row>
        <row r="418">
          <cell r="B418" t="str">
            <v>MODBURY</v>
          </cell>
          <cell r="C418">
            <v>18</v>
          </cell>
          <cell r="D418">
            <v>348750</v>
          </cell>
          <cell r="E418">
            <v>4</v>
          </cell>
          <cell r="F418">
            <v>436000</v>
          </cell>
        </row>
        <row r="419">
          <cell r="B419" t="str">
            <v>MODBURY HEIGHTS</v>
          </cell>
          <cell r="C419">
            <v>28</v>
          </cell>
          <cell r="D419">
            <v>362750</v>
          </cell>
          <cell r="E419">
            <v>23</v>
          </cell>
          <cell r="F419">
            <v>388000</v>
          </cell>
        </row>
        <row r="420">
          <cell r="B420" t="str">
            <v>MODBURY NORTH</v>
          </cell>
          <cell r="C420">
            <v>20</v>
          </cell>
          <cell r="D420">
            <v>327500</v>
          </cell>
          <cell r="E420">
            <v>12</v>
          </cell>
          <cell r="F420">
            <v>342500</v>
          </cell>
        </row>
        <row r="421">
          <cell r="B421" t="str">
            <v>REDWOOD PARK</v>
          </cell>
          <cell r="C421">
            <v>24</v>
          </cell>
          <cell r="D421">
            <v>335500</v>
          </cell>
          <cell r="E421">
            <v>22</v>
          </cell>
          <cell r="F421">
            <v>370000</v>
          </cell>
        </row>
        <row r="422">
          <cell r="B422" t="str">
            <v>RIDGEHAVEN</v>
          </cell>
          <cell r="C422">
            <v>12</v>
          </cell>
          <cell r="D422">
            <v>330000</v>
          </cell>
          <cell r="E422">
            <v>14</v>
          </cell>
          <cell r="F422">
            <v>353250</v>
          </cell>
        </row>
        <row r="423">
          <cell r="B423" t="str">
            <v>SALISBURY EAST</v>
          </cell>
          <cell r="C423">
            <v>20</v>
          </cell>
          <cell r="D423">
            <v>292000</v>
          </cell>
          <cell r="E423">
            <v>28</v>
          </cell>
          <cell r="F423">
            <v>308000</v>
          </cell>
        </row>
        <row r="424">
          <cell r="B424" t="str">
            <v>SALISBURY HEIGHTS</v>
          </cell>
          <cell r="C424">
            <v>23</v>
          </cell>
          <cell r="D424">
            <v>355000</v>
          </cell>
          <cell r="E424">
            <v>7</v>
          </cell>
          <cell r="F424">
            <v>417500</v>
          </cell>
        </row>
        <row r="425">
          <cell r="B425" t="str">
            <v>ST AGNES</v>
          </cell>
          <cell r="C425">
            <v>12</v>
          </cell>
          <cell r="D425">
            <v>382500</v>
          </cell>
          <cell r="E425">
            <v>7</v>
          </cell>
          <cell r="F425">
            <v>367000</v>
          </cell>
        </row>
        <row r="426">
          <cell r="B426" t="str">
            <v>SURREY DOWNS</v>
          </cell>
          <cell r="C426">
            <v>8</v>
          </cell>
          <cell r="D426">
            <v>314500</v>
          </cell>
          <cell r="E426">
            <v>11</v>
          </cell>
          <cell r="F426">
            <v>356500</v>
          </cell>
        </row>
        <row r="427">
          <cell r="B427" t="str">
            <v>TEA TREE GULLY</v>
          </cell>
          <cell r="C427">
            <v>8</v>
          </cell>
          <cell r="D427">
            <v>435000</v>
          </cell>
          <cell r="E427">
            <v>14</v>
          </cell>
          <cell r="F427">
            <v>422750</v>
          </cell>
        </row>
        <row r="428">
          <cell r="B428" t="str">
            <v>VALLEY VIEW</v>
          </cell>
          <cell r="C428">
            <v>16</v>
          </cell>
          <cell r="D428">
            <v>347000</v>
          </cell>
          <cell r="E428">
            <v>15</v>
          </cell>
          <cell r="F428">
            <v>367500</v>
          </cell>
        </row>
        <row r="429">
          <cell r="B429" t="str">
            <v>VISTA</v>
          </cell>
          <cell r="C429">
            <v>4</v>
          </cell>
          <cell r="D429">
            <v>357500</v>
          </cell>
          <cell r="E429">
            <v>7</v>
          </cell>
          <cell r="F429">
            <v>425000</v>
          </cell>
        </row>
        <row r="430">
          <cell r="B430" t="str">
            <v>WYNN VALE</v>
          </cell>
          <cell r="C430">
            <v>31</v>
          </cell>
          <cell r="D430">
            <v>422500</v>
          </cell>
          <cell r="E430">
            <v>30</v>
          </cell>
          <cell r="F430">
            <v>397500</v>
          </cell>
        </row>
        <row r="431">
          <cell r="B431" t="str">
            <v>YATALA VALE</v>
          </cell>
          <cell r="C431">
            <v>1</v>
          </cell>
          <cell r="D431">
            <v>305000</v>
          </cell>
        </row>
        <row r="432">
          <cell r="B432" t="str">
            <v>BLACK FOREST</v>
          </cell>
          <cell r="C432">
            <v>4</v>
          </cell>
          <cell r="D432">
            <v>593000</v>
          </cell>
          <cell r="E432">
            <v>4</v>
          </cell>
          <cell r="F432">
            <v>645800</v>
          </cell>
        </row>
        <row r="433">
          <cell r="B433" t="str">
            <v>CLARENCE PARK</v>
          </cell>
          <cell r="C433">
            <v>5</v>
          </cell>
          <cell r="D433">
            <v>568000</v>
          </cell>
          <cell r="E433">
            <v>4</v>
          </cell>
          <cell r="F433">
            <v>755000</v>
          </cell>
        </row>
        <row r="434">
          <cell r="B434" t="str">
            <v>EVERARD PARK</v>
          </cell>
          <cell r="C434">
            <v>1</v>
          </cell>
          <cell r="D434">
            <v>595000</v>
          </cell>
          <cell r="E434">
            <v>2</v>
          </cell>
          <cell r="F434">
            <v>1035875</v>
          </cell>
        </row>
        <row r="435">
          <cell r="B435" t="str">
            <v>FORESTVILLE</v>
          </cell>
          <cell r="C435">
            <v>4</v>
          </cell>
          <cell r="D435">
            <v>690000</v>
          </cell>
          <cell r="E435">
            <v>1</v>
          </cell>
          <cell r="F435">
            <v>552000</v>
          </cell>
        </row>
        <row r="436">
          <cell r="B436" t="str">
            <v>FULLARTON</v>
          </cell>
          <cell r="C436">
            <v>8</v>
          </cell>
          <cell r="D436">
            <v>761250</v>
          </cell>
          <cell r="E436">
            <v>7</v>
          </cell>
          <cell r="F436">
            <v>845000</v>
          </cell>
        </row>
        <row r="437">
          <cell r="B437" t="str">
            <v>GOODWOOD</v>
          </cell>
          <cell r="C437">
            <v>9</v>
          </cell>
          <cell r="D437">
            <v>700750</v>
          </cell>
          <cell r="E437">
            <v>5</v>
          </cell>
          <cell r="F437">
            <v>710000</v>
          </cell>
        </row>
        <row r="438">
          <cell r="B438" t="str">
            <v>HIGHGATE</v>
          </cell>
          <cell r="E438">
            <v>3</v>
          </cell>
          <cell r="F438">
            <v>876000</v>
          </cell>
        </row>
        <row r="439">
          <cell r="B439" t="str">
            <v>HYDE PARK</v>
          </cell>
          <cell r="C439">
            <v>4</v>
          </cell>
          <cell r="D439">
            <v>1130500</v>
          </cell>
          <cell r="E439">
            <v>1</v>
          </cell>
          <cell r="F439">
            <v>1738000</v>
          </cell>
        </row>
        <row r="440">
          <cell r="B440" t="str">
            <v>KESWICK</v>
          </cell>
          <cell r="C440">
            <v>2</v>
          </cell>
          <cell r="D440">
            <v>370000</v>
          </cell>
          <cell r="E440">
            <v>2</v>
          </cell>
          <cell r="F440">
            <v>494375</v>
          </cell>
        </row>
        <row r="441">
          <cell r="B441" t="str">
            <v>KINGS PARK</v>
          </cell>
        </row>
        <row r="442">
          <cell r="B442" t="str">
            <v>MALVERN</v>
          </cell>
          <cell r="C442">
            <v>8</v>
          </cell>
          <cell r="D442">
            <v>851750</v>
          </cell>
          <cell r="E442">
            <v>9</v>
          </cell>
          <cell r="F442">
            <v>1710000</v>
          </cell>
        </row>
        <row r="443">
          <cell r="B443" t="str">
            <v>MILLSWOOD</v>
          </cell>
          <cell r="C443">
            <v>7</v>
          </cell>
          <cell r="D443">
            <v>640000</v>
          </cell>
          <cell r="E443">
            <v>5</v>
          </cell>
          <cell r="F443">
            <v>925000</v>
          </cell>
        </row>
        <row r="444">
          <cell r="B444" t="str">
            <v>MYRTLE BANK</v>
          </cell>
          <cell r="C444">
            <v>8</v>
          </cell>
          <cell r="D444">
            <v>718500</v>
          </cell>
          <cell r="E444">
            <v>3</v>
          </cell>
          <cell r="F444">
            <v>955000</v>
          </cell>
        </row>
        <row r="445">
          <cell r="B445" t="str">
            <v>PARKSIDE</v>
          </cell>
          <cell r="C445">
            <v>15</v>
          </cell>
          <cell r="D445">
            <v>687500</v>
          </cell>
          <cell r="E445">
            <v>14</v>
          </cell>
          <cell r="F445">
            <v>740000</v>
          </cell>
        </row>
        <row r="446">
          <cell r="B446" t="str">
            <v>UNLEY</v>
          </cell>
          <cell r="C446">
            <v>7</v>
          </cell>
          <cell r="D446">
            <v>965000</v>
          </cell>
          <cell r="E446">
            <v>5</v>
          </cell>
          <cell r="F446">
            <v>878000</v>
          </cell>
        </row>
        <row r="447">
          <cell r="B447" t="str">
            <v>UNLEY PARK</v>
          </cell>
          <cell r="C447">
            <v>5</v>
          </cell>
          <cell r="D447">
            <v>1190000</v>
          </cell>
          <cell r="E447">
            <v>5</v>
          </cell>
          <cell r="F447">
            <v>2100000</v>
          </cell>
        </row>
        <row r="448">
          <cell r="B448" t="str">
            <v>WAYVILLE</v>
          </cell>
          <cell r="C448">
            <v>4</v>
          </cell>
          <cell r="D448">
            <v>895000</v>
          </cell>
          <cell r="E448">
            <v>2</v>
          </cell>
          <cell r="F448">
            <v>775000</v>
          </cell>
        </row>
        <row r="449">
          <cell r="B449" t="str">
            <v>GILBERTON</v>
          </cell>
          <cell r="C449">
            <v>4</v>
          </cell>
          <cell r="D449">
            <v>887000</v>
          </cell>
          <cell r="E449">
            <v>7</v>
          </cell>
          <cell r="F449">
            <v>806000</v>
          </cell>
        </row>
        <row r="450">
          <cell r="B450" t="str">
            <v>MEDINDIE</v>
          </cell>
          <cell r="C450">
            <v>5</v>
          </cell>
          <cell r="D450">
            <v>1540000</v>
          </cell>
          <cell r="E450">
            <v>4</v>
          </cell>
          <cell r="F450">
            <v>1040000</v>
          </cell>
        </row>
        <row r="451">
          <cell r="B451" t="str">
            <v>VALE PARK</v>
          </cell>
          <cell r="C451">
            <v>10</v>
          </cell>
          <cell r="D451">
            <v>590000</v>
          </cell>
          <cell r="E451">
            <v>4</v>
          </cell>
          <cell r="F451">
            <v>615000</v>
          </cell>
        </row>
        <row r="452">
          <cell r="B452" t="str">
            <v>WALKERVILLE</v>
          </cell>
          <cell r="C452">
            <v>3</v>
          </cell>
          <cell r="D452">
            <v>825000</v>
          </cell>
          <cell r="E452">
            <v>8</v>
          </cell>
          <cell r="F452">
            <v>882500</v>
          </cell>
        </row>
        <row r="453">
          <cell r="B453" t="str">
            <v>ADELAIDE AIRPORT</v>
          </cell>
        </row>
        <row r="454">
          <cell r="B454" t="str">
            <v>ASHFORD</v>
          </cell>
          <cell r="C454">
            <v>3</v>
          </cell>
          <cell r="D454">
            <v>630000</v>
          </cell>
          <cell r="E454">
            <v>3</v>
          </cell>
          <cell r="F454">
            <v>690000</v>
          </cell>
        </row>
        <row r="455">
          <cell r="B455" t="str">
            <v>BROOKLYN PARK</v>
          </cell>
          <cell r="C455">
            <v>10</v>
          </cell>
          <cell r="D455">
            <v>527500</v>
          </cell>
          <cell r="E455">
            <v>17</v>
          </cell>
          <cell r="F455">
            <v>452500</v>
          </cell>
        </row>
        <row r="456">
          <cell r="B456" t="str">
            <v>CAMDEN PARK</v>
          </cell>
          <cell r="C456">
            <v>13</v>
          </cell>
          <cell r="D456">
            <v>460000</v>
          </cell>
          <cell r="E456">
            <v>13</v>
          </cell>
          <cell r="F456">
            <v>480000</v>
          </cell>
        </row>
        <row r="457">
          <cell r="B457" t="str">
            <v>COWANDILLA</v>
          </cell>
          <cell r="C457">
            <v>3</v>
          </cell>
          <cell r="D457">
            <v>430000</v>
          </cell>
          <cell r="E457">
            <v>4</v>
          </cell>
          <cell r="F457">
            <v>428000</v>
          </cell>
        </row>
        <row r="458">
          <cell r="B458" t="str">
            <v>FULHAM</v>
          </cell>
          <cell r="C458">
            <v>7</v>
          </cell>
          <cell r="D458">
            <v>551000</v>
          </cell>
          <cell r="E458">
            <v>10</v>
          </cell>
          <cell r="F458">
            <v>620000</v>
          </cell>
        </row>
        <row r="459">
          <cell r="B459" t="str">
            <v>GLANDORE</v>
          </cell>
          <cell r="C459">
            <v>10</v>
          </cell>
          <cell r="D459">
            <v>502500</v>
          </cell>
          <cell r="E459">
            <v>7</v>
          </cell>
          <cell r="F459">
            <v>489000</v>
          </cell>
        </row>
        <row r="460">
          <cell r="B460" t="str">
            <v>GLENELG NORTH</v>
          </cell>
          <cell r="C460">
            <v>14</v>
          </cell>
          <cell r="D460">
            <v>535000</v>
          </cell>
          <cell r="E460">
            <v>19</v>
          </cell>
          <cell r="F460">
            <v>622500</v>
          </cell>
        </row>
        <row r="461">
          <cell r="B461" t="str">
            <v>HILTON</v>
          </cell>
          <cell r="C461">
            <v>2</v>
          </cell>
          <cell r="D461">
            <v>500750</v>
          </cell>
          <cell r="E461">
            <v>2</v>
          </cell>
          <cell r="F461">
            <v>525000</v>
          </cell>
        </row>
        <row r="462">
          <cell r="B462" t="str">
            <v>KESWICK</v>
          </cell>
          <cell r="C462">
            <v>2</v>
          </cell>
          <cell r="D462">
            <v>370000</v>
          </cell>
          <cell r="E462">
            <v>2</v>
          </cell>
          <cell r="F462">
            <v>494375</v>
          </cell>
        </row>
        <row r="463">
          <cell r="B463" t="str">
            <v>KESWICK TERMINAL</v>
          </cell>
        </row>
        <row r="464">
          <cell r="B464" t="str">
            <v>KURRALTA PARK</v>
          </cell>
          <cell r="C464">
            <v>7</v>
          </cell>
          <cell r="D464">
            <v>562000</v>
          </cell>
          <cell r="E464">
            <v>7</v>
          </cell>
          <cell r="F464">
            <v>655000</v>
          </cell>
        </row>
        <row r="465">
          <cell r="B465" t="str">
            <v>LOCKLEYS</v>
          </cell>
          <cell r="C465">
            <v>26</v>
          </cell>
          <cell r="D465">
            <v>602750</v>
          </cell>
          <cell r="E465">
            <v>22</v>
          </cell>
          <cell r="F465">
            <v>710000</v>
          </cell>
        </row>
        <row r="466">
          <cell r="B466" t="str">
            <v>MARLESTON</v>
          </cell>
          <cell r="C466">
            <v>3</v>
          </cell>
          <cell r="D466">
            <v>445000</v>
          </cell>
          <cell r="E466">
            <v>2</v>
          </cell>
          <cell r="F466">
            <v>530000</v>
          </cell>
        </row>
        <row r="467">
          <cell r="B467" t="str">
            <v>MILE END</v>
          </cell>
          <cell r="C467">
            <v>5</v>
          </cell>
          <cell r="D467">
            <v>462500</v>
          </cell>
          <cell r="E467">
            <v>9</v>
          </cell>
          <cell r="F467">
            <v>495000</v>
          </cell>
        </row>
        <row r="468">
          <cell r="B468" t="str">
            <v>MILE END SOUTH</v>
          </cell>
        </row>
        <row r="469">
          <cell r="B469" t="str">
            <v>NETLEY</v>
          </cell>
          <cell r="C469">
            <v>4</v>
          </cell>
          <cell r="D469">
            <v>476500</v>
          </cell>
          <cell r="E469">
            <v>7</v>
          </cell>
          <cell r="F469">
            <v>440000</v>
          </cell>
        </row>
        <row r="470">
          <cell r="B470" t="str">
            <v>NORTH PLYMPTON</v>
          </cell>
          <cell r="C470">
            <v>17</v>
          </cell>
          <cell r="D470">
            <v>440000</v>
          </cell>
          <cell r="E470">
            <v>6</v>
          </cell>
          <cell r="F470">
            <v>622500</v>
          </cell>
        </row>
        <row r="471">
          <cell r="B471" t="str">
            <v>NOVAR GARDENS</v>
          </cell>
          <cell r="C471">
            <v>12</v>
          </cell>
          <cell r="D471">
            <v>620000</v>
          </cell>
          <cell r="E471">
            <v>4</v>
          </cell>
          <cell r="F471">
            <v>490000</v>
          </cell>
        </row>
        <row r="472">
          <cell r="B472" t="str">
            <v>PLYMPTON</v>
          </cell>
          <cell r="C472">
            <v>7</v>
          </cell>
          <cell r="D472">
            <v>430000</v>
          </cell>
          <cell r="E472">
            <v>11</v>
          </cell>
          <cell r="F472">
            <v>520000</v>
          </cell>
        </row>
        <row r="473">
          <cell r="B473" t="str">
            <v>RICHMOND</v>
          </cell>
          <cell r="C473">
            <v>11</v>
          </cell>
          <cell r="D473">
            <v>457500</v>
          </cell>
          <cell r="E473">
            <v>9</v>
          </cell>
          <cell r="F473">
            <v>420000</v>
          </cell>
        </row>
        <row r="474">
          <cell r="B474" t="str">
            <v>THEBARTON</v>
          </cell>
          <cell r="C474">
            <v>5</v>
          </cell>
          <cell r="D474">
            <v>440000</v>
          </cell>
          <cell r="E474">
            <v>3</v>
          </cell>
          <cell r="F474">
            <v>546000</v>
          </cell>
        </row>
        <row r="475">
          <cell r="B475" t="str">
            <v>TORRENSVILLE</v>
          </cell>
          <cell r="C475">
            <v>15</v>
          </cell>
          <cell r="D475">
            <v>532500</v>
          </cell>
          <cell r="E475">
            <v>12</v>
          </cell>
          <cell r="F475">
            <v>602500</v>
          </cell>
        </row>
        <row r="476">
          <cell r="B476" t="str">
            <v>UNDERDALE</v>
          </cell>
          <cell r="C476">
            <v>6</v>
          </cell>
          <cell r="D476">
            <v>578000</v>
          </cell>
          <cell r="E476">
            <v>7</v>
          </cell>
          <cell r="F476">
            <v>580000</v>
          </cell>
        </row>
        <row r="477">
          <cell r="B477" t="str">
            <v>WEST BEACH</v>
          </cell>
          <cell r="C477">
            <v>15</v>
          </cell>
          <cell r="D477">
            <v>639250</v>
          </cell>
          <cell r="E477">
            <v>8</v>
          </cell>
          <cell r="F477">
            <v>728000</v>
          </cell>
        </row>
        <row r="478">
          <cell r="B478" t="str">
            <v>WEST RICHMOND</v>
          </cell>
          <cell r="C478">
            <v>3</v>
          </cell>
          <cell r="D478">
            <v>385000</v>
          </cell>
          <cell r="E478">
            <v>3</v>
          </cell>
          <cell r="F478">
            <v>392500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ADELAIDE</v>
          </cell>
          <cell r="C2">
            <v>5</v>
          </cell>
          <cell r="D2">
            <v>770000</v>
          </cell>
          <cell r="E2">
            <v>5</v>
          </cell>
          <cell r="F2">
            <v>320000</v>
          </cell>
        </row>
        <row r="3">
          <cell r="B3" t="str">
            <v>NORTH ADELAIDE</v>
          </cell>
          <cell r="C3">
            <v>10</v>
          </cell>
          <cell r="D3">
            <v>952500</v>
          </cell>
          <cell r="E3">
            <v>4</v>
          </cell>
          <cell r="F3">
            <v>1300000</v>
          </cell>
        </row>
        <row r="4">
          <cell r="B4" t="str">
            <v>ALDGATE</v>
          </cell>
          <cell r="C4">
            <v>10</v>
          </cell>
          <cell r="D4">
            <v>670000</v>
          </cell>
          <cell r="E4">
            <v>7</v>
          </cell>
          <cell r="F4">
            <v>668750</v>
          </cell>
        </row>
        <row r="5">
          <cell r="B5" t="str">
            <v>ASHTON</v>
          </cell>
          <cell r="C5"/>
          <cell r="D5" t="str">
            <v xml:space="preserve"> </v>
          </cell>
          <cell r="E5"/>
          <cell r="F5"/>
        </row>
        <row r="6">
          <cell r="B6" t="str">
            <v>BASKET RANGE</v>
          </cell>
          <cell r="C6"/>
          <cell r="D6"/>
          <cell r="E6"/>
          <cell r="F6"/>
        </row>
        <row r="7">
          <cell r="B7" t="str">
            <v>BELAIR</v>
          </cell>
          <cell r="C7">
            <v>26</v>
          </cell>
          <cell r="D7">
            <v>588000</v>
          </cell>
          <cell r="E7">
            <v>16</v>
          </cell>
          <cell r="F7">
            <v>550000</v>
          </cell>
        </row>
        <row r="8">
          <cell r="B8" t="str">
            <v>BRADBURY</v>
          </cell>
          <cell r="C8">
            <v>1</v>
          </cell>
          <cell r="D8">
            <v>586000</v>
          </cell>
          <cell r="E8"/>
          <cell r="F8"/>
        </row>
        <row r="9">
          <cell r="B9" t="str">
            <v>BRIDGEWATER</v>
          </cell>
          <cell r="C9">
            <v>25</v>
          </cell>
          <cell r="D9">
            <v>452750</v>
          </cell>
          <cell r="E9">
            <v>12</v>
          </cell>
          <cell r="F9">
            <v>477000</v>
          </cell>
        </row>
        <row r="10">
          <cell r="B10" t="str">
            <v>CAREY GULLY</v>
          </cell>
          <cell r="C10"/>
          <cell r="D10"/>
          <cell r="E10"/>
          <cell r="F10"/>
        </row>
        <row r="11">
          <cell r="B11" t="str">
            <v>CASTAMBUL</v>
          </cell>
          <cell r="C11"/>
          <cell r="D11"/>
          <cell r="E11"/>
          <cell r="F11"/>
        </row>
        <row r="12">
          <cell r="B12" t="str">
            <v>CHERRYVILLE</v>
          </cell>
          <cell r="C12"/>
          <cell r="D12"/>
          <cell r="E12"/>
          <cell r="F12"/>
        </row>
        <row r="13">
          <cell r="B13" t="str">
            <v>CLELAND</v>
          </cell>
          <cell r="C13"/>
          <cell r="D13"/>
          <cell r="E13"/>
          <cell r="F13"/>
        </row>
        <row r="14">
          <cell r="B14" t="str">
            <v>CRAFERS</v>
          </cell>
          <cell r="C14">
            <v>10</v>
          </cell>
          <cell r="D14">
            <v>752500</v>
          </cell>
          <cell r="E14">
            <v>3</v>
          </cell>
          <cell r="F14">
            <v>678250</v>
          </cell>
        </row>
        <row r="15">
          <cell r="B15" t="str">
            <v>CRAFERS WEST</v>
          </cell>
          <cell r="C15">
            <v>4</v>
          </cell>
          <cell r="D15">
            <v>559000</v>
          </cell>
          <cell r="E15">
            <v>6</v>
          </cell>
          <cell r="F15">
            <v>537500</v>
          </cell>
        </row>
        <row r="16">
          <cell r="B16" t="str">
            <v>DORSET VALE</v>
          </cell>
          <cell r="C16"/>
          <cell r="D16"/>
          <cell r="E16"/>
          <cell r="F16"/>
        </row>
        <row r="17">
          <cell r="B17" t="str">
            <v>GREENHILL</v>
          </cell>
          <cell r="C17"/>
          <cell r="D17"/>
          <cell r="E17">
            <v>2</v>
          </cell>
          <cell r="F17">
            <v>572500</v>
          </cell>
        </row>
        <row r="18">
          <cell r="B18" t="str">
            <v>HEATHFIELD</v>
          </cell>
          <cell r="C18">
            <v>5</v>
          </cell>
          <cell r="D18">
            <v>558000</v>
          </cell>
          <cell r="E18">
            <v>3</v>
          </cell>
          <cell r="F18">
            <v>942500</v>
          </cell>
        </row>
        <row r="19">
          <cell r="B19" t="str">
            <v>HORSNELL GULLY</v>
          </cell>
          <cell r="C19"/>
          <cell r="D19"/>
          <cell r="E19"/>
          <cell r="F19"/>
        </row>
        <row r="20">
          <cell r="B20" t="str">
            <v>HUMBUG SCRUB</v>
          </cell>
          <cell r="C20"/>
          <cell r="D20"/>
          <cell r="E20"/>
          <cell r="F20"/>
        </row>
        <row r="21">
          <cell r="B21" t="str">
            <v>IRONBANK</v>
          </cell>
          <cell r="C21"/>
          <cell r="D21"/>
          <cell r="E21">
            <v>1</v>
          </cell>
          <cell r="F21">
            <v>855000</v>
          </cell>
        </row>
        <row r="22">
          <cell r="B22" t="str">
            <v>KENTON VALLEY</v>
          </cell>
          <cell r="C22"/>
          <cell r="D22"/>
          <cell r="E22"/>
          <cell r="F22"/>
        </row>
        <row r="23">
          <cell r="B23" t="str">
            <v>LONGWOOD</v>
          </cell>
          <cell r="C23"/>
          <cell r="D23"/>
          <cell r="E23"/>
          <cell r="F23"/>
        </row>
        <row r="24">
          <cell r="B24" t="str">
            <v>MARBLE HILL</v>
          </cell>
          <cell r="C24"/>
          <cell r="D24"/>
          <cell r="E24"/>
          <cell r="F24"/>
        </row>
        <row r="25">
          <cell r="B25" t="str">
            <v>MONTACUTE</v>
          </cell>
          <cell r="C25"/>
          <cell r="D25"/>
          <cell r="E25"/>
          <cell r="F25"/>
        </row>
        <row r="26">
          <cell r="B26" t="str">
            <v>MOUNT GEORGE</v>
          </cell>
          <cell r="C26"/>
          <cell r="D26"/>
          <cell r="E26"/>
          <cell r="F26"/>
        </row>
        <row r="27">
          <cell r="B27" t="str">
            <v>MYLOR</v>
          </cell>
          <cell r="C27">
            <v>3</v>
          </cell>
          <cell r="D27">
            <v>520000</v>
          </cell>
          <cell r="E27"/>
          <cell r="F27"/>
        </row>
        <row r="28">
          <cell r="B28" t="str">
            <v>NORTON SUMMIT</v>
          </cell>
          <cell r="C28"/>
          <cell r="D28"/>
          <cell r="E28">
            <v>1</v>
          </cell>
          <cell r="F28">
            <v>610000</v>
          </cell>
        </row>
        <row r="29">
          <cell r="B29" t="str">
            <v>PICCADILLY</v>
          </cell>
          <cell r="C29"/>
          <cell r="D29"/>
          <cell r="E29"/>
          <cell r="F29"/>
        </row>
        <row r="30">
          <cell r="B30" t="str">
            <v>ROSTREVOR</v>
          </cell>
          <cell r="C30">
            <v>32</v>
          </cell>
          <cell r="D30">
            <v>490000</v>
          </cell>
          <cell r="E30">
            <v>23</v>
          </cell>
          <cell r="F30">
            <v>615000</v>
          </cell>
        </row>
        <row r="31">
          <cell r="B31" t="str">
            <v>SCOTT CREEK</v>
          </cell>
          <cell r="C31"/>
          <cell r="D31"/>
          <cell r="E31"/>
          <cell r="F31"/>
        </row>
        <row r="32">
          <cell r="B32" t="str">
            <v>STIRLING</v>
          </cell>
          <cell r="C32">
            <v>13</v>
          </cell>
          <cell r="D32">
            <v>660000</v>
          </cell>
          <cell r="E32">
            <v>8</v>
          </cell>
          <cell r="F32">
            <v>700000</v>
          </cell>
        </row>
        <row r="33">
          <cell r="B33" t="str">
            <v>STONYFELL</v>
          </cell>
          <cell r="C33">
            <v>5</v>
          </cell>
          <cell r="D33">
            <v>750000</v>
          </cell>
          <cell r="E33">
            <v>4</v>
          </cell>
          <cell r="F33">
            <v>950000</v>
          </cell>
        </row>
        <row r="34">
          <cell r="B34" t="str">
            <v>SUMMERTOWN</v>
          </cell>
          <cell r="C34">
            <v>1</v>
          </cell>
          <cell r="D34">
            <v>410000</v>
          </cell>
          <cell r="E34"/>
          <cell r="F34"/>
        </row>
        <row r="35">
          <cell r="B35" t="str">
            <v>TERINGIE</v>
          </cell>
          <cell r="C35">
            <v>3</v>
          </cell>
          <cell r="D35">
            <v>765000</v>
          </cell>
          <cell r="E35"/>
          <cell r="F35"/>
        </row>
        <row r="36">
          <cell r="B36" t="str">
            <v>UPPER STURT</v>
          </cell>
          <cell r="C36">
            <v>3</v>
          </cell>
          <cell r="D36">
            <v>482000</v>
          </cell>
          <cell r="E36">
            <v>2</v>
          </cell>
          <cell r="F36">
            <v>520000</v>
          </cell>
        </row>
        <row r="37">
          <cell r="B37" t="str">
            <v>URAIDLA</v>
          </cell>
          <cell r="C37">
            <v>1</v>
          </cell>
          <cell r="D37">
            <v>455000</v>
          </cell>
          <cell r="E37">
            <v>1</v>
          </cell>
          <cell r="F37">
            <v>400000</v>
          </cell>
        </row>
        <row r="38">
          <cell r="B38" t="str">
            <v>WATERFALL GULLY</v>
          </cell>
          <cell r="C38"/>
          <cell r="D38"/>
          <cell r="E38"/>
          <cell r="F38"/>
        </row>
        <row r="39">
          <cell r="B39" t="str">
            <v>WOODFORDE</v>
          </cell>
          <cell r="C39">
            <v>1</v>
          </cell>
          <cell r="D39">
            <v>588888</v>
          </cell>
          <cell r="E39">
            <v>2</v>
          </cell>
          <cell r="F39">
            <v>788500</v>
          </cell>
        </row>
        <row r="40">
          <cell r="B40" t="str">
            <v>AULDANA</v>
          </cell>
          <cell r="C40">
            <v>3</v>
          </cell>
          <cell r="D40">
            <v>955000</v>
          </cell>
          <cell r="E40">
            <v>1</v>
          </cell>
          <cell r="F40">
            <v>828888</v>
          </cell>
        </row>
        <row r="41">
          <cell r="B41" t="str">
            <v>BEAUMONT</v>
          </cell>
          <cell r="C41">
            <v>17</v>
          </cell>
          <cell r="D41">
            <v>857500</v>
          </cell>
          <cell r="E41">
            <v>12</v>
          </cell>
          <cell r="F41">
            <v>870000</v>
          </cell>
        </row>
        <row r="42">
          <cell r="B42" t="str">
            <v>BEULAH PARK</v>
          </cell>
          <cell r="C42"/>
          <cell r="D42"/>
          <cell r="E42">
            <v>5</v>
          </cell>
          <cell r="F42">
            <v>736000</v>
          </cell>
        </row>
        <row r="43">
          <cell r="B43" t="str">
            <v>BURNSIDE</v>
          </cell>
          <cell r="C43">
            <v>12</v>
          </cell>
          <cell r="D43">
            <v>835750</v>
          </cell>
          <cell r="E43">
            <v>10</v>
          </cell>
          <cell r="F43">
            <v>800000</v>
          </cell>
        </row>
        <row r="44">
          <cell r="B44" t="str">
            <v>DULWICH</v>
          </cell>
          <cell r="C44">
            <v>2</v>
          </cell>
          <cell r="D44">
            <v>985500</v>
          </cell>
          <cell r="E44">
            <v>5</v>
          </cell>
          <cell r="F44">
            <v>1390000</v>
          </cell>
        </row>
        <row r="45">
          <cell r="B45" t="str">
            <v>EASTWOOD</v>
          </cell>
          <cell r="C45">
            <v>3</v>
          </cell>
          <cell r="D45">
            <v>841100</v>
          </cell>
          <cell r="E45"/>
          <cell r="F45"/>
        </row>
        <row r="46">
          <cell r="B46" t="str">
            <v>ERINDALE</v>
          </cell>
          <cell r="C46">
            <v>7</v>
          </cell>
          <cell r="D46">
            <v>965500</v>
          </cell>
          <cell r="E46">
            <v>3</v>
          </cell>
          <cell r="F46">
            <v>941000</v>
          </cell>
        </row>
        <row r="47">
          <cell r="B47" t="str">
            <v>FREWVILLE</v>
          </cell>
          <cell r="C47">
            <v>3</v>
          </cell>
          <cell r="D47">
            <v>600000</v>
          </cell>
          <cell r="E47">
            <v>2</v>
          </cell>
          <cell r="F47">
            <v>687500</v>
          </cell>
        </row>
        <row r="48">
          <cell r="B48" t="str">
            <v>GLEN OSMOND</v>
          </cell>
          <cell r="C48">
            <v>9</v>
          </cell>
          <cell r="D48">
            <v>885000</v>
          </cell>
          <cell r="E48">
            <v>8</v>
          </cell>
          <cell r="F48">
            <v>994000</v>
          </cell>
        </row>
        <row r="49">
          <cell r="B49" t="str">
            <v>GLENSIDE</v>
          </cell>
          <cell r="C49">
            <v>6</v>
          </cell>
          <cell r="D49">
            <v>941500</v>
          </cell>
          <cell r="E49">
            <v>2</v>
          </cell>
          <cell r="F49">
            <v>750000</v>
          </cell>
        </row>
        <row r="50">
          <cell r="B50" t="str">
            <v>GLENUNGA</v>
          </cell>
          <cell r="C50">
            <v>8</v>
          </cell>
          <cell r="D50">
            <v>838500</v>
          </cell>
          <cell r="E50"/>
          <cell r="F50"/>
        </row>
        <row r="51">
          <cell r="B51" t="str">
            <v>HAZELWOOD PARK</v>
          </cell>
          <cell r="C51">
            <v>7</v>
          </cell>
          <cell r="D51">
            <v>745000</v>
          </cell>
          <cell r="E51">
            <v>4</v>
          </cell>
          <cell r="F51">
            <v>971500</v>
          </cell>
        </row>
        <row r="52">
          <cell r="B52" t="str">
            <v>HORSNELL GULLY</v>
          </cell>
          <cell r="C52"/>
          <cell r="D52"/>
          <cell r="E52"/>
          <cell r="F52"/>
        </row>
        <row r="53">
          <cell r="B53" t="str">
            <v>KENSINGTON GARDENS</v>
          </cell>
          <cell r="C53">
            <v>12</v>
          </cell>
          <cell r="D53">
            <v>690000</v>
          </cell>
          <cell r="E53">
            <v>4</v>
          </cell>
          <cell r="F53">
            <v>601000</v>
          </cell>
        </row>
        <row r="54">
          <cell r="B54" t="str">
            <v>KENSINGTON PARK</v>
          </cell>
          <cell r="C54">
            <v>11</v>
          </cell>
          <cell r="D54">
            <v>702000</v>
          </cell>
          <cell r="E54">
            <v>2</v>
          </cell>
          <cell r="F54">
            <v>850000</v>
          </cell>
        </row>
        <row r="55">
          <cell r="B55" t="str">
            <v>LEABROOK</v>
          </cell>
          <cell r="C55">
            <v>3</v>
          </cell>
          <cell r="D55">
            <v>1100000</v>
          </cell>
          <cell r="E55"/>
          <cell r="F55"/>
        </row>
        <row r="56">
          <cell r="B56" t="str">
            <v>LEAWOOD GARDENS</v>
          </cell>
          <cell r="C56"/>
          <cell r="D56"/>
          <cell r="E56"/>
          <cell r="F56"/>
        </row>
        <row r="57">
          <cell r="B57" t="str">
            <v>LINDEN PARK</v>
          </cell>
          <cell r="C57">
            <v>9</v>
          </cell>
          <cell r="D57">
            <v>800000</v>
          </cell>
          <cell r="E57">
            <v>7</v>
          </cell>
          <cell r="F57">
            <v>1000000</v>
          </cell>
        </row>
        <row r="58">
          <cell r="B58" t="str">
            <v>MAGILL</v>
          </cell>
          <cell r="C58">
            <v>28</v>
          </cell>
          <cell r="D58">
            <v>524000</v>
          </cell>
          <cell r="E58">
            <v>22</v>
          </cell>
          <cell r="F58">
            <v>580000</v>
          </cell>
        </row>
        <row r="59">
          <cell r="B59" t="str">
            <v>MOUNT OSMOND</v>
          </cell>
          <cell r="C59">
            <v>1</v>
          </cell>
          <cell r="D59">
            <v>1050000</v>
          </cell>
          <cell r="E59">
            <v>2</v>
          </cell>
          <cell r="F59">
            <v>878500</v>
          </cell>
        </row>
        <row r="60">
          <cell r="B60" t="str">
            <v>ROSE PARK</v>
          </cell>
          <cell r="C60"/>
          <cell r="D60"/>
          <cell r="E60">
            <v>3</v>
          </cell>
          <cell r="F60">
            <v>900000</v>
          </cell>
        </row>
        <row r="61">
          <cell r="B61" t="str">
            <v>ROSSLYN PARK</v>
          </cell>
          <cell r="C61">
            <v>4</v>
          </cell>
          <cell r="D61">
            <v>799000</v>
          </cell>
          <cell r="E61">
            <v>4</v>
          </cell>
          <cell r="F61">
            <v>892500</v>
          </cell>
        </row>
        <row r="62">
          <cell r="B62" t="str">
            <v>SKYE</v>
          </cell>
          <cell r="C62"/>
          <cell r="D62"/>
          <cell r="E62"/>
          <cell r="F62"/>
        </row>
        <row r="63">
          <cell r="B63" t="str">
            <v>ST GEORGES</v>
          </cell>
          <cell r="C63">
            <v>9</v>
          </cell>
          <cell r="D63">
            <v>850000</v>
          </cell>
          <cell r="E63">
            <v>2</v>
          </cell>
          <cell r="F63">
            <v>1092500</v>
          </cell>
        </row>
        <row r="64">
          <cell r="B64" t="str">
            <v>STONYFELL</v>
          </cell>
          <cell r="C64">
            <v>5</v>
          </cell>
          <cell r="D64">
            <v>750000</v>
          </cell>
          <cell r="E64">
            <v>4</v>
          </cell>
          <cell r="F64">
            <v>950000</v>
          </cell>
        </row>
        <row r="65">
          <cell r="B65" t="str">
            <v>TOORAK GARDENS</v>
          </cell>
          <cell r="C65">
            <v>9</v>
          </cell>
          <cell r="D65">
            <v>1130000</v>
          </cell>
          <cell r="E65">
            <v>2</v>
          </cell>
          <cell r="F65">
            <v>1021050</v>
          </cell>
        </row>
        <row r="66">
          <cell r="B66" t="str">
            <v>TUSMORE</v>
          </cell>
          <cell r="C66">
            <v>3</v>
          </cell>
          <cell r="D66">
            <v>1125000</v>
          </cell>
          <cell r="E66">
            <v>2</v>
          </cell>
          <cell r="F66">
            <v>1023250</v>
          </cell>
        </row>
        <row r="67">
          <cell r="B67" t="str">
            <v>WATERFALL GULLY</v>
          </cell>
          <cell r="C67"/>
          <cell r="D67"/>
          <cell r="E67"/>
          <cell r="F67"/>
        </row>
        <row r="68">
          <cell r="B68" t="str">
            <v>WATTLE PARK</v>
          </cell>
          <cell r="C68">
            <v>12</v>
          </cell>
          <cell r="D68">
            <v>745750</v>
          </cell>
          <cell r="E68">
            <v>7</v>
          </cell>
          <cell r="F68">
            <v>895000</v>
          </cell>
        </row>
        <row r="69">
          <cell r="B69" t="str">
            <v>ATHELSTONE</v>
          </cell>
          <cell r="C69">
            <v>45</v>
          </cell>
          <cell r="D69">
            <v>475000</v>
          </cell>
          <cell r="E69">
            <v>16</v>
          </cell>
          <cell r="F69">
            <v>475000</v>
          </cell>
        </row>
        <row r="70">
          <cell r="B70" t="str">
            <v>CAMPBELLTOWN</v>
          </cell>
          <cell r="C70">
            <v>32</v>
          </cell>
          <cell r="D70">
            <v>470000</v>
          </cell>
          <cell r="E70">
            <v>28</v>
          </cell>
          <cell r="F70">
            <v>500000</v>
          </cell>
        </row>
        <row r="71">
          <cell r="B71" t="str">
            <v>HECTORVILLE</v>
          </cell>
          <cell r="C71">
            <v>14</v>
          </cell>
          <cell r="D71">
            <v>518000</v>
          </cell>
          <cell r="E71">
            <v>18</v>
          </cell>
          <cell r="F71">
            <v>487500</v>
          </cell>
        </row>
        <row r="72">
          <cell r="B72" t="str">
            <v>MAGILL</v>
          </cell>
          <cell r="C72">
            <v>28</v>
          </cell>
          <cell r="D72">
            <v>524000</v>
          </cell>
          <cell r="E72">
            <v>22</v>
          </cell>
          <cell r="F72">
            <v>580000</v>
          </cell>
        </row>
        <row r="73">
          <cell r="B73" t="str">
            <v>NEWTON</v>
          </cell>
          <cell r="C73">
            <v>15</v>
          </cell>
          <cell r="D73">
            <v>485000</v>
          </cell>
          <cell r="E73">
            <v>12</v>
          </cell>
          <cell r="F73">
            <v>552500</v>
          </cell>
        </row>
        <row r="74">
          <cell r="B74" t="str">
            <v>PARADISE</v>
          </cell>
          <cell r="C74">
            <v>14</v>
          </cell>
          <cell r="D74">
            <v>435000</v>
          </cell>
          <cell r="E74">
            <v>15</v>
          </cell>
          <cell r="F74">
            <v>490000</v>
          </cell>
        </row>
        <row r="75">
          <cell r="B75" t="str">
            <v>ROSTREVOR</v>
          </cell>
          <cell r="C75">
            <v>32</v>
          </cell>
          <cell r="D75">
            <v>490000</v>
          </cell>
          <cell r="E75">
            <v>23</v>
          </cell>
          <cell r="F75">
            <v>615000</v>
          </cell>
        </row>
        <row r="76">
          <cell r="B76" t="str">
            <v>TRANMERE</v>
          </cell>
          <cell r="C76">
            <v>24</v>
          </cell>
          <cell r="D76">
            <v>610000</v>
          </cell>
          <cell r="E76">
            <v>9</v>
          </cell>
          <cell r="F76">
            <v>705000</v>
          </cell>
        </row>
        <row r="77">
          <cell r="B77" t="str">
            <v>ALBERT PARK</v>
          </cell>
          <cell r="C77">
            <v>13</v>
          </cell>
          <cell r="D77">
            <v>382500</v>
          </cell>
          <cell r="E77">
            <v>8</v>
          </cell>
          <cell r="F77">
            <v>377500</v>
          </cell>
        </row>
        <row r="78">
          <cell r="B78" t="str">
            <v>ALLENBY GARDENS</v>
          </cell>
          <cell r="C78">
            <v>5</v>
          </cell>
          <cell r="D78">
            <v>615000</v>
          </cell>
          <cell r="E78">
            <v>3</v>
          </cell>
          <cell r="F78">
            <v>490250</v>
          </cell>
        </row>
        <row r="79">
          <cell r="B79" t="str">
            <v>ATHOL PARK</v>
          </cell>
          <cell r="C79">
            <v>6</v>
          </cell>
          <cell r="D79">
            <v>366500</v>
          </cell>
          <cell r="E79">
            <v>3</v>
          </cell>
          <cell r="F79">
            <v>483750</v>
          </cell>
        </row>
        <row r="80">
          <cell r="B80" t="str">
            <v>BEVERLEY</v>
          </cell>
          <cell r="C80">
            <v>6</v>
          </cell>
          <cell r="D80">
            <v>412500</v>
          </cell>
          <cell r="E80">
            <v>8</v>
          </cell>
          <cell r="F80">
            <v>489000</v>
          </cell>
        </row>
        <row r="81">
          <cell r="B81" t="str">
            <v>BOWDEN</v>
          </cell>
          <cell r="C81">
            <v>2</v>
          </cell>
          <cell r="D81">
            <v>615000</v>
          </cell>
          <cell r="E81"/>
          <cell r="F81"/>
        </row>
        <row r="82">
          <cell r="B82" t="str">
            <v>BROMPTON</v>
          </cell>
          <cell r="C82">
            <v>11</v>
          </cell>
          <cell r="D82">
            <v>492500</v>
          </cell>
          <cell r="E82">
            <v>5</v>
          </cell>
          <cell r="F82">
            <v>525000</v>
          </cell>
        </row>
        <row r="83">
          <cell r="B83" t="str">
            <v>CHELTENHAM</v>
          </cell>
          <cell r="C83">
            <v>7</v>
          </cell>
          <cell r="D83">
            <v>508000</v>
          </cell>
          <cell r="E83">
            <v>3</v>
          </cell>
          <cell r="F83">
            <v>430000</v>
          </cell>
        </row>
        <row r="84">
          <cell r="B84" t="str">
            <v>CROYDON</v>
          </cell>
          <cell r="C84">
            <v>7</v>
          </cell>
          <cell r="D84">
            <v>475000</v>
          </cell>
          <cell r="E84">
            <v>3</v>
          </cell>
          <cell r="F84">
            <v>470000</v>
          </cell>
        </row>
        <row r="85">
          <cell r="B85" t="str">
            <v>DEVON PARK</v>
          </cell>
          <cell r="C85">
            <v>5</v>
          </cell>
          <cell r="D85">
            <v>425000</v>
          </cell>
          <cell r="E85">
            <v>4</v>
          </cell>
          <cell r="F85">
            <v>482000</v>
          </cell>
        </row>
        <row r="86">
          <cell r="B86" t="str">
            <v>FINDON</v>
          </cell>
          <cell r="C86">
            <v>16</v>
          </cell>
          <cell r="D86">
            <v>438750</v>
          </cell>
          <cell r="E86">
            <v>11</v>
          </cell>
          <cell r="F86">
            <v>496500</v>
          </cell>
        </row>
        <row r="87">
          <cell r="B87" t="str">
            <v>FLINDERS PARK</v>
          </cell>
          <cell r="C87">
            <v>19</v>
          </cell>
          <cell r="D87">
            <v>523000</v>
          </cell>
          <cell r="E87">
            <v>12</v>
          </cell>
          <cell r="F87">
            <v>545000</v>
          </cell>
        </row>
        <row r="88">
          <cell r="B88" t="str">
            <v>FULHAM GARDENS</v>
          </cell>
          <cell r="C88">
            <v>17</v>
          </cell>
          <cell r="D88">
            <v>555000</v>
          </cell>
          <cell r="E88">
            <v>17</v>
          </cell>
          <cell r="F88">
            <v>565000</v>
          </cell>
        </row>
        <row r="89">
          <cell r="B89" t="str">
            <v>GRANGE</v>
          </cell>
          <cell r="C89">
            <v>18</v>
          </cell>
          <cell r="D89">
            <v>637500</v>
          </cell>
          <cell r="E89">
            <v>9</v>
          </cell>
          <cell r="F89">
            <v>657500</v>
          </cell>
        </row>
        <row r="90">
          <cell r="B90" t="str">
            <v>HENDON</v>
          </cell>
          <cell r="C90">
            <v>3</v>
          </cell>
          <cell r="D90">
            <v>355000</v>
          </cell>
          <cell r="E90">
            <v>4</v>
          </cell>
          <cell r="F90">
            <v>377500</v>
          </cell>
        </row>
        <row r="91">
          <cell r="B91" t="str">
            <v>HENLEY BEACH</v>
          </cell>
          <cell r="C91">
            <v>10</v>
          </cell>
          <cell r="D91">
            <v>750000</v>
          </cell>
          <cell r="E91">
            <v>14</v>
          </cell>
          <cell r="F91">
            <v>672000</v>
          </cell>
        </row>
        <row r="92">
          <cell r="B92" t="str">
            <v>HENLEY BEACH SOUTH</v>
          </cell>
          <cell r="C92">
            <v>8</v>
          </cell>
          <cell r="D92">
            <v>767500</v>
          </cell>
          <cell r="E92">
            <v>4</v>
          </cell>
          <cell r="F92">
            <v>797500</v>
          </cell>
        </row>
        <row r="93">
          <cell r="B93" t="str">
            <v>HINDMARSH</v>
          </cell>
          <cell r="C93"/>
          <cell r="D93"/>
          <cell r="E93"/>
          <cell r="F93"/>
        </row>
        <row r="94">
          <cell r="B94" t="str">
            <v>KIDMAN PARK</v>
          </cell>
          <cell r="C94">
            <v>6</v>
          </cell>
          <cell r="D94">
            <v>610000</v>
          </cell>
          <cell r="E94">
            <v>4</v>
          </cell>
          <cell r="F94">
            <v>581000</v>
          </cell>
        </row>
        <row r="95">
          <cell r="B95" t="str">
            <v>KILKENNY</v>
          </cell>
          <cell r="C95">
            <v>3</v>
          </cell>
          <cell r="D95">
            <v>430000</v>
          </cell>
          <cell r="E95">
            <v>1</v>
          </cell>
          <cell r="F95">
            <v>450000</v>
          </cell>
        </row>
        <row r="96">
          <cell r="B96" t="str">
            <v>OVINGHAM</v>
          </cell>
          <cell r="C96">
            <v>6</v>
          </cell>
          <cell r="D96">
            <v>498500</v>
          </cell>
          <cell r="E96"/>
          <cell r="F96"/>
        </row>
        <row r="97">
          <cell r="B97" t="str">
            <v>PENNINGTON</v>
          </cell>
          <cell r="C97">
            <v>12</v>
          </cell>
          <cell r="D97">
            <v>375000</v>
          </cell>
          <cell r="E97">
            <v>5</v>
          </cell>
          <cell r="F97">
            <v>376000</v>
          </cell>
        </row>
        <row r="98">
          <cell r="B98" t="str">
            <v>RENOWN PARK</v>
          </cell>
          <cell r="C98">
            <v>5</v>
          </cell>
          <cell r="D98">
            <v>513000</v>
          </cell>
          <cell r="E98">
            <v>6</v>
          </cell>
          <cell r="F98">
            <v>476750</v>
          </cell>
        </row>
        <row r="99">
          <cell r="B99" t="str">
            <v>RIDLEYTON</v>
          </cell>
          <cell r="C99">
            <v>4</v>
          </cell>
          <cell r="D99">
            <v>455000</v>
          </cell>
          <cell r="E99">
            <v>7</v>
          </cell>
          <cell r="F99">
            <v>465750</v>
          </cell>
        </row>
        <row r="100">
          <cell r="B100" t="str">
            <v>ROSEWATER</v>
          </cell>
          <cell r="C100">
            <v>8</v>
          </cell>
          <cell r="D100">
            <v>345000</v>
          </cell>
          <cell r="E100">
            <v>6</v>
          </cell>
          <cell r="F100">
            <v>365000</v>
          </cell>
        </row>
        <row r="101">
          <cell r="B101" t="str">
            <v>ROYAL PARK</v>
          </cell>
          <cell r="C101">
            <v>10</v>
          </cell>
          <cell r="D101">
            <v>370000</v>
          </cell>
          <cell r="E101">
            <v>8</v>
          </cell>
          <cell r="F101">
            <v>382500</v>
          </cell>
        </row>
        <row r="102">
          <cell r="B102" t="str">
            <v>SEATON</v>
          </cell>
          <cell r="C102">
            <v>40</v>
          </cell>
          <cell r="D102">
            <v>455000</v>
          </cell>
          <cell r="E102">
            <v>18</v>
          </cell>
          <cell r="F102">
            <v>480000</v>
          </cell>
        </row>
        <row r="103">
          <cell r="B103" t="str">
            <v>SEMAPHORE PARK</v>
          </cell>
          <cell r="C103">
            <v>10</v>
          </cell>
          <cell r="D103">
            <v>450000</v>
          </cell>
          <cell r="E103">
            <v>9</v>
          </cell>
          <cell r="F103">
            <v>508000</v>
          </cell>
        </row>
        <row r="104">
          <cell r="B104" t="str">
            <v>ST CLAIR</v>
          </cell>
          <cell r="C104">
            <v>7</v>
          </cell>
          <cell r="D104">
            <v>597500</v>
          </cell>
          <cell r="E104">
            <v>1</v>
          </cell>
          <cell r="F104">
            <v>621500</v>
          </cell>
        </row>
        <row r="105">
          <cell r="B105" t="str">
            <v>TENNYSON</v>
          </cell>
          <cell r="C105">
            <v>2</v>
          </cell>
          <cell r="D105">
            <v>1022500</v>
          </cell>
          <cell r="E105">
            <v>2</v>
          </cell>
          <cell r="F105">
            <v>1027000</v>
          </cell>
        </row>
        <row r="106">
          <cell r="B106" t="str">
            <v>WELLAND</v>
          </cell>
          <cell r="C106">
            <v>3</v>
          </cell>
          <cell r="D106">
            <v>590000</v>
          </cell>
          <cell r="E106"/>
          <cell r="F106"/>
        </row>
        <row r="107">
          <cell r="B107" t="str">
            <v>WEST BEACH</v>
          </cell>
          <cell r="C107">
            <v>17</v>
          </cell>
          <cell r="D107">
            <v>641250</v>
          </cell>
          <cell r="E107">
            <v>8</v>
          </cell>
          <cell r="F107">
            <v>633500</v>
          </cell>
        </row>
        <row r="108">
          <cell r="B108" t="str">
            <v>WEST CROYDON</v>
          </cell>
          <cell r="C108">
            <v>15</v>
          </cell>
          <cell r="D108">
            <v>549000</v>
          </cell>
          <cell r="E108">
            <v>10</v>
          </cell>
          <cell r="F108">
            <v>483500</v>
          </cell>
        </row>
        <row r="109">
          <cell r="B109" t="str">
            <v>WEST HINDMARSH</v>
          </cell>
          <cell r="C109">
            <v>4</v>
          </cell>
          <cell r="D109">
            <v>472500</v>
          </cell>
          <cell r="E109"/>
          <cell r="F109"/>
        </row>
        <row r="110">
          <cell r="B110" t="str">
            <v>WEST LAKES</v>
          </cell>
          <cell r="C110">
            <v>11</v>
          </cell>
          <cell r="D110">
            <v>690000</v>
          </cell>
          <cell r="E110">
            <v>6</v>
          </cell>
          <cell r="F110">
            <v>649000</v>
          </cell>
        </row>
        <row r="111">
          <cell r="B111" t="str">
            <v>WEST LAKES SHORE</v>
          </cell>
          <cell r="C111">
            <v>4</v>
          </cell>
          <cell r="D111">
            <v>530000</v>
          </cell>
          <cell r="E111">
            <v>6</v>
          </cell>
          <cell r="F111">
            <v>522500</v>
          </cell>
        </row>
        <row r="112">
          <cell r="B112" t="str">
            <v>WOODVILLE</v>
          </cell>
          <cell r="C112">
            <v>3</v>
          </cell>
          <cell r="D112">
            <v>600000</v>
          </cell>
          <cell r="E112">
            <v>1</v>
          </cell>
          <cell r="F112">
            <v>517500</v>
          </cell>
        </row>
        <row r="113">
          <cell r="B113" t="str">
            <v>WOODVILLE NORTH</v>
          </cell>
          <cell r="C113">
            <v>5</v>
          </cell>
          <cell r="D113">
            <v>441500</v>
          </cell>
          <cell r="E113">
            <v>4</v>
          </cell>
          <cell r="F113">
            <v>360000</v>
          </cell>
        </row>
        <row r="114">
          <cell r="B114" t="str">
            <v>WOODVILLE PARK</v>
          </cell>
          <cell r="C114">
            <v>9</v>
          </cell>
          <cell r="D114">
            <v>635000</v>
          </cell>
          <cell r="E114">
            <v>5</v>
          </cell>
          <cell r="F114">
            <v>580000</v>
          </cell>
        </row>
        <row r="115">
          <cell r="B115" t="str">
            <v>WOODVILLE SOUTH</v>
          </cell>
          <cell r="C115">
            <v>11</v>
          </cell>
          <cell r="D115">
            <v>447600</v>
          </cell>
          <cell r="E115">
            <v>11</v>
          </cell>
          <cell r="F115">
            <v>555000</v>
          </cell>
        </row>
        <row r="116">
          <cell r="B116" t="str">
            <v>WOODVILLE WEST</v>
          </cell>
          <cell r="C116">
            <v>14</v>
          </cell>
          <cell r="D116">
            <v>462475</v>
          </cell>
          <cell r="E116">
            <v>6</v>
          </cell>
          <cell r="F116">
            <v>491250</v>
          </cell>
        </row>
        <row r="117">
          <cell r="B117" t="str">
            <v>BIBARINGA</v>
          </cell>
          <cell r="C117"/>
          <cell r="D117"/>
          <cell r="E117"/>
          <cell r="F117"/>
        </row>
        <row r="118">
          <cell r="B118" t="str">
            <v>EVANSTON</v>
          </cell>
          <cell r="C118">
            <v>7</v>
          </cell>
          <cell r="D118">
            <v>275000</v>
          </cell>
          <cell r="E118">
            <v>6</v>
          </cell>
          <cell r="F118">
            <v>337500</v>
          </cell>
        </row>
        <row r="119">
          <cell r="B119" t="str">
            <v>EVANSTON GARDENS</v>
          </cell>
          <cell r="C119">
            <v>5</v>
          </cell>
          <cell r="D119">
            <v>270009</v>
          </cell>
          <cell r="E119">
            <v>2</v>
          </cell>
          <cell r="F119">
            <v>248000</v>
          </cell>
        </row>
        <row r="120">
          <cell r="B120" t="str">
            <v>EVANSTON PARK</v>
          </cell>
          <cell r="C120">
            <v>13</v>
          </cell>
          <cell r="D120">
            <v>335000</v>
          </cell>
          <cell r="E120">
            <v>20</v>
          </cell>
          <cell r="F120">
            <v>375000</v>
          </cell>
        </row>
        <row r="121">
          <cell r="B121" t="str">
            <v>EVANSTON SOUTH</v>
          </cell>
          <cell r="C121">
            <v>3</v>
          </cell>
          <cell r="D121">
            <v>387500</v>
          </cell>
          <cell r="E121">
            <v>1</v>
          </cell>
          <cell r="F121">
            <v>520000</v>
          </cell>
        </row>
        <row r="122">
          <cell r="B122" t="str">
            <v>GAWLER</v>
          </cell>
          <cell r="C122">
            <v>3</v>
          </cell>
          <cell r="D122">
            <v>423500</v>
          </cell>
          <cell r="E122">
            <v>1</v>
          </cell>
          <cell r="F122">
            <v>390000</v>
          </cell>
        </row>
        <row r="123">
          <cell r="B123" t="str">
            <v>GAWLER EAST</v>
          </cell>
          <cell r="C123">
            <v>18</v>
          </cell>
          <cell r="D123">
            <v>325000</v>
          </cell>
          <cell r="E123">
            <v>12</v>
          </cell>
          <cell r="F123">
            <v>315000</v>
          </cell>
        </row>
        <row r="124">
          <cell r="B124" t="str">
            <v>GAWLER SOUTH</v>
          </cell>
          <cell r="C124">
            <v>8</v>
          </cell>
          <cell r="D124">
            <v>356000</v>
          </cell>
          <cell r="E124">
            <v>11</v>
          </cell>
          <cell r="F124">
            <v>305975</v>
          </cell>
        </row>
        <row r="125">
          <cell r="B125" t="str">
            <v>GAWLER WEST</v>
          </cell>
          <cell r="C125">
            <v>6</v>
          </cell>
          <cell r="D125">
            <v>232000</v>
          </cell>
          <cell r="E125">
            <v>1</v>
          </cell>
          <cell r="F125">
            <v>155000</v>
          </cell>
        </row>
        <row r="126">
          <cell r="B126" t="str">
            <v>HILLIER</v>
          </cell>
          <cell r="C126"/>
          <cell r="D126"/>
          <cell r="E126"/>
          <cell r="F126"/>
        </row>
        <row r="127">
          <cell r="B127" t="str">
            <v>KUDLA</v>
          </cell>
          <cell r="C127"/>
          <cell r="D127"/>
          <cell r="E127"/>
          <cell r="F127"/>
        </row>
        <row r="128">
          <cell r="B128" t="str">
            <v>REID</v>
          </cell>
          <cell r="C128"/>
          <cell r="D128"/>
          <cell r="E128"/>
          <cell r="F128"/>
        </row>
        <row r="129">
          <cell r="B129" t="str">
            <v>ULEYBURY</v>
          </cell>
          <cell r="C129"/>
          <cell r="D129"/>
          <cell r="E129"/>
          <cell r="F129"/>
        </row>
        <row r="130">
          <cell r="B130" t="str">
            <v>WILLASTON</v>
          </cell>
          <cell r="C130">
            <v>17</v>
          </cell>
          <cell r="D130">
            <v>300000</v>
          </cell>
          <cell r="E130">
            <v>10</v>
          </cell>
          <cell r="F130">
            <v>342500</v>
          </cell>
        </row>
        <row r="131">
          <cell r="B131" t="str">
            <v>BRIGHTON</v>
          </cell>
          <cell r="C131">
            <v>16</v>
          </cell>
          <cell r="D131">
            <v>615000</v>
          </cell>
          <cell r="E131">
            <v>15</v>
          </cell>
          <cell r="F131">
            <v>677500</v>
          </cell>
        </row>
        <row r="132">
          <cell r="B132" t="str">
            <v>GLENELG</v>
          </cell>
          <cell r="C132">
            <v>4</v>
          </cell>
          <cell r="D132">
            <v>652000</v>
          </cell>
          <cell r="E132"/>
          <cell r="F132"/>
        </row>
        <row r="133">
          <cell r="B133" t="str">
            <v>GLENELG EAST</v>
          </cell>
          <cell r="C133">
            <v>11</v>
          </cell>
          <cell r="D133">
            <v>748000</v>
          </cell>
          <cell r="E133">
            <v>7</v>
          </cell>
          <cell r="F133">
            <v>686250</v>
          </cell>
        </row>
        <row r="134">
          <cell r="B134" t="str">
            <v>GLENELG NORTH</v>
          </cell>
          <cell r="C134">
            <v>19</v>
          </cell>
          <cell r="D134">
            <v>603750</v>
          </cell>
          <cell r="E134">
            <v>11</v>
          </cell>
          <cell r="F134">
            <v>570000</v>
          </cell>
        </row>
        <row r="135">
          <cell r="B135" t="str">
            <v>GLENELG SOUTH</v>
          </cell>
          <cell r="C135">
            <v>7</v>
          </cell>
          <cell r="D135">
            <v>790000</v>
          </cell>
          <cell r="E135"/>
          <cell r="F135"/>
        </row>
        <row r="136">
          <cell r="B136" t="str">
            <v>HOVE</v>
          </cell>
          <cell r="C136">
            <v>9</v>
          </cell>
          <cell r="D136">
            <v>905000</v>
          </cell>
          <cell r="E136">
            <v>11</v>
          </cell>
          <cell r="F136">
            <v>632000</v>
          </cell>
        </row>
        <row r="137">
          <cell r="B137" t="str">
            <v>KINGSTON PARK</v>
          </cell>
          <cell r="C137">
            <v>3</v>
          </cell>
          <cell r="D137">
            <v>1185000</v>
          </cell>
          <cell r="E137"/>
          <cell r="F137"/>
        </row>
        <row r="138">
          <cell r="B138" t="str">
            <v>NORTH BRIGHTON</v>
          </cell>
          <cell r="C138">
            <v>13</v>
          </cell>
          <cell r="D138">
            <v>575000</v>
          </cell>
          <cell r="E138">
            <v>5</v>
          </cell>
          <cell r="F138">
            <v>760000</v>
          </cell>
        </row>
        <row r="139">
          <cell r="B139" t="str">
            <v>SEACLIFF</v>
          </cell>
          <cell r="C139">
            <v>9</v>
          </cell>
          <cell r="D139">
            <v>592000</v>
          </cell>
          <cell r="E139">
            <v>3</v>
          </cell>
          <cell r="F139">
            <v>497500</v>
          </cell>
        </row>
        <row r="140">
          <cell r="B140" t="str">
            <v>SEACLIFF PARK</v>
          </cell>
          <cell r="C140">
            <v>21</v>
          </cell>
          <cell r="D140">
            <v>430000</v>
          </cell>
          <cell r="E140">
            <v>9</v>
          </cell>
          <cell r="F140">
            <v>475000</v>
          </cell>
        </row>
        <row r="141">
          <cell r="B141" t="str">
            <v>SOMERTON PARK</v>
          </cell>
          <cell r="C141">
            <v>25</v>
          </cell>
          <cell r="D141">
            <v>842500</v>
          </cell>
          <cell r="E141">
            <v>13</v>
          </cell>
          <cell r="F141">
            <v>975000</v>
          </cell>
        </row>
        <row r="142">
          <cell r="B142" t="str">
            <v>SOUTH BRIGHTON</v>
          </cell>
          <cell r="C142">
            <v>11</v>
          </cell>
          <cell r="D142">
            <v>670000</v>
          </cell>
          <cell r="E142">
            <v>6</v>
          </cell>
          <cell r="F142">
            <v>567000</v>
          </cell>
        </row>
        <row r="143">
          <cell r="B143" t="str">
            <v>ASCOT PARK</v>
          </cell>
          <cell r="C143">
            <v>5</v>
          </cell>
          <cell r="D143">
            <v>430200</v>
          </cell>
          <cell r="E143">
            <v>4</v>
          </cell>
          <cell r="F143">
            <v>523000</v>
          </cell>
        </row>
        <row r="144">
          <cell r="B144" t="str">
            <v>BEDFORD PARK</v>
          </cell>
          <cell r="C144">
            <v>4</v>
          </cell>
          <cell r="D144">
            <v>440499.5</v>
          </cell>
          <cell r="E144">
            <v>4</v>
          </cell>
          <cell r="F144">
            <v>487500</v>
          </cell>
        </row>
        <row r="145">
          <cell r="B145" t="str">
            <v>CLOVELLY PARK</v>
          </cell>
          <cell r="C145">
            <v>8</v>
          </cell>
          <cell r="D145">
            <v>425000</v>
          </cell>
          <cell r="E145">
            <v>9</v>
          </cell>
          <cell r="F145">
            <v>462500</v>
          </cell>
        </row>
        <row r="146">
          <cell r="B146" t="str">
            <v>DARLINGTON</v>
          </cell>
          <cell r="C146">
            <v>4</v>
          </cell>
          <cell r="D146">
            <v>455000</v>
          </cell>
          <cell r="E146"/>
          <cell r="F146"/>
        </row>
        <row r="147">
          <cell r="B147" t="str">
            <v>DOVER GARDENS</v>
          </cell>
          <cell r="C147">
            <v>13</v>
          </cell>
          <cell r="D147">
            <v>425000</v>
          </cell>
          <cell r="E147">
            <v>18</v>
          </cell>
          <cell r="F147">
            <v>455000</v>
          </cell>
        </row>
        <row r="148">
          <cell r="B148" t="str">
            <v>EDWARDSTOWN</v>
          </cell>
          <cell r="C148">
            <v>13</v>
          </cell>
          <cell r="D148">
            <v>438000</v>
          </cell>
          <cell r="E148">
            <v>8</v>
          </cell>
          <cell r="F148">
            <v>445000</v>
          </cell>
        </row>
        <row r="149">
          <cell r="B149" t="str">
            <v>GLANDORE</v>
          </cell>
          <cell r="C149">
            <v>2</v>
          </cell>
          <cell r="D149">
            <v>492500</v>
          </cell>
          <cell r="E149">
            <v>8</v>
          </cell>
          <cell r="F149">
            <v>615000</v>
          </cell>
        </row>
        <row r="150">
          <cell r="B150" t="str">
            <v>GLENGOWRIE</v>
          </cell>
          <cell r="C150">
            <v>29</v>
          </cell>
          <cell r="D150">
            <v>575000</v>
          </cell>
          <cell r="E150">
            <v>13</v>
          </cell>
          <cell r="F150">
            <v>615000</v>
          </cell>
        </row>
        <row r="151">
          <cell r="B151" t="str">
            <v>HALLETT COVE</v>
          </cell>
          <cell r="C151">
            <v>51</v>
          </cell>
          <cell r="D151">
            <v>403000</v>
          </cell>
          <cell r="E151">
            <v>29</v>
          </cell>
          <cell r="F151">
            <v>440500</v>
          </cell>
        </row>
        <row r="152">
          <cell r="B152" t="str">
            <v>LONSDALE</v>
          </cell>
          <cell r="C152"/>
          <cell r="D152"/>
          <cell r="E152"/>
          <cell r="F152"/>
        </row>
        <row r="153">
          <cell r="B153" t="str">
            <v>MARINO</v>
          </cell>
          <cell r="C153">
            <v>10</v>
          </cell>
          <cell r="D153">
            <v>465000</v>
          </cell>
          <cell r="E153">
            <v>9</v>
          </cell>
          <cell r="F153">
            <v>522500</v>
          </cell>
        </row>
        <row r="154">
          <cell r="B154" t="str">
            <v>MARION</v>
          </cell>
          <cell r="C154">
            <v>21</v>
          </cell>
          <cell r="D154">
            <v>471000</v>
          </cell>
          <cell r="E154">
            <v>13</v>
          </cell>
          <cell r="F154">
            <v>480000</v>
          </cell>
        </row>
        <row r="155">
          <cell r="B155" t="str">
            <v>MITCHELL PARK</v>
          </cell>
          <cell r="C155">
            <v>16</v>
          </cell>
          <cell r="D155">
            <v>452000</v>
          </cell>
          <cell r="E155">
            <v>11</v>
          </cell>
          <cell r="F155">
            <v>435000</v>
          </cell>
        </row>
        <row r="156">
          <cell r="B156" t="str">
            <v>MORPHETTVILLE</v>
          </cell>
          <cell r="C156">
            <v>19</v>
          </cell>
          <cell r="D156">
            <v>461000</v>
          </cell>
          <cell r="E156">
            <v>9</v>
          </cell>
          <cell r="F156">
            <v>486125</v>
          </cell>
        </row>
        <row r="157">
          <cell r="B157" t="str">
            <v>OAKLANDS PARK</v>
          </cell>
          <cell r="C157">
            <v>12</v>
          </cell>
          <cell r="D157">
            <v>410000</v>
          </cell>
          <cell r="E157">
            <v>6</v>
          </cell>
          <cell r="F157">
            <v>447500</v>
          </cell>
        </row>
        <row r="158">
          <cell r="B158" t="str">
            <v>O'HALLORAN HILL</v>
          </cell>
          <cell r="C158">
            <v>7</v>
          </cell>
          <cell r="D158">
            <v>375000</v>
          </cell>
          <cell r="E158">
            <v>9</v>
          </cell>
          <cell r="F158">
            <v>342000</v>
          </cell>
        </row>
        <row r="159">
          <cell r="B159" t="str">
            <v>PARK HOLME</v>
          </cell>
          <cell r="C159">
            <v>10</v>
          </cell>
          <cell r="D159">
            <v>475000</v>
          </cell>
          <cell r="E159">
            <v>7</v>
          </cell>
          <cell r="F159">
            <v>462750</v>
          </cell>
        </row>
        <row r="160">
          <cell r="B160" t="str">
            <v>PLYMPTON PARK</v>
          </cell>
          <cell r="C160">
            <v>9</v>
          </cell>
          <cell r="D160">
            <v>437000</v>
          </cell>
          <cell r="E160">
            <v>8</v>
          </cell>
          <cell r="F160">
            <v>537500</v>
          </cell>
        </row>
        <row r="161">
          <cell r="B161" t="str">
            <v>SEACLIFF PARK</v>
          </cell>
          <cell r="C161">
            <v>21</v>
          </cell>
          <cell r="D161">
            <v>430000</v>
          </cell>
          <cell r="E161">
            <v>9</v>
          </cell>
          <cell r="F161">
            <v>475000</v>
          </cell>
        </row>
        <row r="162">
          <cell r="B162" t="str">
            <v>SEACOMBE GARDENS</v>
          </cell>
          <cell r="C162">
            <v>8</v>
          </cell>
          <cell r="D162">
            <v>435000</v>
          </cell>
          <cell r="E162">
            <v>10</v>
          </cell>
          <cell r="F162">
            <v>440000</v>
          </cell>
        </row>
        <row r="163">
          <cell r="B163" t="str">
            <v>SEACOMBE HEIGHTS</v>
          </cell>
          <cell r="C163">
            <v>4</v>
          </cell>
          <cell r="D163">
            <v>525500</v>
          </cell>
          <cell r="E163"/>
          <cell r="F163"/>
        </row>
        <row r="164">
          <cell r="B164" t="str">
            <v>SEAVIEW DOWNS</v>
          </cell>
          <cell r="C164">
            <v>16</v>
          </cell>
          <cell r="D164">
            <v>441500</v>
          </cell>
          <cell r="E164">
            <v>7</v>
          </cell>
          <cell r="F164">
            <v>470500</v>
          </cell>
        </row>
        <row r="165">
          <cell r="B165" t="str">
            <v>SHEIDOW PARK</v>
          </cell>
          <cell r="C165">
            <v>20</v>
          </cell>
          <cell r="D165">
            <v>400050</v>
          </cell>
          <cell r="E165">
            <v>22</v>
          </cell>
          <cell r="F165">
            <v>381500</v>
          </cell>
        </row>
        <row r="166">
          <cell r="B166" t="str">
            <v>SOUTH PLYMPTON</v>
          </cell>
          <cell r="C166">
            <v>14</v>
          </cell>
          <cell r="D166">
            <v>435000</v>
          </cell>
          <cell r="E166">
            <v>10</v>
          </cell>
          <cell r="F166">
            <v>505000</v>
          </cell>
        </row>
        <row r="167">
          <cell r="B167" t="str">
            <v>STURT</v>
          </cell>
          <cell r="C167">
            <v>9</v>
          </cell>
          <cell r="D167">
            <v>415000</v>
          </cell>
          <cell r="E167">
            <v>8</v>
          </cell>
          <cell r="F167">
            <v>472819</v>
          </cell>
        </row>
        <row r="168">
          <cell r="B168" t="str">
            <v>TROTT PARK</v>
          </cell>
          <cell r="C168">
            <v>12</v>
          </cell>
          <cell r="D168">
            <v>355000</v>
          </cell>
          <cell r="E168">
            <v>8</v>
          </cell>
          <cell r="F168">
            <v>341750</v>
          </cell>
        </row>
        <row r="169">
          <cell r="B169" t="str">
            <v>WARRADALE</v>
          </cell>
          <cell r="C169">
            <v>27</v>
          </cell>
          <cell r="D169">
            <v>502000</v>
          </cell>
          <cell r="E169">
            <v>16</v>
          </cell>
          <cell r="F169">
            <v>565500</v>
          </cell>
        </row>
        <row r="170">
          <cell r="B170" t="str">
            <v>BEDFORD PARK</v>
          </cell>
          <cell r="C170">
            <v>4</v>
          </cell>
          <cell r="D170">
            <v>440499.5</v>
          </cell>
          <cell r="E170">
            <v>4</v>
          </cell>
          <cell r="F170">
            <v>487500</v>
          </cell>
        </row>
        <row r="171">
          <cell r="B171" t="str">
            <v>BELAIR</v>
          </cell>
          <cell r="C171">
            <v>26</v>
          </cell>
          <cell r="D171">
            <v>588000</v>
          </cell>
          <cell r="E171">
            <v>16</v>
          </cell>
          <cell r="F171">
            <v>550000</v>
          </cell>
        </row>
        <row r="172">
          <cell r="B172" t="str">
            <v>BELLEVUE HEIGHTS</v>
          </cell>
          <cell r="C172">
            <v>6</v>
          </cell>
          <cell r="D172">
            <v>510000</v>
          </cell>
          <cell r="E172">
            <v>7</v>
          </cell>
          <cell r="F172">
            <v>521300</v>
          </cell>
        </row>
        <row r="173">
          <cell r="B173" t="str">
            <v>BLACKWOOD</v>
          </cell>
          <cell r="C173">
            <v>18</v>
          </cell>
          <cell r="D173">
            <v>535000</v>
          </cell>
          <cell r="E173">
            <v>9</v>
          </cell>
          <cell r="F173">
            <v>527000</v>
          </cell>
        </row>
        <row r="174">
          <cell r="B174" t="str">
            <v>BROWN HILL CREEK</v>
          </cell>
          <cell r="C174"/>
          <cell r="D174"/>
          <cell r="E174"/>
          <cell r="F174"/>
        </row>
        <row r="175">
          <cell r="B175" t="str">
            <v>CLAPHAM</v>
          </cell>
          <cell r="C175">
            <v>8</v>
          </cell>
          <cell r="D175">
            <v>573000</v>
          </cell>
          <cell r="E175">
            <v>3</v>
          </cell>
          <cell r="F175">
            <v>417500</v>
          </cell>
        </row>
        <row r="176">
          <cell r="B176" t="str">
            <v>CLARENCE GARDENS</v>
          </cell>
          <cell r="C176">
            <v>14</v>
          </cell>
          <cell r="D176">
            <v>531000</v>
          </cell>
          <cell r="E176">
            <v>5</v>
          </cell>
          <cell r="F176">
            <v>587500</v>
          </cell>
        </row>
        <row r="177">
          <cell r="B177" t="str">
            <v>COLONEL LIGHT GARDENS</v>
          </cell>
          <cell r="C177">
            <v>9</v>
          </cell>
          <cell r="D177">
            <v>675000</v>
          </cell>
          <cell r="E177">
            <v>10</v>
          </cell>
          <cell r="F177">
            <v>750000</v>
          </cell>
        </row>
        <row r="178">
          <cell r="B178" t="str">
            <v>COROMANDEL VALLEY</v>
          </cell>
          <cell r="C178">
            <v>17</v>
          </cell>
          <cell r="D178">
            <v>500000</v>
          </cell>
          <cell r="E178">
            <v>4</v>
          </cell>
          <cell r="F178">
            <v>546500</v>
          </cell>
        </row>
        <row r="179">
          <cell r="B179" t="str">
            <v>CRAFERS WEST</v>
          </cell>
          <cell r="C179">
            <v>4</v>
          </cell>
          <cell r="D179">
            <v>559000</v>
          </cell>
          <cell r="E179">
            <v>6</v>
          </cell>
          <cell r="F179">
            <v>537500</v>
          </cell>
        </row>
        <row r="180">
          <cell r="B180" t="str">
            <v>CRAIGBURN FARM</v>
          </cell>
          <cell r="C180">
            <v>12</v>
          </cell>
          <cell r="D180">
            <v>670000</v>
          </cell>
          <cell r="E180">
            <v>8</v>
          </cell>
          <cell r="F180">
            <v>617500</v>
          </cell>
        </row>
        <row r="181">
          <cell r="B181" t="str">
            <v>CUMBERLAND PARK</v>
          </cell>
          <cell r="C181">
            <v>7</v>
          </cell>
          <cell r="D181">
            <v>752500</v>
          </cell>
          <cell r="E181">
            <v>4</v>
          </cell>
          <cell r="F181">
            <v>620000</v>
          </cell>
        </row>
        <row r="182">
          <cell r="B182" t="str">
            <v>DAW PARK</v>
          </cell>
          <cell r="C182">
            <v>9</v>
          </cell>
          <cell r="D182">
            <v>490000</v>
          </cell>
          <cell r="E182">
            <v>1</v>
          </cell>
          <cell r="F182">
            <v>410000</v>
          </cell>
        </row>
        <row r="183">
          <cell r="B183" t="str">
            <v>EDEN HILLS</v>
          </cell>
          <cell r="C183">
            <v>8</v>
          </cell>
          <cell r="D183">
            <v>538000</v>
          </cell>
          <cell r="E183">
            <v>9</v>
          </cell>
          <cell r="F183">
            <v>535000</v>
          </cell>
        </row>
        <row r="184">
          <cell r="B184" t="str">
            <v>GLENALTA</v>
          </cell>
          <cell r="C184">
            <v>5</v>
          </cell>
          <cell r="D184">
            <v>465000</v>
          </cell>
          <cell r="E184">
            <v>5</v>
          </cell>
          <cell r="F184">
            <v>490000</v>
          </cell>
        </row>
        <row r="185">
          <cell r="B185" t="str">
            <v>HAWTHORN</v>
          </cell>
          <cell r="C185">
            <v>8</v>
          </cell>
          <cell r="D185">
            <v>945000</v>
          </cell>
          <cell r="E185">
            <v>6</v>
          </cell>
          <cell r="F185">
            <v>876500</v>
          </cell>
        </row>
        <row r="186">
          <cell r="B186" t="str">
            <v>HAWTHORNDENE</v>
          </cell>
          <cell r="C186">
            <v>14</v>
          </cell>
          <cell r="D186">
            <v>425000</v>
          </cell>
          <cell r="E186">
            <v>13</v>
          </cell>
          <cell r="F186">
            <v>525000</v>
          </cell>
        </row>
        <row r="187">
          <cell r="B187" t="str">
            <v>KINGSWOOD</v>
          </cell>
          <cell r="C187">
            <v>7</v>
          </cell>
          <cell r="D187">
            <v>895000</v>
          </cell>
          <cell r="E187">
            <v>3</v>
          </cell>
          <cell r="F187">
            <v>676000</v>
          </cell>
        </row>
        <row r="188">
          <cell r="B188" t="str">
            <v>LEAWOOD GARDENS</v>
          </cell>
          <cell r="C188"/>
          <cell r="D188"/>
          <cell r="E188"/>
          <cell r="F188"/>
        </row>
        <row r="189">
          <cell r="B189" t="str">
            <v>LOWER MITCHAM</v>
          </cell>
          <cell r="C189">
            <v>8</v>
          </cell>
          <cell r="D189">
            <v>615500</v>
          </cell>
          <cell r="E189">
            <v>9</v>
          </cell>
          <cell r="F189">
            <v>710000</v>
          </cell>
        </row>
        <row r="190">
          <cell r="B190" t="str">
            <v>LYNTON</v>
          </cell>
          <cell r="C190"/>
          <cell r="D190"/>
          <cell r="E190">
            <v>1</v>
          </cell>
          <cell r="F190">
            <v>460000</v>
          </cell>
        </row>
        <row r="191">
          <cell r="B191" t="str">
            <v>MELROSE PARK</v>
          </cell>
          <cell r="C191">
            <v>2</v>
          </cell>
          <cell r="D191">
            <v>410000</v>
          </cell>
          <cell r="E191">
            <v>12</v>
          </cell>
          <cell r="F191">
            <v>522000</v>
          </cell>
        </row>
        <row r="192">
          <cell r="B192" t="str">
            <v>MITCHAM</v>
          </cell>
          <cell r="C192">
            <v>9</v>
          </cell>
          <cell r="D192">
            <v>830000</v>
          </cell>
          <cell r="E192">
            <v>5</v>
          </cell>
          <cell r="F192">
            <v>1075000</v>
          </cell>
        </row>
        <row r="193">
          <cell r="B193" t="str">
            <v>NETHERBY</v>
          </cell>
          <cell r="C193">
            <v>4</v>
          </cell>
          <cell r="D193">
            <v>862500</v>
          </cell>
          <cell r="E193">
            <v>3</v>
          </cell>
          <cell r="F193">
            <v>906000</v>
          </cell>
        </row>
        <row r="194">
          <cell r="B194" t="str">
            <v>PANORAMA</v>
          </cell>
          <cell r="C194">
            <v>6</v>
          </cell>
          <cell r="D194">
            <v>562500</v>
          </cell>
          <cell r="E194">
            <v>8</v>
          </cell>
          <cell r="F194">
            <v>629500</v>
          </cell>
        </row>
        <row r="195">
          <cell r="B195" t="str">
            <v>PASADENA</v>
          </cell>
          <cell r="C195">
            <v>8</v>
          </cell>
          <cell r="D195">
            <v>390000</v>
          </cell>
          <cell r="E195">
            <v>6</v>
          </cell>
          <cell r="F195">
            <v>440000</v>
          </cell>
        </row>
        <row r="196">
          <cell r="B196" t="str">
            <v>SPRINGFIELD</v>
          </cell>
          <cell r="C196">
            <v>1</v>
          </cell>
          <cell r="D196">
            <v>1910000</v>
          </cell>
          <cell r="E196"/>
          <cell r="F196"/>
        </row>
        <row r="197">
          <cell r="B197" t="str">
            <v>ST MARYS</v>
          </cell>
          <cell r="C197">
            <v>10</v>
          </cell>
          <cell r="D197">
            <v>390000</v>
          </cell>
          <cell r="E197">
            <v>4</v>
          </cell>
          <cell r="F197">
            <v>438400</v>
          </cell>
        </row>
        <row r="198">
          <cell r="B198" t="str">
            <v>TORRENS PARK</v>
          </cell>
          <cell r="C198">
            <v>14</v>
          </cell>
          <cell r="D198">
            <v>753000</v>
          </cell>
          <cell r="E198">
            <v>9</v>
          </cell>
          <cell r="F198">
            <v>790500</v>
          </cell>
        </row>
        <row r="199">
          <cell r="B199" t="str">
            <v>UPPER STURT</v>
          </cell>
          <cell r="C199">
            <v>3</v>
          </cell>
          <cell r="D199">
            <v>482000</v>
          </cell>
          <cell r="E199">
            <v>2</v>
          </cell>
          <cell r="F199">
            <v>520000</v>
          </cell>
        </row>
        <row r="200">
          <cell r="B200" t="str">
            <v>URRBRAE</v>
          </cell>
          <cell r="C200">
            <v>8</v>
          </cell>
          <cell r="D200">
            <v>746000</v>
          </cell>
          <cell r="E200">
            <v>5</v>
          </cell>
          <cell r="F200">
            <v>760000</v>
          </cell>
        </row>
        <row r="201">
          <cell r="B201" t="str">
            <v>WESTBOURNE PARK</v>
          </cell>
          <cell r="C201">
            <v>7</v>
          </cell>
          <cell r="D201">
            <v>689000</v>
          </cell>
          <cell r="E201">
            <v>7</v>
          </cell>
          <cell r="F201">
            <v>810000</v>
          </cell>
        </row>
        <row r="202">
          <cell r="B202" t="str">
            <v>COLLEGE PARK</v>
          </cell>
          <cell r="C202">
            <v>3</v>
          </cell>
          <cell r="D202">
            <v>1050000</v>
          </cell>
          <cell r="E202">
            <v>3</v>
          </cell>
          <cell r="F202">
            <v>2400000</v>
          </cell>
        </row>
        <row r="203">
          <cell r="B203" t="str">
            <v>EVANDALE</v>
          </cell>
          <cell r="C203">
            <v>1</v>
          </cell>
          <cell r="D203">
            <v>795000</v>
          </cell>
          <cell r="E203"/>
          <cell r="F203"/>
        </row>
        <row r="204">
          <cell r="B204" t="str">
            <v>FELIXSTOW</v>
          </cell>
          <cell r="C204">
            <v>7</v>
          </cell>
          <cell r="D204">
            <v>505000</v>
          </cell>
          <cell r="E204"/>
          <cell r="F204"/>
        </row>
        <row r="205">
          <cell r="B205" t="str">
            <v>FIRLE</v>
          </cell>
          <cell r="C205">
            <v>4</v>
          </cell>
          <cell r="D205">
            <v>535000</v>
          </cell>
          <cell r="E205">
            <v>5</v>
          </cell>
          <cell r="F205">
            <v>635000</v>
          </cell>
        </row>
        <row r="206">
          <cell r="B206" t="str">
            <v>GLYNDE</v>
          </cell>
          <cell r="C206">
            <v>9</v>
          </cell>
          <cell r="D206">
            <v>597500</v>
          </cell>
          <cell r="E206">
            <v>6</v>
          </cell>
          <cell r="F206">
            <v>603000</v>
          </cell>
        </row>
        <row r="207">
          <cell r="B207" t="str">
            <v>HACKNEY</v>
          </cell>
          <cell r="C207">
            <v>1</v>
          </cell>
          <cell r="D207">
            <v>1850000</v>
          </cell>
          <cell r="E207"/>
          <cell r="F207"/>
        </row>
        <row r="208">
          <cell r="B208" t="str">
            <v>HEATHPOOL</v>
          </cell>
          <cell r="C208">
            <v>4</v>
          </cell>
          <cell r="D208">
            <v>689500</v>
          </cell>
          <cell r="E208"/>
          <cell r="F208"/>
        </row>
        <row r="209">
          <cell r="B209" t="str">
            <v>JOSLIN</v>
          </cell>
          <cell r="C209">
            <v>6</v>
          </cell>
          <cell r="D209">
            <v>1015000</v>
          </cell>
          <cell r="E209">
            <v>5</v>
          </cell>
          <cell r="F209">
            <v>911500</v>
          </cell>
        </row>
        <row r="210">
          <cell r="B210" t="str">
            <v>KENSINGTON</v>
          </cell>
          <cell r="C210">
            <v>2</v>
          </cell>
          <cell r="D210">
            <v>825000</v>
          </cell>
          <cell r="E210"/>
          <cell r="F210"/>
        </row>
        <row r="211">
          <cell r="B211" t="str">
            <v>KENT TOWN</v>
          </cell>
          <cell r="C211">
            <v>2</v>
          </cell>
          <cell r="D211">
            <v>1325000</v>
          </cell>
          <cell r="E211">
            <v>1</v>
          </cell>
          <cell r="F211">
            <v>1700000</v>
          </cell>
        </row>
        <row r="212">
          <cell r="B212" t="str">
            <v>MARDEN</v>
          </cell>
          <cell r="C212">
            <v>12</v>
          </cell>
          <cell r="D212">
            <v>644500</v>
          </cell>
          <cell r="E212">
            <v>4</v>
          </cell>
          <cell r="F212">
            <v>699650</v>
          </cell>
        </row>
        <row r="213">
          <cell r="B213" t="str">
            <v>MARRYATVILLE</v>
          </cell>
          <cell r="C213">
            <v>3</v>
          </cell>
          <cell r="D213">
            <v>715000</v>
          </cell>
          <cell r="E213">
            <v>1</v>
          </cell>
          <cell r="F213">
            <v>1060000</v>
          </cell>
        </row>
        <row r="214">
          <cell r="B214" t="str">
            <v>MAYLANDS</v>
          </cell>
          <cell r="C214">
            <v>5</v>
          </cell>
          <cell r="D214">
            <v>780000</v>
          </cell>
          <cell r="E214">
            <v>1</v>
          </cell>
          <cell r="F214">
            <v>873000</v>
          </cell>
        </row>
        <row r="215">
          <cell r="B215" t="str">
            <v>NORWOOD</v>
          </cell>
          <cell r="C215">
            <v>13</v>
          </cell>
          <cell r="D215">
            <v>820000</v>
          </cell>
          <cell r="E215">
            <v>8</v>
          </cell>
          <cell r="F215">
            <v>605100</v>
          </cell>
        </row>
        <row r="216">
          <cell r="B216" t="str">
            <v>PAYNEHAM</v>
          </cell>
          <cell r="C216">
            <v>8</v>
          </cell>
          <cell r="D216">
            <v>537500</v>
          </cell>
          <cell r="E216">
            <v>5</v>
          </cell>
          <cell r="F216">
            <v>553000</v>
          </cell>
        </row>
        <row r="217">
          <cell r="B217" t="str">
            <v>PAYNEHAM SOUTH</v>
          </cell>
          <cell r="C217">
            <v>5</v>
          </cell>
          <cell r="D217">
            <v>603750</v>
          </cell>
          <cell r="E217">
            <v>7</v>
          </cell>
          <cell r="F217">
            <v>655000</v>
          </cell>
        </row>
        <row r="218">
          <cell r="B218" t="str">
            <v>ROYSTON PARK</v>
          </cell>
          <cell r="C218">
            <v>4</v>
          </cell>
          <cell r="D218">
            <v>880000</v>
          </cell>
          <cell r="E218">
            <v>6</v>
          </cell>
          <cell r="F218">
            <v>810000</v>
          </cell>
        </row>
        <row r="219">
          <cell r="B219" t="str">
            <v>ST MORRIS</v>
          </cell>
          <cell r="C219">
            <v>8</v>
          </cell>
          <cell r="D219">
            <v>642000</v>
          </cell>
          <cell r="E219">
            <v>4</v>
          </cell>
          <cell r="F219">
            <v>614000</v>
          </cell>
        </row>
        <row r="220">
          <cell r="B220" t="str">
            <v>ST PETERS</v>
          </cell>
          <cell r="C220">
            <v>12</v>
          </cell>
          <cell r="D220">
            <v>1020000</v>
          </cell>
          <cell r="E220">
            <v>9</v>
          </cell>
          <cell r="F220">
            <v>1327500</v>
          </cell>
        </row>
        <row r="221">
          <cell r="B221" t="str">
            <v>STEPNEY</v>
          </cell>
          <cell r="C221">
            <v>4</v>
          </cell>
          <cell r="D221">
            <v>651000</v>
          </cell>
          <cell r="E221">
            <v>3</v>
          </cell>
          <cell r="F221">
            <v>646500</v>
          </cell>
        </row>
        <row r="222">
          <cell r="B222" t="str">
            <v>TRINITY GARDENS</v>
          </cell>
          <cell r="C222">
            <v>1</v>
          </cell>
          <cell r="D222">
            <v>590000</v>
          </cell>
          <cell r="E222">
            <v>1</v>
          </cell>
          <cell r="F222">
            <v>492000</v>
          </cell>
        </row>
        <row r="223">
          <cell r="B223" t="str">
            <v>ABERFOYLE PARK</v>
          </cell>
          <cell r="C223">
            <v>38</v>
          </cell>
          <cell r="D223">
            <v>385000</v>
          </cell>
          <cell r="E223">
            <v>34</v>
          </cell>
          <cell r="F223">
            <v>402500</v>
          </cell>
        </row>
        <row r="224">
          <cell r="B224" t="str">
            <v>ALDINGA</v>
          </cell>
          <cell r="C224">
            <v>1</v>
          </cell>
          <cell r="D224">
            <v>389000</v>
          </cell>
          <cell r="E224"/>
          <cell r="F224"/>
        </row>
        <row r="225">
          <cell r="B225" t="str">
            <v>ALDINGA BEACH</v>
          </cell>
          <cell r="C225">
            <v>57</v>
          </cell>
          <cell r="D225">
            <v>320000</v>
          </cell>
          <cell r="E225">
            <v>40</v>
          </cell>
          <cell r="F225">
            <v>330000</v>
          </cell>
        </row>
        <row r="226">
          <cell r="B226" t="str">
            <v>BLEWITT SPRINGS</v>
          </cell>
          <cell r="C226"/>
          <cell r="D226"/>
          <cell r="E226"/>
          <cell r="F226"/>
        </row>
        <row r="227">
          <cell r="B227" t="str">
            <v>CHANDLERS HILL</v>
          </cell>
          <cell r="C227">
            <v>1</v>
          </cell>
          <cell r="D227">
            <v>700000</v>
          </cell>
          <cell r="E227">
            <v>2</v>
          </cell>
          <cell r="F227">
            <v>660000</v>
          </cell>
        </row>
        <row r="228">
          <cell r="B228" t="str">
            <v>CHERRY GARDENS</v>
          </cell>
          <cell r="C228"/>
          <cell r="D228"/>
          <cell r="E228"/>
          <cell r="F228"/>
        </row>
        <row r="229">
          <cell r="B229" t="str">
            <v>CHRISTIE DOWNS</v>
          </cell>
          <cell r="C229">
            <v>20</v>
          </cell>
          <cell r="D229">
            <v>260500</v>
          </cell>
          <cell r="E229">
            <v>15</v>
          </cell>
          <cell r="F229">
            <v>256875</v>
          </cell>
        </row>
        <row r="230">
          <cell r="B230" t="str">
            <v>CHRISTIES BEACH</v>
          </cell>
          <cell r="C230">
            <v>27</v>
          </cell>
          <cell r="D230">
            <v>332500</v>
          </cell>
          <cell r="E230">
            <v>15</v>
          </cell>
          <cell r="F230">
            <v>349000</v>
          </cell>
        </row>
        <row r="231">
          <cell r="B231" t="str">
            <v>CLARENDON</v>
          </cell>
          <cell r="C231"/>
          <cell r="D231"/>
          <cell r="E231">
            <v>1</v>
          </cell>
          <cell r="F231">
            <v>320000</v>
          </cell>
        </row>
        <row r="232">
          <cell r="B232" t="str">
            <v>COROMANDEL EAST</v>
          </cell>
          <cell r="C232"/>
          <cell r="D232"/>
          <cell r="E232"/>
          <cell r="F232"/>
        </row>
        <row r="233">
          <cell r="B233" t="str">
            <v>COROMANDEL VALLEY</v>
          </cell>
          <cell r="C233">
            <v>17</v>
          </cell>
          <cell r="D233">
            <v>500000</v>
          </cell>
          <cell r="E233">
            <v>4</v>
          </cell>
          <cell r="F233">
            <v>546500</v>
          </cell>
        </row>
        <row r="234">
          <cell r="B234" t="str">
            <v>CRAIGBURN FARM</v>
          </cell>
          <cell r="C234">
            <v>12</v>
          </cell>
          <cell r="D234">
            <v>670000</v>
          </cell>
          <cell r="E234">
            <v>8</v>
          </cell>
          <cell r="F234">
            <v>617500</v>
          </cell>
        </row>
        <row r="235">
          <cell r="B235" t="str">
            <v>DARLINGTON</v>
          </cell>
          <cell r="C235">
            <v>4</v>
          </cell>
          <cell r="D235">
            <v>455000</v>
          </cell>
          <cell r="E235"/>
          <cell r="F235"/>
        </row>
        <row r="236">
          <cell r="B236" t="str">
            <v>DORSET VALE</v>
          </cell>
          <cell r="C236"/>
          <cell r="D236"/>
          <cell r="E236"/>
          <cell r="F236"/>
        </row>
        <row r="237">
          <cell r="B237" t="str">
            <v>FLAGSTAFF HILL</v>
          </cell>
          <cell r="C237">
            <v>49</v>
          </cell>
          <cell r="D237">
            <v>475000</v>
          </cell>
          <cell r="E237">
            <v>52</v>
          </cell>
          <cell r="F237">
            <v>505000</v>
          </cell>
        </row>
        <row r="238">
          <cell r="B238" t="str">
            <v>HACKHAM</v>
          </cell>
          <cell r="C238">
            <v>12</v>
          </cell>
          <cell r="D238">
            <v>256000</v>
          </cell>
          <cell r="E238">
            <v>12</v>
          </cell>
          <cell r="F238">
            <v>281500</v>
          </cell>
        </row>
        <row r="239">
          <cell r="B239" t="str">
            <v>HACKHAM WEST</v>
          </cell>
          <cell r="C239">
            <v>13</v>
          </cell>
          <cell r="D239">
            <v>245000</v>
          </cell>
          <cell r="E239">
            <v>9</v>
          </cell>
          <cell r="F239">
            <v>251000</v>
          </cell>
        </row>
        <row r="240">
          <cell r="B240" t="str">
            <v>HALLETT COVE</v>
          </cell>
          <cell r="C240">
            <v>51</v>
          </cell>
          <cell r="D240">
            <v>403000</v>
          </cell>
          <cell r="E240">
            <v>29</v>
          </cell>
          <cell r="F240">
            <v>440500</v>
          </cell>
        </row>
        <row r="241">
          <cell r="B241" t="str">
            <v>HAPPY VALLEY</v>
          </cell>
          <cell r="C241">
            <v>43</v>
          </cell>
          <cell r="D241">
            <v>360000</v>
          </cell>
          <cell r="E241">
            <v>34</v>
          </cell>
          <cell r="F241">
            <v>385000</v>
          </cell>
        </row>
        <row r="242">
          <cell r="B242" t="str">
            <v>HUNTFIELD HEIGHTS</v>
          </cell>
          <cell r="C242">
            <v>15</v>
          </cell>
          <cell r="D242">
            <v>285000</v>
          </cell>
          <cell r="E242">
            <v>12</v>
          </cell>
          <cell r="F242">
            <v>256750</v>
          </cell>
        </row>
        <row r="243">
          <cell r="B243" t="str">
            <v>IRONBANK</v>
          </cell>
          <cell r="C243"/>
          <cell r="D243"/>
          <cell r="E243">
            <v>1</v>
          </cell>
          <cell r="F243">
            <v>855000</v>
          </cell>
        </row>
        <row r="244">
          <cell r="B244" t="str">
            <v>KANGARILLA</v>
          </cell>
          <cell r="C244"/>
          <cell r="D244"/>
          <cell r="E244"/>
          <cell r="F244"/>
        </row>
        <row r="245">
          <cell r="B245" t="str">
            <v>LONSDALE</v>
          </cell>
          <cell r="C245"/>
          <cell r="D245"/>
          <cell r="E245"/>
          <cell r="F245"/>
        </row>
        <row r="246">
          <cell r="B246" t="str">
            <v>MASLIN BEACH</v>
          </cell>
          <cell r="C246">
            <v>6</v>
          </cell>
          <cell r="D246">
            <v>330000</v>
          </cell>
          <cell r="E246"/>
          <cell r="F246"/>
        </row>
        <row r="247">
          <cell r="B247" t="str">
            <v>MCLAREN FLAT</v>
          </cell>
          <cell r="C247">
            <v>5</v>
          </cell>
          <cell r="D247">
            <v>510000</v>
          </cell>
          <cell r="E247">
            <v>2</v>
          </cell>
          <cell r="F247">
            <v>555000</v>
          </cell>
        </row>
        <row r="248">
          <cell r="B248" t="str">
            <v>MCLAREN VALE</v>
          </cell>
          <cell r="C248">
            <v>16</v>
          </cell>
          <cell r="D248">
            <v>415000</v>
          </cell>
          <cell r="E248"/>
          <cell r="F248"/>
        </row>
        <row r="249">
          <cell r="B249" t="str">
            <v>MOANA</v>
          </cell>
          <cell r="C249">
            <v>17</v>
          </cell>
          <cell r="D249">
            <v>392000</v>
          </cell>
          <cell r="E249">
            <v>9</v>
          </cell>
          <cell r="F249">
            <v>402500</v>
          </cell>
        </row>
        <row r="250">
          <cell r="B250" t="str">
            <v>MORPHETT VALE</v>
          </cell>
          <cell r="C250">
            <v>93</v>
          </cell>
          <cell r="D250">
            <v>293500</v>
          </cell>
          <cell r="E250">
            <v>74</v>
          </cell>
          <cell r="F250">
            <v>305500</v>
          </cell>
        </row>
        <row r="251">
          <cell r="B251" t="str">
            <v>NOARLUNGA CENTRE</v>
          </cell>
          <cell r="C251">
            <v>1</v>
          </cell>
          <cell r="D251">
            <v>368000</v>
          </cell>
          <cell r="E251"/>
          <cell r="F251"/>
        </row>
        <row r="252">
          <cell r="B252" t="str">
            <v>NOARLUNGA DOWNS</v>
          </cell>
          <cell r="C252">
            <v>21</v>
          </cell>
          <cell r="D252">
            <v>322500</v>
          </cell>
          <cell r="E252">
            <v>9</v>
          </cell>
          <cell r="F252">
            <v>320125</v>
          </cell>
        </row>
        <row r="253">
          <cell r="B253" t="str">
            <v>O'HALLORAN HILL</v>
          </cell>
          <cell r="C253">
            <v>7</v>
          </cell>
          <cell r="D253">
            <v>375000</v>
          </cell>
          <cell r="E253">
            <v>9</v>
          </cell>
          <cell r="F253">
            <v>342000</v>
          </cell>
        </row>
        <row r="254">
          <cell r="B254" t="str">
            <v>OLD NOARLUNGA</v>
          </cell>
          <cell r="C254">
            <v>6</v>
          </cell>
          <cell r="D254">
            <v>347500</v>
          </cell>
          <cell r="E254">
            <v>3</v>
          </cell>
          <cell r="F254">
            <v>356000</v>
          </cell>
        </row>
        <row r="255">
          <cell r="B255" t="str">
            <v>OLD REYNELLA</v>
          </cell>
          <cell r="C255">
            <v>21</v>
          </cell>
          <cell r="D255">
            <v>329000</v>
          </cell>
          <cell r="E255">
            <v>11</v>
          </cell>
          <cell r="F255">
            <v>375000</v>
          </cell>
        </row>
        <row r="256">
          <cell r="B256" t="str">
            <v>ONKAPARINGA HILLS</v>
          </cell>
          <cell r="C256">
            <v>6</v>
          </cell>
          <cell r="D256">
            <v>407500</v>
          </cell>
          <cell r="E256">
            <v>4</v>
          </cell>
          <cell r="F256">
            <v>425000</v>
          </cell>
        </row>
        <row r="257">
          <cell r="B257" t="str">
            <v>O'SULLIVAN BEACH</v>
          </cell>
          <cell r="C257">
            <v>5</v>
          </cell>
          <cell r="D257">
            <v>260000</v>
          </cell>
          <cell r="E257">
            <v>9</v>
          </cell>
          <cell r="F257">
            <v>281000</v>
          </cell>
        </row>
        <row r="258">
          <cell r="B258" t="str">
            <v>PORT NOARLUNGA</v>
          </cell>
          <cell r="C258">
            <v>11</v>
          </cell>
          <cell r="D258">
            <v>345000</v>
          </cell>
          <cell r="E258">
            <v>6</v>
          </cell>
          <cell r="F258">
            <v>375000</v>
          </cell>
        </row>
        <row r="259">
          <cell r="B259" t="str">
            <v>PORT NOARLUNGA SOUTH</v>
          </cell>
          <cell r="C259">
            <v>12</v>
          </cell>
          <cell r="D259">
            <v>375000</v>
          </cell>
          <cell r="E259">
            <v>7</v>
          </cell>
          <cell r="F259">
            <v>395000</v>
          </cell>
        </row>
        <row r="260">
          <cell r="B260" t="str">
            <v>PORT WILLUNGA</v>
          </cell>
          <cell r="C260">
            <v>13</v>
          </cell>
          <cell r="D260">
            <v>325000</v>
          </cell>
          <cell r="E260">
            <v>4</v>
          </cell>
          <cell r="F260">
            <v>285000</v>
          </cell>
        </row>
        <row r="261">
          <cell r="B261" t="str">
            <v>REYNELLA</v>
          </cell>
          <cell r="C261">
            <v>18</v>
          </cell>
          <cell r="D261">
            <v>320000</v>
          </cell>
          <cell r="E261">
            <v>16</v>
          </cell>
          <cell r="F261">
            <v>319500</v>
          </cell>
        </row>
        <row r="262">
          <cell r="B262" t="str">
            <v>REYNELLA EAST</v>
          </cell>
          <cell r="C262">
            <v>7</v>
          </cell>
          <cell r="D262">
            <v>347000</v>
          </cell>
          <cell r="E262">
            <v>2</v>
          </cell>
          <cell r="F262">
            <v>315156.5</v>
          </cell>
        </row>
        <row r="263">
          <cell r="B263" t="str">
            <v>SEAFORD</v>
          </cell>
          <cell r="C263">
            <v>18</v>
          </cell>
          <cell r="D263">
            <v>351250</v>
          </cell>
          <cell r="E263">
            <v>16</v>
          </cell>
          <cell r="F263">
            <v>333000</v>
          </cell>
        </row>
        <row r="264">
          <cell r="B264" t="str">
            <v>SEAFORD HEIGHTS</v>
          </cell>
          <cell r="C264"/>
          <cell r="D264"/>
          <cell r="E264"/>
          <cell r="F264"/>
        </row>
        <row r="265">
          <cell r="B265" t="str">
            <v>SEAFORD MEADOWS</v>
          </cell>
          <cell r="C265">
            <v>19</v>
          </cell>
          <cell r="D265">
            <v>334000</v>
          </cell>
          <cell r="E265">
            <v>17</v>
          </cell>
          <cell r="F265">
            <v>392500</v>
          </cell>
        </row>
        <row r="266">
          <cell r="B266" t="str">
            <v>SEAFORD RISE</v>
          </cell>
          <cell r="C266">
            <v>17</v>
          </cell>
          <cell r="D266">
            <v>355750</v>
          </cell>
          <cell r="E266">
            <v>21</v>
          </cell>
          <cell r="F266">
            <v>362000</v>
          </cell>
        </row>
        <row r="267">
          <cell r="B267" t="str">
            <v>SELLICKS BEACH</v>
          </cell>
          <cell r="C267">
            <v>10</v>
          </cell>
          <cell r="D267">
            <v>301500</v>
          </cell>
          <cell r="E267">
            <v>12</v>
          </cell>
          <cell r="F267">
            <v>410000</v>
          </cell>
        </row>
        <row r="268">
          <cell r="B268" t="str">
            <v>SELLICKS HILL</v>
          </cell>
          <cell r="C268"/>
          <cell r="D268"/>
          <cell r="E268"/>
          <cell r="F268"/>
        </row>
        <row r="269">
          <cell r="B269" t="str">
            <v>TATACHILLA</v>
          </cell>
          <cell r="C269"/>
          <cell r="D269"/>
          <cell r="E269"/>
          <cell r="F269"/>
        </row>
        <row r="270">
          <cell r="B270" t="str">
            <v>THE RANGE</v>
          </cell>
          <cell r="C270"/>
          <cell r="D270"/>
          <cell r="E270"/>
          <cell r="F270"/>
        </row>
        <row r="271">
          <cell r="B271" t="str">
            <v>VALE PARK</v>
          </cell>
          <cell r="C271">
            <v>12</v>
          </cell>
          <cell r="D271">
            <v>590000</v>
          </cell>
          <cell r="E271">
            <v>12</v>
          </cell>
          <cell r="F271">
            <v>641000</v>
          </cell>
        </row>
        <row r="272">
          <cell r="B272" t="str">
            <v>WHITES VALLEY</v>
          </cell>
          <cell r="C272"/>
          <cell r="D272"/>
          <cell r="E272"/>
          <cell r="F272"/>
        </row>
        <row r="273">
          <cell r="B273" t="str">
            <v>WILLUNGA</v>
          </cell>
          <cell r="C273">
            <v>15</v>
          </cell>
          <cell r="D273">
            <v>435000</v>
          </cell>
          <cell r="E273">
            <v>7</v>
          </cell>
          <cell r="F273">
            <v>482500</v>
          </cell>
        </row>
        <row r="274">
          <cell r="B274" t="str">
            <v>WILLUNGA SOUTH</v>
          </cell>
          <cell r="C274"/>
          <cell r="D274"/>
          <cell r="E274"/>
          <cell r="F274"/>
        </row>
        <row r="275">
          <cell r="B275" t="str">
            <v>WOODCROFT</v>
          </cell>
          <cell r="C275">
            <v>37</v>
          </cell>
          <cell r="D275">
            <v>360000</v>
          </cell>
          <cell r="E275">
            <v>24</v>
          </cell>
          <cell r="F275">
            <v>392000</v>
          </cell>
        </row>
        <row r="276">
          <cell r="B276" t="str">
            <v>ANDREWS FARM</v>
          </cell>
          <cell r="C276">
            <v>33</v>
          </cell>
          <cell r="D276">
            <v>280000</v>
          </cell>
          <cell r="E276">
            <v>23</v>
          </cell>
          <cell r="F276">
            <v>275000</v>
          </cell>
        </row>
        <row r="277">
          <cell r="B277" t="str">
            <v>ANGLE VALE</v>
          </cell>
          <cell r="C277">
            <v>12</v>
          </cell>
          <cell r="D277">
            <v>499000</v>
          </cell>
          <cell r="E277">
            <v>5</v>
          </cell>
          <cell r="F277">
            <v>500000</v>
          </cell>
        </row>
        <row r="278">
          <cell r="B278" t="str">
            <v>BIBARINGA</v>
          </cell>
          <cell r="C278"/>
          <cell r="D278"/>
          <cell r="E278"/>
          <cell r="F278"/>
        </row>
        <row r="279">
          <cell r="B279" t="str">
            <v>BLAKEVIEW</v>
          </cell>
          <cell r="C279">
            <v>45</v>
          </cell>
          <cell r="D279">
            <v>303500</v>
          </cell>
          <cell r="E279">
            <v>25</v>
          </cell>
          <cell r="F279">
            <v>300000</v>
          </cell>
        </row>
        <row r="280">
          <cell r="B280" t="str">
            <v>BUCKLAND PARK</v>
          </cell>
          <cell r="C280"/>
          <cell r="D280"/>
          <cell r="E280"/>
          <cell r="F280"/>
        </row>
        <row r="281">
          <cell r="B281" t="str">
            <v>CRAIGMORE</v>
          </cell>
          <cell r="C281">
            <v>56</v>
          </cell>
          <cell r="D281">
            <v>287500</v>
          </cell>
          <cell r="E281">
            <v>25</v>
          </cell>
          <cell r="F281">
            <v>312000</v>
          </cell>
        </row>
        <row r="282">
          <cell r="B282" t="str">
            <v>DAVOREN PARK</v>
          </cell>
          <cell r="C282">
            <v>27</v>
          </cell>
          <cell r="D282">
            <v>192500</v>
          </cell>
          <cell r="E282">
            <v>10</v>
          </cell>
          <cell r="F282">
            <v>180300</v>
          </cell>
        </row>
        <row r="283">
          <cell r="B283" t="str">
            <v>EDINBURGH</v>
          </cell>
          <cell r="C283"/>
          <cell r="D283"/>
          <cell r="E283"/>
          <cell r="F283"/>
        </row>
        <row r="284">
          <cell r="B284" t="str">
            <v>EDINBURGH NORTH</v>
          </cell>
          <cell r="C284"/>
          <cell r="D284"/>
          <cell r="E284"/>
          <cell r="F284"/>
        </row>
        <row r="285">
          <cell r="B285" t="str">
            <v>ELIZABETH</v>
          </cell>
          <cell r="C285">
            <v>2</v>
          </cell>
          <cell r="D285">
            <v>219000</v>
          </cell>
          <cell r="E285">
            <v>2</v>
          </cell>
          <cell r="F285">
            <v>260000</v>
          </cell>
        </row>
        <row r="286">
          <cell r="B286" t="str">
            <v>ELIZABETH DOWNS</v>
          </cell>
          <cell r="C286">
            <v>11</v>
          </cell>
          <cell r="D286">
            <v>185000</v>
          </cell>
          <cell r="E286">
            <v>10</v>
          </cell>
          <cell r="F286">
            <v>196000</v>
          </cell>
        </row>
        <row r="287">
          <cell r="B287" t="str">
            <v>ELIZABETH EAST</v>
          </cell>
          <cell r="C287">
            <v>7</v>
          </cell>
          <cell r="D287">
            <v>200000</v>
          </cell>
          <cell r="E287">
            <v>19</v>
          </cell>
          <cell r="F287">
            <v>219000</v>
          </cell>
        </row>
        <row r="288">
          <cell r="B288" t="str">
            <v>ELIZABETH GROVE</v>
          </cell>
          <cell r="C288">
            <v>9</v>
          </cell>
          <cell r="D288">
            <v>210000</v>
          </cell>
          <cell r="E288">
            <v>7</v>
          </cell>
          <cell r="F288">
            <v>238500</v>
          </cell>
        </row>
        <row r="289">
          <cell r="B289" t="str">
            <v>ELIZABETH NORTH</v>
          </cell>
          <cell r="C289">
            <v>9</v>
          </cell>
          <cell r="D289">
            <v>181000</v>
          </cell>
          <cell r="E289">
            <v>6</v>
          </cell>
          <cell r="F289">
            <v>212500</v>
          </cell>
        </row>
        <row r="290">
          <cell r="B290" t="str">
            <v>ELIZABETH PARK</v>
          </cell>
          <cell r="C290">
            <v>14</v>
          </cell>
          <cell r="D290">
            <v>203000</v>
          </cell>
          <cell r="E290">
            <v>16</v>
          </cell>
          <cell r="F290">
            <v>216500</v>
          </cell>
        </row>
        <row r="291">
          <cell r="B291" t="str">
            <v>ELIZABETH SOUTH</v>
          </cell>
          <cell r="C291">
            <v>7</v>
          </cell>
          <cell r="D291">
            <v>208000</v>
          </cell>
          <cell r="E291">
            <v>4</v>
          </cell>
          <cell r="F291">
            <v>207500</v>
          </cell>
        </row>
        <row r="292">
          <cell r="B292" t="str">
            <v>ELIZABETH VALE</v>
          </cell>
          <cell r="C292">
            <v>8</v>
          </cell>
          <cell r="D292">
            <v>231500</v>
          </cell>
          <cell r="E292">
            <v>12</v>
          </cell>
          <cell r="F292">
            <v>218000</v>
          </cell>
        </row>
        <row r="293">
          <cell r="B293" t="str">
            <v>EVANSTON PARK</v>
          </cell>
          <cell r="C293">
            <v>13</v>
          </cell>
          <cell r="D293">
            <v>335000</v>
          </cell>
          <cell r="E293">
            <v>20</v>
          </cell>
          <cell r="F293">
            <v>375000</v>
          </cell>
        </row>
        <row r="294">
          <cell r="B294" t="str">
            <v>GOULD CREEK</v>
          </cell>
          <cell r="C294"/>
          <cell r="D294"/>
          <cell r="E294"/>
          <cell r="F294"/>
        </row>
        <row r="295">
          <cell r="B295" t="str">
            <v>HILLBANK</v>
          </cell>
          <cell r="C295">
            <v>21</v>
          </cell>
          <cell r="D295">
            <v>338500</v>
          </cell>
          <cell r="E295">
            <v>4</v>
          </cell>
          <cell r="F295">
            <v>398500</v>
          </cell>
        </row>
        <row r="296">
          <cell r="B296" t="str">
            <v>HILLIER</v>
          </cell>
          <cell r="C296"/>
          <cell r="D296"/>
          <cell r="E296"/>
          <cell r="F296"/>
        </row>
        <row r="297">
          <cell r="B297" t="str">
            <v>HUMBUG SCRUB</v>
          </cell>
          <cell r="C297"/>
          <cell r="D297"/>
          <cell r="E297"/>
          <cell r="F297"/>
        </row>
        <row r="298">
          <cell r="B298" t="str">
            <v>MACDONALD PARK</v>
          </cell>
          <cell r="C298"/>
          <cell r="D298"/>
          <cell r="E298"/>
          <cell r="F298"/>
        </row>
        <row r="299">
          <cell r="B299" t="str">
            <v>MUNNO PARA</v>
          </cell>
          <cell r="C299">
            <v>6</v>
          </cell>
          <cell r="D299">
            <v>217500</v>
          </cell>
          <cell r="E299">
            <v>14</v>
          </cell>
          <cell r="F299">
            <v>274000</v>
          </cell>
        </row>
        <row r="300">
          <cell r="B300" t="str">
            <v>MUNNO PARA DOWNS</v>
          </cell>
          <cell r="C300"/>
          <cell r="D300"/>
          <cell r="E300"/>
          <cell r="F300"/>
        </row>
        <row r="301">
          <cell r="B301" t="str">
            <v>MUNNO PARA WEST</v>
          </cell>
          <cell r="C301">
            <v>22</v>
          </cell>
          <cell r="D301">
            <v>255000</v>
          </cell>
          <cell r="E301">
            <v>17</v>
          </cell>
          <cell r="F301">
            <v>248000</v>
          </cell>
        </row>
        <row r="302">
          <cell r="B302" t="str">
            <v>ONE TREE HILL</v>
          </cell>
          <cell r="C302">
            <v>1</v>
          </cell>
          <cell r="D302">
            <v>771000</v>
          </cell>
          <cell r="E302">
            <v>1</v>
          </cell>
          <cell r="F302">
            <v>527000</v>
          </cell>
        </row>
        <row r="303">
          <cell r="B303" t="str">
            <v>PENFIELD</v>
          </cell>
          <cell r="C303">
            <v>3</v>
          </cell>
          <cell r="D303">
            <v>249500</v>
          </cell>
          <cell r="E303">
            <v>1</v>
          </cell>
          <cell r="F303">
            <v>250000</v>
          </cell>
        </row>
        <row r="304">
          <cell r="B304" t="str">
            <v>PENFIELD GARDENS</v>
          </cell>
          <cell r="C304"/>
          <cell r="D304"/>
          <cell r="E304"/>
          <cell r="F304"/>
        </row>
        <row r="305">
          <cell r="B305" t="str">
            <v>SAMPSON FLAT</v>
          </cell>
          <cell r="C305"/>
          <cell r="D305"/>
          <cell r="E305"/>
          <cell r="F305"/>
        </row>
        <row r="306">
          <cell r="B306" t="str">
            <v>SMITHFIELD</v>
          </cell>
          <cell r="C306">
            <v>8</v>
          </cell>
          <cell r="D306">
            <v>225000</v>
          </cell>
          <cell r="E306">
            <v>5</v>
          </cell>
          <cell r="F306">
            <v>355000</v>
          </cell>
        </row>
        <row r="307">
          <cell r="B307" t="str">
            <v>SMITHFIELD PLAINS</v>
          </cell>
          <cell r="C307">
            <v>8</v>
          </cell>
          <cell r="D307">
            <v>170000</v>
          </cell>
          <cell r="E307">
            <v>4</v>
          </cell>
          <cell r="F307">
            <v>204000</v>
          </cell>
        </row>
        <row r="308">
          <cell r="B308" t="str">
            <v>ST KILDA</v>
          </cell>
          <cell r="C308"/>
          <cell r="D308"/>
          <cell r="E308"/>
          <cell r="F308"/>
        </row>
        <row r="309">
          <cell r="B309" t="str">
            <v>ULEYBURY</v>
          </cell>
          <cell r="C309"/>
          <cell r="D309"/>
          <cell r="E309"/>
          <cell r="F309"/>
        </row>
        <row r="310">
          <cell r="B310" t="str">
            <v>VIRGINIA</v>
          </cell>
          <cell r="C310">
            <v>2</v>
          </cell>
          <cell r="D310">
            <v>422000</v>
          </cell>
          <cell r="E310">
            <v>1</v>
          </cell>
          <cell r="F310">
            <v>537500</v>
          </cell>
        </row>
        <row r="311">
          <cell r="B311" t="str">
            <v>WATERLOO CORNER</v>
          </cell>
          <cell r="C311"/>
          <cell r="D311"/>
          <cell r="E311"/>
          <cell r="F311"/>
        </row>
        <row r="312">
          <cell r="B312" t="str">
            <v>YATTALUNGA</v>
          </cell>
          <cell r="C312"/>
          <cell r="D312"/>
          <cell r="E312"/>
          <cell r="F312"/>
        </row>
        <row r="313">
          <cell r="B313" t="str">
            <v>ALBERTON</v>
          </cell>
          <cell r="C313">
            <v>4</v>
          </cell>
          <cell r="D313">
            <v>335000</v>
          </cell>
          <cell r="E313">
            <v>4</v>
          </cell>
          <cell r="F313">
            <v>666500</v>
          </cell>
        </row>
        <row r="314">
          <cell r="B314" t="str">
            <v>ANGLE PARK</v>
          </cell>
          <cell r="C314">
            <v>3</v>
          </cell>
          <cell r="D314">
            <v>380000</v>
          </cell>
          <cell r="E314"/>
          <cell r="F314"/>
        </row>
        <row r="315">
          <cell r="B315" t="str">
            <v>BIRKENHEAD</v>
          </cell>
          <cell r="C315">
            <v>14</v>
          </cell>
          <cell r="D315">
            <v>372500</v>
          </cell>
          <cell r="E315">
            <v>1</v>
          </cell>
          <cell r="F315">
            <v>427500</v>
          </cell>
        </row>
        <row r="316">
          <cell r="B316" t="str">
            <v>BLAIR ATHOL</v>
          </cell>
          <cell r="C316">
            <v>20</v>
          </cell>
          <cell r="D316">
            <v>377500</v>
          </cell>
          <cell r="E316">
            <v>8</v>
          </cell>
          <cell r="F316">
            <v>380000</v>
          </cell>
        </row>
        <row r="317">
          <cell r="B317" t="str">
            <v>BROADVIEW</v>
          </cell>
          <cell r="C317">
            <v>21</v>
          </cell>
          <cell r="D317">
            <v>490900</v>
          </cell>
          <cell r="E317">
            <v>10</v>
          </cell>
          <cell r="F317">
            <v>488000</v>
          </cell>
        </row>
        <row r="318">
          <cell r="B318" t="str">
            <v>CLEARVIEW</v>
          </cell>
          <cell r="C318">
            <v>15</v>
          </cell>
          <cell r="D318">
            <v>355000</v>
          </cell>
          <cell r="E318">
            <v>13</v>
          </cell>
          <cell r="F318">
            <v>377500</v>
          </cell>
        </row>
        <row r="319">
          <cell r="B319" t="str">
            <v>CROYDON PARK</v>
          </cell>
          <cell r="C319">
            <v>12</v>
          </cell>
          <cell r="D319">
            <v>377500</v>
          </cell>
          <cell r="E319">
            <v>7</v>
          </cell>
          <cell r="F319">
            <v>411500</v>
          </cell>
        </row>
        <row r="320">
          <cell r="B320" t="str">
            <v>DERNANCOURT</v>
          </cell>
          <cell r="C320">
            <v>12</v>
          </cell>
          <cell r="D320">
            <v>410000</v>
          </cell>
          <cell r="E320">
            <v>11</v>
          </cell>
          <cell r="F320">
            <v>480000</v>
          </cell>
        </row>
        <row r="321">
          <cell r="B321" t="str">
            <v>DEVON PARK</v>
          </cell>
          <cell r="C321">
            <v>5</v>
          </cell>
          <cell r="D321">
            <v>425000</v>
          </cell>
          <cell r="E321">
            <v>4</v>
          </cell>
          <cell r="F321">
            <v>482000</v>
          </cell>
        </row>
        <row r="322">
          <cell r="B322" t="str">
            <v>DRY CREEK</v>
          </cell>
          <cell r="C322">
            <v>3</v>
          </cell>
          <cell r="D322">
            <v>245000</v>
          </cell>
          <cell r="E322"/>
          <cell r="F322"/>
        </row>
        <row r="323">
          <cell r="B323" t="str">
            <v>DUDLEY PARK</v>
          </cell>
          <cell r="C323"/>
          <cell r="D323"/>
          <cell r="E323"/>
          <cell r="F323"/>
        </row>
        <row r="324">
          <cell r="B324" t="str">
            <v>ENFIELD</v>
          </cell>
          <cell r="C324">
            <v>13</v>
          </cell>
          <cell r="D324">
            <v>365000</v>
          </cell>
          <cell r="E324">
            <v>10</v>
          </cell>
          <cell r="F324">
            <v>452000</v>
          </cell>
        </row>
        <row r="325">
          <cell r="B325" t="str">
            <v>ETHELTON</v>
          </cell>
          <cell r="C325">
            <v>3</v>
          </cell>
          <cell r="D325">
            <v>410000</v>
          </cell>
          <cell r="E325">
            <v>3</v>
          </cell>
          <cell r="F325">
            <v>445000</v>
          </cell>
        </row>
        <row r="326">
          <cell r="B326" t="str">
            <v>EXETER</v>
          </cell>
          <cell r="C326">
            <v>6</v>
          </cell>
          <cell r="D326">
            <v>478500</v>
          </cell>
          <cell r="E326">
            <v>3</v>
          </cell>
          <cell r="F326">
            <v>554000</v>
          </cell>
        </row>
        <row r="327">
          <cell r="B327" t="str">
            <v>FERRYDEN PARK</v>
          </cell>
          <cell r="C327">
            <v>11</v>
          </cell>
          <cell r="D327">
            <v>380000</v>
          </cell>
          <cell r="E327">
            <v>6</v>
          </cell>
          <cell r="F327">
            <v>440000</v>
          </cell>
        </row>
        <row r="328">
          <cell r="B328" t="str">
            <v>GEPPS CROSS</v>
          </cell>
          <cell r="C328">
            <v>7</v>
          </cell>
          <cell r="D328">
            <v>345000</v>
          </cell>
          <cell r="E328">
            <v>1</v>
          </cell>
          <cell r="F328">
            <v>345000</v>
          </cell>
        </row>
        <row r="329">
          <cell r="B329" t="str">
            <v>GILLES PLAINS</v>
          </cell>
          <cell r="C329">
            <v>19</v>
          </cell>
          <cell r="D329">
            <v>330000</v>
          </cell>
          <cell r="E329">
            <v>9</v>
          </cell>
          <cell r="F329">
            <v>355000</v>
          </cell>
        </row>
        <row r="330">
          <cell r="B330" t="str">
            <v>GILLMAN</v>
          </cell>
          <cell r="C330"/>
          <cell r="D330"/>
          <cell r="E330"/>
          <cell r="F330"/>
        </row>
        <row r="331">
          <cell r="B331" t="str">
            <v>GLANVILLE</v>
          </cell>
          <cell r="C331">
            <v>3</v>
          </cell>
          <cell r="D331">
            <v>392000</v>
          </cell>
          <cell r="E331"/>
          <cell r="F331"/>
        </row>
        <row r="332">
          <cell r="B332" t="str">
            <v>GREENACRES</v>
          </cell>
          <cell r="C332">
            <v>14</v>
          </cell>
          <cell r="D332">
            <v>413000</v>
          </cell>
          <cell r="E332">
            <v>11</v>
          </cell>
          <cell r="F332">
            <v>450000</v>
          </cell>
        </row>
        <row r="333">
          <cell r="B333" t="str">
            <v>HAMPSTEAD GARDENS</v>
          </cell>
          <cell r="C333">
            <v>8</v>
          </cell>
          <cell r="D333">
            <v>455500</v>
          </cell>
          <cell r="E333"/>
          <cell r="F333"/>
        </row>
        <row r="334">
          <cell r="B334" t="str">
            <v>HILLCREST</v>
          </cell>
          <cell r="C334">
            <v>9</v>
          </cell>
          <cell r="D334">
            <v>454000</v>
          </cell>
          <cell r="E334">
            <v>11</v>
          </cell>
          <cell r="F334">
            <v>425000</v>
          </cell>
        </row>
        <row r="335">
          <cell r="B335" t="str">
            <v>HOLDEN HILL</v>
          </cell>
          <cell r="C335">
            <v>11</v>
          </cell>
          <cell r="D335">
            <v>383000</v>
          </cell>
          <cell r="E335">
            <v>8</v>
          </cell>
          <cell r="F335">
            <v>365000</v>
          </cell>
        </row>
        <row r="336">
          <cell r="B336" t="str">
            <v>KILBURN</v>
          </cell>
          <cell r="C336">
            <v>12</v>
          </cell>
          <cell r="D336">
            <v>392000</v>
          </cell>
          <cell r="E336">
            <v>5</v>
          </cell>
          <cell r="F336">
            <v>416500</v>
          </cell>
        </row>
        <row r="337">
          <cell r="B337" t="str">
            <v>KLEMZIG</v>
          </cell>
          <cell r="C337">
            <v>36</v>
          </cell>
          <cell r="D337">
            <v>457500</v>
          </cell>
          <cell r="E337">
            <v>23</v>
          </cell>
          <cell r="F337">
            <v>485000</v>
          </cell>
        </row>
        <row r="338">
          <cell r="B338" t="str">
            <v>LARGS BAY</v>
          </cell>
          <cell r="C338">
            <v>17</v>
          </cell>
          <cell r="D338">
            <v>416500</v>
          </cell>
          <cell r="E338">
            <v>5</v>
          </cell>
          <cell r="F338">
            <v>540000</v>
          </cell>
        </row>
        <row r="339">
          <cell r="B339" t="str">
            <v>LARGS NORTH</v>
          </cell>
          <cell r="C339">
            <v>16</v>
          </cell>
          <cell r="D339">
            <v>399500</v>
          </cell>
          <cell r="E339">
            <v>21</v>
          </cell>
          <cell r="F339">
            <v>407098</v>
          </cell>
        </row>
        <row r="340">
          <cell r="B340" t="str">
            <v>MANNINGHAM</v>
          </cell>
          <cell r="C340">
            <v>4</v>
          </cell>
          <cell r="D340">
            <v>565000</v>
          </cell>
          <cell r="E340">
            <v>4</v>
          </cell>
          <cell r="F340">
            <v>520000</v>
          </cell>
        </row>
        <row r="341">
          <cell r="B341" t="str">
            <v>MANSFIELD PARK</v>
          </cell>
          <cell r="C341">
            <v>10</v>
          </cell>
          <cell r="D341">
            <v>383000</v>
          </cell>
          <cell r="E341">
            <v>5</v>
          </cell>
          <cell r="F341">
            <v>387000</v>
          </cell>
        </row>
        <row r="342">
          <cell r="B342" t="str">
            <v>NEW PORT</v>
          </cell>
          <cell r="C342"/>
          <cell r="D342"/>
          <cell r="E342"/>
          <cell r="F342"/>
        </row>
        <row r="343">
          <cell r="B343" t="str">
            <v>NORTH HAVEN</v>
          </cell>
          <cell r="C343">
            <v>22</v>
          </cell>
          <cell r="D343">
            <v>440750</v>
          </cell>
          <cell r="E343">
            <v>18</v>
          </cell>
          <cell r="F343">
            <v>435000</v>
          </cell>
        </row>
        <row r="344">
          <cell r="B344" t="str">
            <v>NORTHFIELD</v>
          </cell>
          <cell r="C344">
            <v>22</v>
          </cell>
          <cell r="D344">
            <v>365000</v>
          </cell>
          <cell r="E344">
            <v>11</v>
          </cell>
          <cell r="F344">
            <v>408750</v>
          </cell>
        </row>
        <row r="345">
          <cell r="B345" t="str">
            <v>NORTHGATE</v>
          </cell>
          <cell r="C345">
            <v>20</v>
          </cell>
          <cell r="D345">
            <v>519250</v>
          </cell>
          <cell r="E345">
            <v>22</v>
          </cell>
          <cell r="F345">
            <v>535000</v>
          </cell>
        </row>
        <row r="346">
          <cell r="B346" t="str">
            <v>OAKDEN</v>
          </cell>
          <cell r="C346">
            <v>13</v>
          </cell>
          <cell r="D346">
            <v>427000</v>
          </cell>
          <cell r="E346">
            <v>8</v>
          </cell>
          <cell r="F346">
            <v>475000</v>
          </cell>
        </row>
        <row r="347">
          <cell r="B347" t="str">
            <v>OSBORNE</v>
          </cell>
          <cell r="C347">
            <v>13</v>
          </cell>
          <cell r="D347">
            <v>320000</v>
          </cell>
          <cell r="E347">
            <v>6</v>
          </cell>
          <cell r="F347">
            <v>422500</v>
          </cell>
        </row>
        <row r="348">
          <cell r="B348" t="str">
            <v>OTTOWAY</v>
          </cell>
          <cell r="C348">
            <v>12</v>
          </cell>
          <cell r="D348">
            <v>335500</v>
          </cell>
          <cell r="E348">
            <v>5</v>
          </cell>
          <cell r="F348">
            <v>372500</v>
          </cell>
        </row>
        <row r="349">
          <cell r="B349" t="str">
            <v>OUTER HARBOR</v>
          </cell>
          <cell r="C349"/>
          <cell r="D349"/>
          <cell r="E349"/>
          <cell r="F349"/>
        </row>
        <row r="350">
          <cell r="B350" t="str">
            <v>OVINGHAM</v>
          </cell>
          <cell r="C350">
            <v>6</v>
          </cell>
          <cell r="D350">
            <v>498500</v>
          </cell>
          <cell r="E350"/>
          <cell r="F350"/>
        </row>
        <row r="351">
          <cell r="B351" t="str">
            <v>PETERHEAD</v>
          </cell>
          <cell r="C351">
            <v>7</v>
          </cell>
          <cell r="D351">
            <v>360000</v>
          </cell>
          <cell r="E351">
            <v>8</v>
          </cell>
          <cell r="F351">
            <v>392500</v>
          </cell>
        </row>
        <row r="352">
          <cell r="B352" t="str">
            <v>PORT ADELAIDE</v>
          </cell>
          <cell r="C352">
            <v>2</v>
          </cell>
          <cell r="D352">
            <v>356250</v>
          </cell>
          <cell r="E352">
            <v>1</v>
          </cell>
          <cell r="F352">
            <v>265000</v>
          </cell>
        </row>
        <row r="353">
          <cell r="B353" t="str">
            <v>PROSPECT</v>
          </cell>
          <cell r="C353">
            <v>53</v>
          </cell>
          <cell r="D353">
            <v>560000</v>
          </cell>
          <cell r="E353">
            <v>24</v>
          </cell>
          <cell r="F353">
            <v>686350</v>
          </cell>
        </row>
        <row r="354">
          <cell r="B354" t="str">
            <v>QUEENSTOWN</v>
          </cell>
          <cell r="C354">
            <v>10</v>
          </cell>
          <cell r="D354">
            <v>379400</v>
          </cell>
          <cell r="E354">
            <v>4</v>
          </cell>
          <cell r="F354">
            <v>457500</v>
          </cell>
        </row>
        <row r="355">
          <cell r="B355" t="str">
            <v>REGENCY PARK</v>
          </cell>
          <cell r="C355"/>
          <cell r="D355"/>
          <cell r="E355"/>
          <cell r="F355"/>
        </row>
        <row r="356">
          <cell r="B356" t="str">
            <v>ROSEWATER</v>
          </cell>
          <cell r="C356">
            <v>8</v>
          </cell>
          <cell r="D356">
            <v>345000</v>
          </cell>
          <cell r="E356">
            <v>6</v>
          </cell>
          <cell r="F356">
            <v>365000</v>
          </cell>
        </row>
        <row r="357">
          <cell r="B357" t="str">
            <v>SEFTON PARK</v>
          </cell>
          <cell r="C357">
            <v>9</v>
          </cell>
          <cell r="D357">
            <v>485000</v>
          </cell>
          <cell r="E357">
            <v>3</v>
          </cell>
          <cell r="F357">
            <v>450000</v>
          </cell>
        </row>
        <row r="358">
          <cell r="B358" t="str">
            <v>SEMAPHORE</v>
          </cell>
          <cell r="C358">
            <v>7</v>
          </cell>
          <cell r="D358">
            <v>425000</v>
          </cell>
          <cell r="E358">
            <v>7</v>
          </cell>
          <cell r="F358">
            <v>830000</v>
          </cell>
        </row>
        <row r="359">
          <cell r="B359" t="str">
            <v>SEMAPHORE SOUTH</v>
          </cell>
          <cell r="C359">
            <v>7</v>
          </cell>
          <cell r="D359">
            <v>470000</v>
          </cell>
          <cell r="E359">
            <v>2</v>
          </cell>
          <cell r="F359">
            <v>713500</v>
          </cell>
        </row>
        <row r="360">
          <cell r="B360" t="str">
            <v>TAPEROO</v>
          </cell>
          <cell r="C360">
            <v>6</v>
          </cell>
          <cell r="D360">
            <v>336000</v>
          </cell>
          <cell r="E360">
            <v>11</v>
          </cell>
          <cell r="F360">
            <v>375000</v>
          </cell>
        </row>
        <row r="361">
          <cell r="B361" t="str">
            <v>VALLEY VIEW</v>
          </cell>
          <cell r="C361">
            <v>37</v>
          </cell>
          <cell r="D361">
            <v>344000</v>
          </cell>
          <cell r="E361">
            <v>16</v>
          </cell>
          <cell r="F361">
            <v>387000</v>
          </cell>
        </row>
        <row r="362">
          <cell r="B362" t="str">
            <v>WALKLEY HEIGHTS</v>
          </cell>
          <cell r="C362">
            <v>11</v>
          </cell>
          <cell r="D362">
            <v>522500</v>
          </cell>
          <cell r="E362">
            <v>6</v>
          </cell>
          <cell r="F362">
            <v>413100</v>
          </cell>
        </row>
        <row r="363">
          <cell r="B363" t="str">
            <v>WINDSOR GARDENS</v>
          </cell>
          <cell r="C363">
            <v>31</v>
          </cell>
          <cell r="D363">
            <v>406500</v>
          </cell>
          <cell r="E363">
            <v>18</v>
          </cell>
          <cell r="F363">
            <v>432500</v>
          </cell>
        </row>
        <row r="364">
          <cell r="B364" t="str">
            <v>WINGFIELD</v>
          </cell>
          <cell r="C364">
            <v>4</v>
          </cell>
          <cell r="D364">
            <v>240000</v>
          </cell>
          <cell r="E364"/>
          <cell r="F364"/>
        </row>
        <row r="365">
          <cell r="B365" t="str">
            <v>WOODVILLE GARDENS</v>
          </cell>
          <cell r="C365">
            <v>5</v>
          </cell>
          <cell r="D365">
            <v>355000</v>
          </cell>
          <cell r="E365"/>
          <cell r="F365"/>
        </row>
        <row r="366">
          <cell r="B366" t="str">
            <v>BROADVIEW</v>
          </cell>
          <cell r="C366">
            <v>21</v>
          </cell>
          <cell r="D366">
            <v>490900</v>
          </cell>
          <cell r="E366">
            <v>10</v>
          </cell>
          <cell r="F366">
            <v>488000</v>
          </cell>
        </row>
        <row r="367">
          <cell r="B367" t="str">
            <v>COLLINSWOOD</v>
          </cell>
          <cell r="C367">
            <v>2</v>
          </cell>
          <cell r="D367">
            <v>566750</v>
          </cell>
          <cell r="E367">
            <v>2</v>
          </cell>
          <cell r="F367">
            <v>825000</v>
          </cell>
        </row>
        <row r="368">
          <cell r="B368" t="str">
            <v>FITZROY</v>
          </cell>
          <cell r="C368">
            <v>1</v>
          </cell>
          <cell r="D368">
            <v>1350000</v>
          </cell>
          <cell r="E368"/>
          <cell r="F368"/>
        </row>
        <row r="369">
          <cell r="B369" t="str">
            <v>MEDINDIE GARDENS</v>
          </cell>
          <cell r="C369">
            <v>2</v>
          </cell>
          <cell r="D369">
            <v>1007500</v>
          </cell>
          <cell r="E369"/>
          <cell r="F369"/>
        </row>
        <row r="370">
          <cell r="B370" t="str">
            <v>NAILSWORTH</v>
          </cell>
          <cell r="C370">
            <v>9</v>
          </cell>
          <cell r="D370">
            <v>540000</v>
          </cell>
          <cell r="E370">
            <v>4</v>
          </cell>
          <cell r="F370">
            <v>625000</v>
          </cell>
        </row>
        <row r="371">
          <cell r="B371" t="str">
            <v>OVINGHAM</v>
          </cell>
          <cell r="C371">
            <v>6</v>
          </cell>
          <cell r="D371">
            <v>498500</v>
          </cell>
          <cell r="E371"/>
          <cell r="F371"/>
        </row>
        <row r="372">
          <cell r="B372" t="str">
            <v>PROSPECT</v>
          </cell>
          <cell r="C372">
            <v>53</v>
          </cell>
          <cell r="D372">
            <v>560000</v>
          </cell>
          <cell r="E372">
            <v>24</v>
          </cell>
          <cell r="F372">
            <v>686350</v>
          </cell>
        </row>
        <row r="373">
          <cell r="B373" t="str">
            <v>SEFTON PARK</v>
          </cell>
          <cell r="C373">
            <v>9</v>
          </cell>
          <cell r="D373">
            <v>485000</v>
          </cell>
          <cell r="E373">
            <v>3</v>
          </cell>
          <cell r="F373">
            <v>450000</v>
          </cell>
        </row>
        <row r="374">
          <cell r="B374" t="str">
            <v>THORNGATE</v>
          </cell>
          <cell r="C374"/>
          <cell r="D374"/>
          <cell r="E374"/>
          <cell r="F374"/>
        </row>
        <row r="375">
          <cell r="B375" t="str">
            <v>BOLIVAR</v>
          </cell>
          <cell r="C375"/>
          <cell r="D375"/>
          <cell r="E375"/>
          <cell r="F375"/>
        </row>
        <row r="376">
          <cell r="B376" t="str">
            <v>BRAHMA LODGE</v>
          </cell>
          <cell r="C376">
            <v>10</v>
          </cell>
          <cell r="D376">
            <v>277500</v>
          </cell>
          <cell r="E376">
            <v>8</v>
          </cell>
          <cell r="F376">
            <v>271000</v>
          </cell>
        </row>
        <row r="377">
          <cell r="B377" t="str">
            <v>BURTON</v>
          </cell>
          <cell r="C377">
            <v>27</v>
          </cell>
          <cell r="D377">
            <v>287500</v>
          </cell>
          <cell r="E377">
            <v>18</v>
          </cell>
          <cell r="F377">
            <v>345000</v>
          </cell>
        </row>
        <row r="378">
          <cell r="B378" t="str">
            <v>CAVAN</v>
          </cell>
          <cell r="C378"/>
          <cell r="D378"/>
          <cell r="E378"/>
          <cell r="F378"/>
        </row>
        <row r="379">
          <cell r="B379" t="str">
            <v>DIREK</v>
          </cell>
          <cell r="C379"/>
          <cell r="D379"/>
          <cell r="E379">
            <v>4</v>
          </cell>
          <cell r="F379">
            <v>323500</v>
          </cell>
        </row>
        <row r="380">
          <cell r="B380" t="str">
            <v>DRY CREEK</v>
          </cell>
          <cell r="C380">
            <v>3</v>
          </cell>
          <cell r="D380">
            <v>245000</v>
          </cell>
          <cell r="E380"/>
          <cell r="F380"/>
        </row>
        <row r="381">
          <cell r="B381" t="str">
            <v>EDINBURGH</v>
          </cell>
          <cell r="C381"/>
          <cell r="D381"/>
          <cell r="E381"/>
          <cell r="F381"/>
        </row>
        <row r="382">
          <cell r="B382" t="str">
            <v>ELIZABETH VALE</v>
          </cell>
          <cell r="C382">
            <v>8</v>
          </cell>
          <cell r="D382">
            <v>231500</v>
          </cell>
          <cell r="E382">
            <v>12</v>
          </cell>
          <cell r="F382">
            <v>218000</v>
          </cell>
        </row>
        <row r="383">
          <cell r="B383" t="str">
            <v>GLOBE DERBY PARK</v>
          </cell>
          <cell r="C383"/>
          <cell r="D383"/>
          <cell r="E383"/>
          <cell r="F383"/>
        </row>
        <row r="384">
          <cell r="B384" t="str">
            <v>GREEN FIELDS</v>
          </cell>
          <cell r="C384"/>
          <cell r="D384"/>
          <cell r="E384"/>
          <cell r="F384"/>
        </row>
        <row r="385">
          <cell r="B385" t="str">
            <v>GULFVIEW HEIGHTS</v>
          </cell>
          <cell r="C385">
            <v>9</v>
          </cell>
          <cell r="D385">
            <v>370000</v>
          </cell>
          <cell r="E385">
            <v>7</v>
          </cell>
          <cell r="F385">
            <v>305000</v>
          </cell>
        </row>
        <row r="386">
          <cell r="B386" t="str">
            <v>INGLE FARM</v>
          </cell>
          <cell r="C386">
            <v>35</v>
          </cell>
          <cell r="D386">
            <v>320000</v>
          </cell>
          <cell r="E386">
            <v>31</v>
          </cell>
          <cell r="F386">
            <v>311000</v>
          </cell>
        </row>
        <row r="387">
          <cell r="B387" t="str">
            <v>MAWSON LAKES</v>
          </cell>
          <cell r="C387">
            <v>57</v>
          </cell>
          <cell r="D387">
            <v>470000</v>
          </cell>
          <cell r="E387">
            <v>40</v>
          </cell>
          <cell r="F387">
            <v>490000</v>
          </cell>
        </row>
        <row r="388">
          <cell r="B388" t="str">
            <v>MODBURY HEIGHTS</v>
          </cell>
          <cell r="C388">
            <v>20</v>
          </cell>
          <cell r="D388">
            <v>382500</v>
          </cell>
          <cell r="E388">
            <v>13</v>
          </cell>
          <cell r="F388">
            <v>402000</v>
          </cell>
        </row>
        <row r="389">
          <cell r="B389" t="str">
            <v>PARA HILLS</v>
          </cell>
          <cell r="C389">
            <v>30</v>
          </cell>
          <cell r="D389">
            <v>316500</v>
          </cell>
          <cell r="E389">
            <v>28</v>
          </cell>
          <cell r="F389">
            <v>300000</v>
          </cell>
        </row>
        <row r="390">
          <cell r="B390" t="str">
            <v>PARA HILLS WEST</v>
          </cell>
          <cell r="C390">
            <v>5</v>
          </cell>
          <cell r="D390">
            <v>330250</v>
          </cell>
          <cell r="E390">
            <v>8</v>
          </cell>
          <cell r="F390">
            <v>325000</v>
          </cell>
        </row>
        <row r="391">
          <cell r="B391" t="str">
            <v>PARA VISTA</v>
          </cell>
          <cell r="C391">
            <v>11</v>
          </cell>
          <cell r="D391">
            <v>292000</v>
          </cell>
          <cell r="E391">
            <v>10</v>
          </cell>
          <cell r="F391">
            <v>325000</v>
          </cell>
        </row>
        <row r="392">
          <cell r="B392" t="str">
            <v>PARAFIELD GARDENS</v>
          </cell>
          <cell r="C392">
            <v>72</v>
          </cell>
          <cell r="D392">
            <v>312500</v>
          </cell>
          <cell r="E392">
            <v>21</v>
          </cell>
          <cell r="F392">
            <v>292500</v>
          </cell>
        </row>
        <row r="393">
          <cell r="B393" t="str">
            <v>PARALOWIE</v>
          </cell>
          <cell r="C393">
            <v>43</v>
          </cell>
          <cell r="D393">
            <v>299500</v>
          </cell>
          <cell r="E393">
            <v>50</v>
          </cell>
          <cell r="F393">
            <v>268500</v>
          </cell>
        </row>
        <row r="394">
          <cell r="B394" t="str">
            <v>POORAKA</v>
          </cell>
          <cell r="C394">
            <v>17</v>
          </cell>
          <cell r="D394">
            <v>325000</v>
          </cell>
          <cell r="E394">
            <v>22</v>
          </cell>
          <cell r="F394">
            <v>338000</v>
          </cell>
        </row>
        <row r="395">
          <cell r="B395" t="str">
            <v>SALISBURY</v>
          </cell>
          <cell r="C395">
            <v>20</v>
          </cell>
          <cell r="D395">
            <v>290000</v>
          </cell>
          <cell r="E395">
            <v>13</v>
          </cell>
          <cell r="F395">
            <v>305000</v>
          </cell>
        </row>
        <row r="396">
          <cell r="B396" t="str">
            <v>SALISBURY DOWNS</v>
          </cell>
          <cell r="C396">
            <v>19</v>
          </cell>
          <cell r="D396">
            <v>287500</v>
          </cell>
          <cell r="E396">
            <v>9</v>
          </cell>
          <cell r="F396">
            <v>315000</v>
          </cell>
        </row>
        <row r="397">
          <cell r="B397" t="str">
            <v>SALISBURY EAST</v>
          </cell>
          <cell r="C397">
            <v>36</v>
          </cell>
          <cell r="D397">
            <v>295000</v>
          </cell>
          <cell r="E397">
            <v>23</v>
          </cell>
          <cell r="F397">
            <v>289000</v>
          </cell>
        </row>
        <row r="398">
          <cell r="B398" t="str">
            <v>SALISBURY HEIGHTS</v>
          </cell>
          <cell r="C398">
            <v>21</v>
          </cell>
          <cell r="D398">
            <v>355000</v>
          </cell>
          <cell r="E398">
            <v>10</v>
          </cell>
          <cell r="F398">
            <v>376500</v>
          </cell>
        </row>
        <row r="399">
          <cell r="B399" t="str">
            <v>SALISBURY NORTH</v>
          </cell>
          <cell r="C399">
            <v>20</v>
          </cell>
          <cell r="D399">
            <v>269500</v>
          </cell>
          <cell r="E399">
            <v>17</v>
          </cell>
          <cell r="F399">
            <v>249250</v>
          </cell>
        </row>
        <row r="400">
          <cell r="B400" t="str">
            <v>SALISBURY PARK</v>
          </cell>
          <cell r="C400">
            <v>8</v>
          </cell>
          <cell r="D400">
            <v>282750</v>
          </cell>
          <cell r="E400">
            <v>10</v>
          </cell>
          <cell r="F400">
            <v>305000</v>
          </cell>
        </row>
        <row r="401">
          <cell r="B401" t="str">
            <v>SALISBURY PLAIN</v>
          </cell>
          <cell r="C401">
            <v>5</v>
          </cell>
          <cell r="D401">
            <v>288500</v>
          </cell>
          <cell r="E401">
            <v>3</v>
          </cell>
          <cell r="F401">
            <v>317500</v>
          </cell>
        </row>
        <row r="402">
          <cell r="B402" t="str">
            <v>SALISBURY SOUTH</v>
          </cell>
          <cell r="C402"/>
          <cell r="D402"/>
          <cell r="E402"/>
          <cell r="F402"/>
        </row>
        <row r="403">
          <cell r="B403" t="str">
            <v>ST KILDA</v>
          </cell>
          <cell r="C403"/>
          <cell r="D403"/>
          <cell r="E403"/>
          <cell r="F403"/>
        </row>
        <row r="404">
          <cell r="B404" t="str">
            <v>VALLEY VIEW</v>
          </cell>
          <cell r="C404">
            <v>37</v>
          </cell>
          <cell r="D404">
            <v>344000</v>
          </cell>
          <cell r="E404">
            <v>16</v>
          </cell>
          <cell r="F404">
            <v>387000</v>
          </cell>
        </row>
        <row r="405">
          <cell r="B405" t="str">
            <v>WALKLEY HEIGHTS</v>
          </cell>
          <cell r="C405">
            <v>11</v>
          </cell>
          <cell r="D405">
            <v>522500</v>
          </cell>
          <cell r="E405">
            <v>6</v>
          </cell>
          <cell r="F405">
            <v>413100</v>
          </cell>
        </row>
        <row r="406">
          <cell r="B406" t="str">
            <v>WATERLOO CORNER</v>
          </cell>
          <cell r="C406"/>
          <cell r="D406"/>
          <cell r="E406"/>
          <cell r="F406"/>
        </row>
        <row r="407">
          <cell r="B407" t="str">
            <v>BANKSIA PARK</v>
          </cell>
          <cell r="C407">
            <v>15</v>
          </cell>
          <cell r="D407">
            <v>330000</v>
          </cell>
          <cell r="E407">
            <v>7</v>
          </cell>
          <cell r="F407">
            <v>375000</v>
          </cell>
        </row>
        <row r="408">
          <cell r="B408" t="str">
            <v>DERNANCOURT</v>
          </cell>
          <cell r="C408">
            <v>12</v>
          </cell>
          <cell r="D408">
            <v>410000</v>
          </cell>
          <cell r="E408">
            <v>11</v>
          </cell>
          <cell r="F408">
            <v>480000</v>
          </cell>
        </row>
        <row r="409">
          <cell r="B409" t="str">
            <v>FAIRVIEW PARK</v>
          </cell>
          <cell r="C409">
            <v>22</v>
          </cell>
          <cell r="D409">
            <v>357500</v>
          </cell>
          <cell r="E409">
            <v>10</v>
          </cell>
          <cell r="F409">
            <v>362500</v>
          </cell>
        </row>
        <row r="410">
          <cell r="B410" t="str">
            <v>GILLES PLAINS</v>
          </cell>
          <cell r="C410">
            <v>19</v>
          </cell>
          <cell r="D410">
            <v>330000</v>
          </cell>
          <cell r="E410">
            <v>9</v>
          </cell>
          <cell r="F410">
            <v>355000</v>
          </cell>
        </row>
        <row r="411">
          <cell r="B411" t="str">
            <v>GOLDEN GROVE</v>
          </cell>
          <cell r="C411">
            <v>46</v>
          </cell>
          <cell r="D411">
            <v>450500</v>
          </cell>
          <cell r="E411">
            <v>26</v>
          </cell>
          <cell r="F411">
            <v>481000</v>
          </cell>
        </row>
        <row r="412">
          <cell r="B412" t="str">
            <v>GOULD CREEK</v>
          </cell>
          <cell r="C412"/>
          <cell r="D412"/>
          <cell r="E412"/>
          <cell r="F412"/>
        </row>
        <row r="413">
          <cell r="B413" t="str">
            <v>GREENWITH</v>
          </cell>
          <cell r="C413">
            <v>32</v>
          </cell>
          <cell r="D413">
            <v>405000</v>
          </cell>
          <cell r="E413">
            <v>30</v>
          </cell>
          <cell r="F413">
            <v>410250</v>
          </cell>
        </row>
        <row r="414">
          <cell r="B414" t="str">
            <v>GULFVIEW HEIGHTS</v>
          </cell>
          <cell r="C414">
            <v>9</v>
          </cell>
          <cell r="D414">
            <v>370000</v>
          </cell>
          <cell r="E414">
            <v>7</v>
          </cell>
          <cell r="F414">
            <v>305000</v>
          </cell>
        </row>
        <row r="415">
          <cell r="B415" t="str">
            <v>HIGHBURY</v>
          </cell>
          <cell r="C415">
            <v>33</v>
          </cell>
          <cell r="D415">
            <v>417500</v>
          </cell>
          <cell r="E415">
            <v>26</v>
          </cell>
          <cell r="F415">
            <v>431000</v>
          </cell>
        </row>
        <row r="416">
          <cell r="B416" t="str">
            <v>HOLDEN HILL</v>
          </cell>
          <cell r="C416">
            <v>11</v>
          </cell>
          <cell r="D416">
            <v>383000</v>
          </cell>
          <cell r="E416">
            <v>8</v>
          </cell>
          <cell r="F416">
            <v>365000</v>
          </cell>
        </row>
        <row r="417">
          <cell r="B417" t="str">
            <v>HOPE VALLEY</v>
          </cell>
          <cell r="C417">
            <v>18</v>
          </cell>
          <cell r="D417">
            <v>343000</v>
          </cell>
          <cell r="E417">
            <v>17</v>
          </cell>
          <cell r="F417">
            <v>389000</v>
          </cell>
        </row>
        <row r="418">
          <cell r="B418" t="str">
            <v>MODBURY</v>
          </cell>
          <cell r="C418">
            <v>21</v>
          </cell>
          <cell r="D418">
            <v>335000</v>
          </cell>
          <cell r="E418">
            <v>12</v>
          </cell>
          <cell r="F418">
            <v>356250</v>
          </cell>
        </row>
        <row r="419">
          <cell r="B419" t="str">
            <v>MODBURY HEIGHTS</v>
          </cell>
          <cell r="C419">
            <v>20</v>
          </cell>
          <cell r="D419">
            <v>382500</v>
          </cell>
          <cell r="E419">
            <v>13</v>
          </cell>
          <cell r="F419">
            <v>402000</v>
          </cell>
        </row>
        <row r="420">
          <cell r="B420" t="str">
            <v>MODBURY NORTH</v>
          </cell>
          <cell r="C420">
            <v>19</v>
          </cell>
          <cell r="D420">
            <v>338000</v>
          </cell>
          <cell r="E420">
            <v>15</v>
          </cell>
          <cell r="F420">
            <v>363250</v>
          </cell>
        </row>
        <row r="421">
          <cell r="B421" t="str">
            <v>REDWOOD PARK</v>
          </cell>
          <cell r="C421">
            <v>22</v>
          </cell>
          <cell r="D421">
            <v>349050</v>
          </cell>
          <cell r="E421">
            <v>9</v>
          </cell>
          <cell r="F421">
            <v>350000</v>
          </cell>
        </row>
        <row r="422">
          <cell r="B422" t="str">
            <v>RIDGEHAVEN</v>
          </cell>
          <cell r="C422">
            <v>16</v>
          </cell>
          <cell r="D422">
            <v>351000</v>
          </cell>
          <cell r="E422">
            <v>8</v>
          </cell>
          <cell r="F422">
            <v>357000</v>
          </cell>
        </row>
        <row r="423">
          <cell r="B423" t="str">
            <v>SALISBURY EAST</v>
          </cell>
          <cell r="C423">
            <v>36</v>
          </cell>
          <cell r="D423">
            <v>295000</v>
          </cell>
          <cell r="E423">
            <v>23</v>
          </cell>
          <cell r="F423">
            <v>289000</v>
          </cell>
        </row>
        <row r="424">
          <cell r="B424" t="str">
            <v>SALISBURY HEIGHTS</v>
          </cell>
          <cell r="C424">
            <v>21</v>
          </cell>
          <cell r="D424">
            <v>355000</v>
          </cell>
          <cell r="E424">
            <v>10</v>
          </cell>
          <cell r="F424">
            <v>376500</v>
          </cell>
        </row>
        <row r="425">
          <cell r="B425" t="str">
            <v>ST AGNES</v>
          </cell>
          <cell r="C425">
            <v>14</v>
          </cell>
          <cell r="D425">
            <v>360000</v>
          </cell>
          <cell r="E425">
            <v>11</v>
          </cell>
          <cell r="F425">
            <v>401000</v>
          </cell>
        </row>
        <row r="426">
          <cell r="B426" t="str">
            <v>SURREY DOWNS</v>
          </cell>
          <cell r="C426">
            <v>10</v>
          </cell>
          <cell r="D426">
            <v>344750</v>
          </cell>
          <cell r="E426">
            <v>14</v>
          </cell>
          <cell r="F426">
            <v>350500</v>
          </cell>
        </row>
        <row r="427">
          <cell r="B427" t="str">
            <v>TEA TREE GULLY</v>
          </cell>
          <cell r="C427">
            <v>12</v>
          </cell>
          <cell r="D427">
            <v>425000</v>
          </cell>
          <cell r="E427">
            <v>7</v>
          </cell>
          <cell r="F427">
            <v>410000</v>
          </cell>
        </row>
        <row r="428">
          <cell r="B428" t="str">
            <v>VALLEY VIEW</v>
          </cell>
          <cell r="C428">
            <v>37</v>
          </cell>
          <cell r="D428">
            <v>344000</v>
          </cell>
          <cell r="E428">
            <v>16</v>
          </cell>
          <cell r="F428">
            <v>387000</v>
          </cell>
        </row>
        <row r="429">
          <cell r="B429" t="str">
            <v>VISTA</v>
          </cell>
          <cell r="C429">
            <v>3</v>
          </cell>
          <cell r="D429">
            <v>334000</v>
          </cell>
          <cell r="E429">
            <v>2</v>
          </cell>
          <cell r="F429">
            <v>400000</v>
          </cell>
        </row>
        <row r="430">
          <cell r="B430" t="str">
            <v>WYNN VALE</v>
          </cell>
          <cell r="C430">
            <v>31</v>
          </cell>
          <cell r="D430">
            <v>378500</v>
          </cell>
          <cell r="E430">
            <v>20</v>
          </cell>
          <cell r="F430">
            <v>469000</v>
          </cell>
        </row>
        <row r="431">
          <cell r="B431" t="str">
            <v>YATALA VALE</v>
          </cell>
          <cell r="C431"/>
          <cell r="D431"/>
          <cell r="E431"/>
          <cell r="F431"/>
        </row>
        <row r="432">
          <cell r="B432" t="str">
            <v>BLACK FOREST</v>
          </cell>
          <cell r="C432">
            <v>5</v>
          </cell>
          <cell r="D432">
            <v>575000</v>
          </cell>
          <cell r="E432">
            <v>4</v>
          </cell>
          <cell r="F432">
            <v>670000</v>
          </cell>
        </row>
        <row r="433">
          <cell r="B433" t="str">
            <v>CLARENCE PARK</v>
          </cell>
          <cell r="C433">
            <v>13</v>
          </cell>
          <cell r="D433">
            <v>597000</v>
          </cell>
          <cell r="E433">
            <v>2</v>
          </cell>
          <cell r="F433">
            <v>742500</v>
          </cell>
        </row>
        <row r="434">
          <cell r="B434" t="str">
            <v>EVERARD PARK</v>
          </cell>
          <cell r="C434">
            <v>1</v>
          </cell>
          <cell r="D434">
            <v>531500</v>
          </cell>
          <cell r="E434"/>
          <cell r="F434"/>
        </row>
        <row r="435">
          <cell r="B435" t="str">
            <v>FORESTVILLE</v>
          </cell>
          <cell r="C435">
            <v>3</v>
          </cell>
          <cell r="D435">
            <v>820000</v>
          </cell>
          <cell r="E435">
            <v>1</v>
          </cell>
          <cell r="F435">
            <v>523000</v>
          </cell>
        </row>
        <row r="436">
          <cell r="B436" t="str">
            <v>FULLARTON</v>
          </cell>
          <cell r="C436">
            <v>9</v>
          </cell>
          <cell r="D436">
            <v>776000</v>
          </cell>
          <cell r="E436">
            <v>8</v>
          </cell>
          <cell r="F436">
            <v>757500</v>
          </cell>
        </row>
        <row r="437">
          <cell r="B437" t="str">
            <v>GOODWOOD</v>
          </cell>
          <cell r="C437">
            <v>5</v>
          </cell>
          <cell r="D437">
            <v>855000</v>
          </cell>
          <cell r="E437">
            <v>4</v>
          </cell>
          <cell r="F437">
            <v>650000</v>
          </cell>
        </row>
        <row r="438">
          <cell r="B438" t="str">
            <v>HIGHGATE</v>
          </cell>
          <cell r="C438">
            <v>4</v>
          </cell>
          <cell r="D438">
            <v>892500</v>
          </cell>
          <cell r="E438">
            <v>3</v>
          </cell>
          <cell r="F438">
            <v>699500</v>
          </cell>
        </row>
        <row r="439">
          <cell r="B439" t="str">
            <v>HYDE PARK</v>
          </cell>
          <cell r="C439">
            <v>12</v>
          </cell>
          <cell r="D439">
            <v>1147500</v>
          </cell>
          <cell r="E439"/>
          <cell r="F439"/>
        </row>
        <row r="440">
          <cell r="B440" t="str">
            <v>KESWICK</v>
          </cell>
          <cell r="C440">
            <v>1</v>
          </cell>
          <cell r="D440">
            <v>575000</v>
          </cell>
          <cell r="E440">
            <v>1</v>
          </cell>
          <cell r="F440">
            <v>560000</v>
          </cell>
        </row>
        <row r="441">
          <cell r="B441" t="str">
            <v>KINGS PARK</v>
          </cell>
          <cell r="C441">
            <v>2</v>
          </cell>
          <cell r="D441">
            <v>750000</v>
          </cell>
          <cell r="E441"/>
          <cell r="F441"/>
        </row>
        <row r="442">
          <cell r="B442" t="str">
            <v>MALVERN</v>
          </cell>
          <cell r="C442">
            <v>7</v>
          </cell>
          <cell r="D442">
            <v>1050000</v>
          </cell>
          <cell r="E442">
            <v>8</v>
          </cell>
          <cell r="F442">
            <v>1102500</v>
          </cell>
        </row>
        <row r="443">
          <cell r="B443" t="str">
            <v>MILLSWOOD</v>
          </cell>
          <cell r="C443">
            <v>11</v>
          </cell>
          <cell r="D443">
            <v>850000</v>
          </cell>
          <cell r="E443">
            <v>4</v>
          </cell>
          <cell r="F443">
            <v>1907500</v>
          </cell>
        </row>
        <row r="444">
          <cell r="B444" t="str">
            <v>MYRTLE BANK</v>
          </cell>
          <cell r="C444">
            <v>7</v>
          </cell>
          <cell r="D444">
            <v>826000</v>
          </cell>
          <cell r="E444">
            <v>9</v>
          </cell>
          <cell r="F444">
            <v>815000</v>
          </cell>
        </row>
        <row r="445">
          <cell r="B445" t="str">
            <v>PARKSIDE</v>
          </cell>
          <cell r="C445">
            <v>16</v>
          </cell>
          <cell r="D445">
            <v>671000</v>
          </cell>
          <cell r="E445">
            <v>17</v>
          </cell>
          <cell r="F445">
            <v>780000</v>
          </cell>
        </row>
        <row r="446">
          <cell r="B446" t="str">
            <v>UNLEY</v>
          </cell>
          <cell r="C446">
            <v>15</v>
          </cell>
          <cell r="D446">
            <v>1160000</v>
          </cell>
          <cell r="E446">
            <v>10</v>
          </cell>
          <cell r="F446">
            <v>1160000</v>
          </cell>
        </row>
        <row r="447">
          <cell r="B447" t="str">
            <v>UNLEY PARK</v>
          </cell>
          <cell r="C447">
            <v>12</v>
          </cell>
          <cell r="D447">
            <v>1010000</v>
          </cell>
          <cell r="E447">
            <v>4</v>
          </cell>
          <cell r="F447">
            <v>2450000</v>
          </cell>
        </row>
        <row r="448">
          <cell r="B448" t="str">
            <v>WAYVILLE</v>
          </cell>
          <cell r="C448">
            <v>2</v>
          </cell>
          <cell r="D448">
            <v>700000</v>
          </cell>
          <cell r="E448">
            <v>2</v>
          </cell>
          <cell r="F448">
            <v>816000</v>
          </cell>
        </row>
        <row r="449">
          <cell r="B449" t="str">
            <v>GILBERTON</v>
          </cell>
          <cell r="C449">
            <v>6</v>
          </cell>
          <cell r="D449">
            <v>1040000</v>
          </cell>
          <cell r="E449">
            <v>4</v>
          </cell>
          <cell r="F449">
            <v>885000</v>
          </cell>
        </row>
        <row r="450">
          <cell r="B450" t="str">
            <v>MEDINDIE</v>
          </cell>
          <cell r="C450">
            <v>5</v>
          </cell>
          <cell r="D450">
            <v>1352000</v>
          </cell>
          <cell r="E450"/>
          <cell r="F450"/>
        </row>
        <row r="451">
          <cell r="B451" t="str">
            <v>VALE PARK</v>
          </cell>
          <cell r="C451">
            <v>12</v>
          </cell>
          <cell r="D451">
            <v>590000</v>
          </cell>
          <cell r="E451">
            <v>12</v>
          </cell>
          <cell r="F451">
            <v>641000</v>
          </cell>
        </row>
        <row r="452">
          <cell r="B452" t="str">
            <v>WALKERVILLE</v>
          </cell>
          <cell r="C452">
            <v>9</v>
          </cell>
          <cell r="D452">
            <v>1670000</v>
          </cell>
          <cell r="E452">
            <v>10</v>
          </cell>
          <cell r="F452">
            <v>990000</v>
          </cell>
        </row>
        <row r="453">
          <cell r="B453" t="str">
            <v>ADELAIDE AIRPORT</v>
          </cell>
          <cell r="C453"/>
          <cell r="D453"/>
          <cell r="E453"/>
          <cell r="F453"/>
        </row>
        <row r="454">
          <cell r="B454" t="str">
            <v>ASHFORD</v>
          </cell>
          <cell r="C454">
            <v>3</v>
          </cell>
          <cell r="D454">
            <v>487000</v>
          </cell>
          <cell r="E454"/>
          <cell r="F454"/>
        </row>
        <row r="455">
          <cell r="B455" t="str">
            <v>BROOKLYN PARK</v>
          </cell>
          <cell r="C455">
            <v>15</v>
          </cell>
          <cell r="D455">
            <v>488000</v>
          </cell>
          <cell r="E455">
            <v>11</v>
          </cell>
          <cell r="F455">
            <v>475000</v>
          </cell>
        </row>
        <row r="456">
          <cell r="B456" t="str">
            <v>CAMDEN PARK</v>
          </cell>
          <cell r="C456">
            <v>15</v>
          </cell>
          <cell r="D456">
            <v>446500</v>
          </cell>
          <cell r="E456">
            <v>7</v>
          </cell>
          <cell r="F456">
            <v>557400</v>
          </cell>
        </row>
        <row r="457">
          <cell r="B457" t="str">
            <v>COWANDILLA</v>
          </cell>
          <cell r="C457">
            <v>5</v>
          </cell>
          <cell r="D457">
            <v>420000</v>
          </cell>
          <cell r="E457">
            <v>2</v>
          </cell>
          <cell r="F457">
            <v>414000</v>
          </cell>
        </row>
        <row r="458">
          <cell r="B458" t="str">
            <v>FULHAM</v>
          </cell>
          <cell r="C458">
            <v>12</v>
          </cell>
          <cell r="D458">
            <v>569000</v>
          </cell>
          <cell r="E458">
            <v>5</v>
          </cell>
          <cell r="F458">
            <v>610000</v>
          </cell>
        </row>
        <row r="459">
          <cell r="B459" t="str">
            <v>GLANDORE</v>
          </cell>
          <cell r="C459">
            <v>2</v>
          </cell>
          <cell r="D459">
            <v>492500</v>
          </cell>
          <cell r="E459">
            <v>8</v>
          </cell>
          <cell r="F459">
            <v>615000</v>
          </cell>
        </row>
        <row r="460">
          <cell r="B460" t="str">
            <v>GLENELG NORTH</v>
          </cell>
          <cell r="C460">
            <v>19</v>
          </cell>
          <cell r="D460">
            <v>603750</v>
          </cell>
          <cell r="E460">
            <v>11</v>
          </cell>
          <cell r="F460">
            <v>570000</v>
          </cell>
        </row>
        <row r="461">
          <cell r="B461" t="str">
            <v>HILTON</v>
          </cell>
          <cell r="C461">
            <v>4</v>
          </cell>
          <cell r="D461">
            <v>522250</v>
          </cell>
          <cell r="E461"/>
          <cell r="F461"/>
        </row>
        <row r="462">
          <cell r="B462" t="str">
            <v>KESWICK</v>
          </cell>
          <cell r="C462">
            <v>1</v>
          </cell>
          <cell r="D462">
            <v>575000</v>
          </cell>
          <cell r="E462">
            <v>1</v>
          </cell>
          <cell r="F462">
            <v>560000</v>
          </cell>
        </row>
        <row r="463">
          <cell r="B463" t="str">
            <v>KESWICK TERMINAL</v>
          </cell>
          <cell r="C463"/>
          <cell r="D463"/>
          <cell r="E463"/>
          <cell r="F463"/>
        </row>
        <row r="464">
          <cell r="B464" t="str">
            <v>KURRALTA PARK</v>
          </cell>
          <cell r="C464">
            <v>9</v>
          </cell>
          <cell r="D464">
            <v>510000</v>
          </cell>
          <cell r="E464">
            <v>6</v>
          </cell>
          <cell r="F464">
            <v>586500</v>
          </cell>
        </row>
        <row r="465">
          <cell r="B465" t="str">
            <v>LOCKLEYS</v>
          </cell>
          <cell r="C465">
            <v>15</v>
          </cell>
          <cell r="D465">
            <v>620000</v>
          </cell>
          <cell r="E465">
            <v>8</v>
          </cell>
          <cell r="F465">
            <v>635000</v>
          </cell>
        </row>
        <row r="466">
          <cell r="B466" t="str">
            <v>MARLESTON</v>
          </cell>
          <cell r="C466">
            <v>10</v>
          </cell>
          <cell r="D466">
            <v>531250</v>
          </cell>
          <cell r="E466">
            <v>1</v>
          </cell>
          <cell r="F466">
            <v>660000</v>
          </cell>
        </row>
        <row r="467">
          <cell r="B467" t="str">
            <v>MILE END</v>
          </cell>
          <cell r="C467">
            <v>13</v>
          </cell>
          <cell r="D467">
            <v>600000</v>
          </cell>
          <cell r="E467">
            <v>5</v>
          </cell>
          <cell r="F467">
            <v>556000</v>
          </cell>
        </row>
        <row r="468">
          <cell r="B468" t="str">
            <v>MILE END SOUTH</v>
          </cell>
          <cell r="C468"/>
          <cell r="D468"/>
          <cell r="E468"/>
          <cell r="F468"/>
        </row>
        <row r="469">
          <cell r="B469" t="str">
            <v>NETLEY</v>
          </cell>
          <cell r="C469">
            <v>4</v>
          </cell>
          <cell r="D469">
            <v>500000</v>
          </cell>
          <cell r="E469">
            <v>8</v>
          </cell>
          <cell r="F469">
            <v>482000</v>
          </cell>
        </row>
        <row r="470">
          <cell r="B470" t="str">
            <v>NORTH PLYMPTON</v>
          </cell>
          <cell r="C470">
            <v>12</v>
          </cell>
          <cell r="D470">
            <v>470000</v>
          </cell>
          <cell r="E470">
            <v>4</v>
          </cell>
          <cell r="F470">
            <v>525000</v>
          </cell>
        </row>
        <row r="471">
          <cell r="B471" t="str">
            <v>NOVAR GARDENS</v>
          </cell>
          <cell r="C471">
            <v>7</v>
          </cell>
          <cell r="D471">
            <v>560000</v>
          </cell>
          <cell r="E471">
            <v>10</v>
          </cell>
          <cell r="F471">
            <v>565000</v>
          </cell>
        </row>
        <row r="472">
          <cell r="B472" t="str">
            <v>PLYMPTON</v>
          </cell>
          <cell r="C472">
            <v>12</v>
          </cell>
          <cell r="D472">
            <v>508000</v>
          </cell>
          <cell r="E472">
            <v>12</v>
          </cell>
          <cell r="F472">
            <v>536500</v>
          </cell>
        </row>
        <row r="473">
          <cell r="B473" t="str">
            <v>RICHMOND</v>
          </cell>
          <cell r="C473">
            <v>12</v>
          </cell>
          <cell r="D473">
            <v>443500</v>
          </cell>
          <cell r="E473">
            <v>4</v>
          </cell>
          <cell r="F473">
            <v>526500</v>
          </cell>
        </row>
        <row r="474">
          <cell r="B474" t="str">
            <v>THEBARTON</v>
          </cell>
          <cell r="C474">
            <v>3</v>
          </cell>
          <cell r="D474">
            <v>396000</v>
          </cell>
          <cell r="E474">
            <v>6</v>
          </cell>
          <cell r="F474">
            <v>509170</v>
          </cell>
        </row>
        <row r="475">
          <cell r="B475" t="str">
            <v>TORRENSVILLE</v>
          </cell>
          <cell r="C475">
            <v>11</v>
          </cell>
          <cell r="D475">
            <v>545000</v>
          </cell>
          <cell r="E475">
            <v>10</v>
          </cell>
          <cell r="F475">
            <v>576250</v>
          </cell>
        </row>
        <row r="476">
          <cell r="B476" t="str">
            <v>UNDERDALE</v>
          </cell>
          <cell r="C476">
            <v>6</v>
          </cell>
          <cell r="D476">
            <v>517500</v>
          </cell>
          <cell r="E476">
            <v>3</v>
          </cell>
          <cell r="F476">
            <v>511000</v>
          </cell>
        </row>
        <row r="477">
          <cell r="B477" t="str">
            <v>WEST BEACH</v>
          </cell>
          <cell r="C477">
            <v>17</v>
          </cell>
          <cell r="D477">
            <v>641250</v>
          </cell>
          <cell r="E477">
            <v>8</v>
          </cell>
          <cell r="F477">
            <v>633500</v>
          </cell>
        </row>
        <row r="478">
          <cell r="B478" t="str">
            <v>WEST RICHMOND</v>
          </cell>
          <cell r="C478">
            <v>2</v>
          </cell>
          <cell r="D478">
            <v>380000</v>
          </cell>
          <cell r="E478">
            <v>4</v>
          </cell>
          <cell r="F478">
            <v>353000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ADELAIDE</v>
          </cell>
          <cell r="C2">
            <v>6</v>
          </cell>
          <cell r="D2">
            <v>757500</v>
          </cell>
          <cell r="E2">
            <v>3</v>
          </cell>
          <cell r="F2">
            <v>750000</v>
          </cell>
        </row>
        <row r="3">
          <cell r="B3" t="str">
            <v>NORTH ADELAIDE</v>
          </cell>
          <cell r="C3">
            <v>4</v>
          </cell>
          <cell r="D3">
            <v>992500</v>
          </cell>
          <cell r="E3">
            <v>10</v>
          </cell>
          <cell r="F3">
            <v>900500</v>
          </cell>
        </row>
        <row r="4">
          <cell r="B4" t="str">
            <v>ALDGATE</v>
          </cell>
          <cell r="C4">
            <v>17</v>
          </cell>
          <cell r="D4">
            <v>650000</v>
          </cell>
          <cell r="E4">
            <v>13</v>
          </cell>
          <cell r="F4">
            <v>715000</v>
          </cell>
        </row>
        <row r="5">
          <cell r="B5" t="str">
            <v>ASHTON</v>
          </cell>
          <cell r="C5"/>
          <cell r="D5"/>
          <cell r="E5"/>
          <cell r="F5"/>
        </row>
        <row r="6">
          <cell r="B6" t="str">
            <v>BASKET RANGE</v>
          </cell>
          <cell r="C6">
            <v>1</v>
          </cell>
          <cell r="D6">
            <v>951000</v>
          </cell>
          <cell r="E6"/>
          <cell r="F6"/>
        </row>
        <row r="7">
          <cell r="B7" t="str">
            <v>BELAIR</v>
          </cell>
          <cell r="C7">
            <v>19</v>
          </cell>
          <cell r="D7">
            <v>572500</v>
          </cell>
          <cell r="E7">
            <v>13</v>
          </cell>
          <cell r="F7">
            <v>577500</v>
          </cell>
        </row>
        <row r="8">
          <cell r="B8" t="str">
            <v>BRADBURY</v>
          </cell>
          <cell r="C8">
            <v>1</v>
          </cell>
          <cell r="D8">
            <v>505000</v>
          </cell>
          <cell r="E8"/>
          <cell r="F8"/>
        </row>
        <row r="9">
          <cell r="B9" t="str">
            <v>BRIDGEWATER</v>
          </cell>
          <cell r="C9">
            <v>12</v>
          </cell>
          <cell r="D9">
            <v>410000</v>
          </cell>
          <cell r="E9">
            <v>16</v>
          </cell>
          <cell r="F9">
            <v>475000</v>
          </cell>
        </row>
        <row r="10">
          <cell r="B10" t="str">
            <v>CAREY GULLY</v>
          </cell>
          <cell r="C10">
            <v>1</v>
          </cell>
          <cell r="D10">
            <v>530000</v>
          </cell>
          <cell r="E10"/>
          <cell r="F10"/>
        </row>
        <row r="11">
          <cell r="B11" t="str">
            <v>CASTAMBUL</v>
          </cell>
          <cell r="C11"/>
          <cell r="D11"/>
          <cell r="E11"/>
          <cell r="F11"/>
        </row>
        <row r="12">
          <cell r="B12" t="str">
            <v>CHERRYVILLE</v>
          </cell>
          <cell r="C12"/>
          <cell r="D12"/>
          <cell r="E12"/>
          <cell r="F12"/>
        </row>
        <row r="13">
          <cell r="B13" t="str">
            <v>CLELAND</v>
          </cell>
          <cell r="C13"/>
          <cell r="D13"/>
          <cell r="E13"/>
          <cell r="F13"/>
        </row>
        <row r="14">
          <cell r="B14" t="str">
            <v>CRAFERS</v>
          </cell>
          <cell r="C14">
            <v>5</v>
          </cell>
          <cell r="D14">
            <v>565000</v>
          </cell>
          <cell r="E14">
            <v>8</v>
          </cell>
          <cell r="F14">
            <v>640500</v>
          </cell>
        </row>
        <row r="15">
          <cell r="B15" t="str">
            <v>CRAFERS WEST</v>
          </cell>
          <cell r="C15">
            <v>3</v>
          </cell>
          <cell r="D15">
            <v>577000</v>
          </cell>
          <cell r="E15">
            <v>3</v>
          </cell>
          <cell r="F15">
            <v>470150</v>
          </cell>
        </row>
        <row r="16">
          <cell r="B16" t="str">
            <v>DORSET VALE</v>
          </cell>
          <cell r="C16"/>
          <cell r="D16"/>
          <cell r="E16"/>
          <cell r="F16"/>
        </row>
        <row r="17">
          <cell r="B17" t="str">
            <v>GREENHILL</v>
          </cell>
          <cell r="C17">
            <v>2</v>
          </cell>
          <cell r="D17">
            <v>605250</v>
          </cell>
          <cell r="E17">
            <v>1</v>
          </cell>
          <cell r="F17">
            <v>590000</v>
          </cell>
        </row>
        <row r="18">
          <cell r="B18" t="str">
            <v>HEATHFIELD</v>
          </cell>
          <cell r="C18">
            <v>3</v>
          </cell>
          <cell r="D18">
            <v>700000</v>
          </cell>
          <cell r="E18">
            <v>4</v>
          </cell>
          <cell r="F18">
            <v>470000</v>
          </cell>
        </row>
        <row r="19">
          <cell r="B19" t="str">
            <v>HORSNELL GULLY</v>
          </cell>
          <cell r="C19"/>
          <cell r="D19"/>
          <cell r="E19"/>
          <cell r="F19"/>
        </row>
        <row r="20">
          <cell r="B20" t="str">
            <v>HUMBUG SCRUB</v>
          </cell>
          <cell r="C20"/>
          <cell r="D20"/>
          <cell r="E20"/>
          <cell r="F20"/>
        </row>
        <row r="21">
          <cell r="B21" t="str">
            <v>IRONBANK</v>
          </cell>
          <cell r="C21"/>
          <cell r="D21"/>
          <cell r="E21">
            <v>1</v>
          </cell>
          <cell r="F21">
            <v>1000000</v>
          </cell>
        </row>
        <row r="22">
          <cell r="B22" t="str">
            <v>KENTON VALLEY</v>
          </cell>
          <cell r="C22"/>
          <cell r="D22"/>
          <cell r="E22"/>
          <cell r="F22"/>
        </row>
        <row r="23">
          <cell r="B23" t="str">
            <v>LONGWOOD</v>
          </cell>
          <cell r="C23"/>
          <cell r="D23"/>
          <cell r="E23"/>
          <cell r="F23"/>
        </row>
        <row r="24">
          <cell r="B24" t="str">
            <v>MARBLE HILL</v>
          </cell>
          <cell r="C24"/>
          <cell r="D24"/>
          <cell r="E24"/>
          <cell r="F24"/>
        </row>
        <row r="25">
          <cell r="B25" t="str">
            <v>MONTACUTE</v>
          </cell>
          <cell r="C25"/>
          <cell r="D25"/>
          <cell r="E25"/>
          <cell r="F25"/>
        </row>
        <row r="26">
          <cell r="B26" t="str">
            <v>MOUNT GEORGE</v>
          </cell>
          <cell r="C26"/>
          <cell r="D26"/>
          <cell r="E26"/>
          <cell r="F26"/>
        </row>
        <row r="27">
          <cell r="B27" t="str">
            <v>MYLOR</v>
          </cell>
          <cell r="C27">
            <v>1</v>
          </cell>
          <cell r="D27">
            <v>390000</v>
          </cell>
          <cell r="E27"/>
          <cell r="F27"/>
        </row>
        <row r="28">
          <cell r="B28" t="str">
            <v>NORTON SUMMIT</v>
          </cell>
          <cell r="C28"/>
          <cell r="D28"/>
          <cell r="E28"/>
          <cell r="F28"/>
        </row>
        <row r="29">
          <cell r="B29" t="str">
            <v>PICCADILLY</v>
          </cell>
          <cell r="C29">
            <v>1</v>
          </cell>
          <cell r="D29">
            <v>550000</v>
          </cell>
          <cell r="E29"/>
          <cell r="F29"/>
        </row>
        <row r="30">
          <cell r="B30" t="str">
            <v>ROSTREVOR</v>
          </cell>
          <cell r="C30">
            <v>19</v>
          </cell>
          <cell r="D30">
            <v>502500</v>
          </cell>
          <cell r="E30">
            <v>16</v>
          </cell>
          <cell r="F30">
            <v>557500</v>
          </cell>
        </row>
        <row r="31">
          <cell r="B31" t="str">
            <v>SCOTT CREEK</v>
          </cell>
          <cell r="C31"/>
          <cell r="D31"/>
          <cell r="E31"/>
          <cell r="F31"/>
        </row>
        <row r="32">
          <cell r="B32" t="str">
            <v>STIRLING</v>
          </cell>
          <cell r="C32">
            <v>16</v>
          </cell>
          <cell r="D32">
            <v>625000</v>
          </cell>
          <cell r="E32">
            <v>16</v>
          </cell>
          <cell r="F32">
            <v>727500</v>
          </cell>
        </row>
        <row r="33">
          <cell r="B33" t="str">
            <v>STONYFELL</v>
          </cell>
          <cell r="C33">
            <v>9</v>
          </cell>
          <cell r="D33">
            <v>800000</v>
          </cell>
          <cell r="E33">
            <v>3</v>
          </cell>
          <cell r="F33">
            <v>880000</v>
          </cell>
        </row>
        <row r="34">
          <cell r="B34" t="str">
            <v>SUMMERTOWN</v>
          </cell>
          <cell r="C34">
            <v>2</v>
          </cell>
          <cell r="D34">
            <v>648750</v>
          </cell>
          <cell r="E34">
            <v>2</v>
          </cell>
          <cell r="F34">
            <v>525000</v>
          </cell>
        </row>
        <row r="35">
          <cell r="B35" t="str">
            <v>TERINGIE</v>
          </cell>
          <cell r="C35"/>
          <cell r="D35"/>
          <cell r="E35"/>
          <cell r="F35"/>
        </row>
        <row r="36">
          <cell r="B36" t="str">
            <v>UPPER STURT</v>
          </cell>
          <cell r="C36">
            <v>4</v>
          </cell>
          <cell r="D36">
            <v>500000</v>
          </cell>
          <cell r="E36">
            <v>2</v>
          </cell>
          <cell r="F36">
            <v>472000</v>
          </cell>
        </row>
        <row r="37">
          <cell r="B37" t="str">
            <v>URAIDLA</v>
          </cell>
          <cell r="C37">
            <v>3</v>
          </cell>
          <cell r="D37">
            <v>415500</v>
          </cell>
          <cell r="E37"/>
          <cell r="F37"/>
        </row>
        <row r="38">
          <cell r="B38" t="str">
            <v>WATERFALL GULLY</v>
          </cell>
          <cell r="C38">
            <v>2</v>
          </cell>
          <cell r="D38">
            <v>1130000</v>
          </cell>
          <cell r="E38"/>
          <cell r="F38"/>
        </row>
        <row r="39">
          <cell r="B39" t="str">
            <v>WOODFORDE</v>
          </cell>
          <cell r="C39">
            <v>1</v>
          </cell>
          <cell r="D39">
            <v>840000</v>
          </cell>
          <cell r="E39">
            <v>2</v>
          </cell>
          <cell r="F39">
            <v>955000</v>
          </cell>
        </row>
        <row r="40">
          <cell r="B40" t="str">
            <v>AULDANA</v>
          </cell>
          <cell r="C40">
            <v>3</v>
          </cell>
          <cell r="D40">
            <v>1010000</v>
          </cell>
          <cell r="E40">
            <v>3</v>
          </cell>
          <cell r="F40">
            <v>825000</v>
          </cell>
        </row>
        <row r="41">
          <cell r="B41" t="str">
            <v>BEAUMONT</v>
          </cell>
          <cell r="C41">
            <v>9</v>
          </cell>
          <cell r="D41">
            <v>856000</v>
          </cell>
          <cell r="E41">
            <v>6</v>
          </cell>
          <cell r="F41">
            <v>1300000</v>
          </cell>
        </row>
        <row r="42">
          <cell r="B42" t="str">
            <v>BEULAH PARK</v>
          </cell>
          <cell r="C42">
            <v>10</v>
          </cell>
          <cell r="D42">
            <v>747500</v>
          </cell>
          <cell r="E42">
            <v>6</v>
          </cell>
          <cell r="F42">
            <v>610000</v>
          </cell>
        </row>
        <row r="43">
          <cell r="B43" t="str">
            <v>BURNSIDE</v>
          </cell>
          <cell r="C43">
            <v>8</v>
          </cell>
          <cell r="D43">
            <v>722500</v>
          </cell>
          <cell r="E43">
            <v>10</v>
          </cell>
          <cell r="F43">
            <v>875000</v>
          </cell>
        </row>
        <row r="44">
          <cell r="B44" t="str">
            <v>DULWICH</v>
          </cell>
          <cell r="C44">
            <v>3</v>
          </cell>
          <cell r="D44">
            <v>755000</v>
          </cell>
          <cell r="E44">
            <v>3</v>
          </cell>
          <cell r="F44">
            <v>897500</v>
          </cell>
        </row>
        <row r="45">
          <cell r="B45" t="str">
            <v>EASTWOOD</v>
          </cell>
          <cell r="C45">
            <v>3</v>
          </cell>
          <cell r="D45">
            <v>869410</v>
          </cell>
          <cell r="E45">
            <v>1</v>
          </cell>
          <cell r="F45">
            <v>660000</v>
          </cell>
        </row>
        <row r="46">
          <cell r="B46" t="str">
            <v>ERINDALE</v>
          </cell>
          <cell r="C46">
            <v>3</v>
          </cell>
          <cell r="D46">
            <v>850000</v>
          </cell>
          <cell r="E46">
            <v>3</v>
          </cell>
          <cell r="F46">
            <v>1037000</v>
          </cell>
        </row>
        <row r="47">
          <cell r="B47" t="str">
            <v>FREWVILLE</v>
          </cell>
          <cell r="C47">
            <v>2</v>
          </cell>
          <cell r="D47">
            <v>780000</v>
          </cell>
          <cell r="E47">
            <v>3</v>
          </cell>
          <cell r="F47">
            <v>708888</v>
          </cell>
        </row>
        <row r="48">
          <cell r="B48" t="str">
            <v>GLEN OSMOND</v>
          </cell>
          <cell r="C48">
            <v>8</v>
          </cell>
          <cell r="D48">
            <v>955000</v>
          </cell>
          <cell r="E48">
            <v>3</v>
          </cell>
          <cell r="F48">
            <v>1250000</v>
          </cell>
        </row>
        <row r="49">
          <cell r="B49" t="str">
            <v>GLENSIDE</v>
          </cell>
          <cell r="C49">
            <v>2</v>
          </cell>
          <cell r="D49">
            <v>905000</v>
          </cell>
          <cell r="E49">
            <v>1</v>
          </cell>
          <cell r="F49">
            <v>1120000</v>
          </cell>
        </row>
        <row r="50">
          <cell r="B50" t="str">
            <v>GLENUNGA</v>
          </cell>
          <cell r="C50">
            <v>7</v>
          </cell>
          <cell r="D50">
            <v>970000</v>
          </cell>
          <cell r="E50">
            <v>5</v>
          </cell>
          <cell r="F50">
            <v>1130000</v>
          </cell>
        </row>
        <row r="51">
          <cell r="B51" t="str">
            <v>HAZELWOOD PARK</v>
          </cell>
          <cell r="C51">
            <v>8</v>
          </cell>
          <cell r="D51">
            <v>761000</v>
          </cell>
          <cell r="E51">
            <v>5</v>
          </cell>
          <cell r="F51">
            <v>958000</v>
          </cell>
        </row>
        <row r="52">
          <cell r="B52" t="str">
            <v>HORSNELL GULLY</v>
          </cell>
          <cell r="C52"/>
          <cell r="D52"/>
          <cell r="E52"/>
          <cell r="F52"/>
        </row>
        <row r="53">
          <cell r="B53" t="str">
            <v>KENSINGTON GARDENS</v>
          </cell>
          <cell r="C53">
            <v>9</v>
          </cell>
          <cell r="D53">
            <v>1290000</v>
          </cell>
          <cell r="E53">
            <v>3</v>
          </cell>
          <cell r="F53">
            <v>1200000</v>
          </cell>
        </row>
        <row r="54">
          <cell r="B54" t="str">
            <v>KENSINGTON PARK</v>
          </cell>
          <cell r="C54">
            <v>5</v>
          </cell>
          <cell r="D54">
            <v>800000</v>
          </cell>
          <cell r="E54">
            <v>5</v>
          </cell>
          <cell r="F54">
            <v>685000</v>
          </cell>
        </row>
        <row r="55">
          <cell r="B55" t="str">
            <v>LEABROOK</v>
          </cell>
          <cell r="C55">
            <v>6</v>
          </cell>
          <cell r="D55">
            <v>1620000</v>
          </cell>
          <cell r="E55">
            <v>3</v>
          </cell>
          <cell r="F55">
            <v>990000</v>
          </cell>
        </row>
        <row r="56">
          <cell r="B56" t="str">
            <v>LEAWOOD GARDENS</v>
          </cell>
          <cell r="C56"/>
          <cell r="D56"/>
          <cell r="E56"/>
          <cell r="F56"/>
        </row>
        <row r="57">
          <cell r="B57" t="str">
            <v>LINDEN PARK</v>
          </cell>
          <cell r="C57">
            <v>12</v>
          </cell>
          <cell r="D57">
            <v>850000</v>
          </cell>
          <cell r="E57">
            <v>6</v>
          </cell>
          <cell r="F57">
            <v>670000</v>
          </cell>
        </row>
        <row r="58">
          <cell r="B58" t="str">
            <v>MAGILL</v>
          </cell>
          <cell r="C58">
            <v>25</v>
          </cell>
          <cell r="D58">
            <v>590000</v>
          </cell>
          <cell r="E58">
            <v>18</v>
          </cell>
          <cell r="F58">
            <v>605000</v>
          </cell>
        </row>
        <row r="59">
          <cell r="B59" t="str">
            <v>MOUNT OSMOND</v>
          </cell>
          <cell r="C59">
            <v>2</v>
          </cell>
          <cell r="D59">
            <v>604000</v>
          </cell>
          <cell r="E59">
            <v>1</v>
          </cell>
          <cell r="F59">
            <v>940000</v>
          </cell>
        </row>
        <row r="60">
          <cell r="B60" t="str">
            <v>ROSE PARK</v>
          </cell>
          <cell r="C60">
            <v>5</v>
          </cell>
          <cell r="D60">
            <v>1610000</v>
          </cell>
          <cell r="E60">
            <v>1</v>
          </cell>
          <cell r="F60">
            <v>1320000</v>
          </cell>
        </row>
        <row r="61">
          <cell r="B61" t="str">
            <v>ROSSLYN PARK</v>
          </cell>
          <cell r="C61">
            <v>4</v>
          </cell>
          <cell r="D61">
            <v>1130000</v>
          </cell>
          <cell r="E61">
            <v>2</v>
          </cell>
          <cell r="F61">
            <v>830000</v>
          </cell>
        </row>
        <row r="62">
          <cell r="B62" t="str">
            <v>SKYE</v>
          </cell>
          <cell r="C62">
            <v>1</v>
          </cell>
          <cell r="D62">
            <v>840000</v>
          </cell>
          <cell r="E62"/>
          <cell r="F62"/>
        </row>
        <row r="63">
          <cell r="B63" t="str">
            <v>ST GEORGES</v>
          </cell>
          <cell r="C63">
            <v>8</v>
          </cell>
          <cell r="D63">
            <v>956750</v>
          </cell>
          <cell r="E63">
            <v>8</v>
          </cell>
          <cell r="F63">
            <v>891500</v>
          </cell>
        </row>
        <row r="64">
          <cell r="B64" t="str">
            <v>STONYFELL</v>
          </cell>
          <cell r="C64">
            <v>9</v>
          </cell>
          <cell r="D64">
            <v>800000</v>
          </cell>
          <cell r="E64">
            <v>3</v>
          </cell>
          <cell r="F64">
            <v>880000</v>
          </cell>
        </row>
        <row r="65">
          <cell r="B65" t="str">
            <v>TOORAK GARDENS</v>
          </cell>
          <cell r="C65">
            <v>7</v>
          </cell>
          <cell r="D65">
            <v>1252000</v>
          </cell>
          <cell r="E65">
            <v>8</v>
          </cell>
          <cell r="F65">
            <v>1312500</v>
          </cell>
        </row>
        <row r="66">
          <cell r="B66" t="str">
            <v>TUSMORE</v>
          </cell>
          <cell r="C66">
            <v>6</v>
          </cell>
          <cell r="D66">
            <v>1108000</v>
          </cell>
          <cell r="E66">
            <v>3</v>
          </cell>
          <cell r="F66">
            <v>1300001</v>
          </cell>
        </row>
        <row r="67">
          <cell r="B67" t="str">
            <v>WATERFALL GULLY</v>
          </cell>
          <cell r="C67">
            <v>2</v>
          </cell>
          <cell r="D67">
            <v>1130000</v>
          </cell>
          <cell r="E67"/>
          <cell r="F67"/>
        </row>
        <row r="68">
          <cell r="B68" t="str">
            <v>WATTLE PARK</v>
          </cell>
          <cell r="C68">
            <v>13</v>
          </cell>
          <cell r="D68">
            <v>774250</v>
          </cell>
          <cell r="E68">
            <v>5</v>
          </cell>
          <cell r="F68">
            <v>925000</v>
          </cell>
        </row>
        <row r="69">
          <cell r="B69" t="str">
            <v>ATHELSTONE</v>
          </cell>
          <cell r="C69">
            <v>29</v>
          </cell>
          <cell r="D69">
            <v>472500</v>
          </cell>
          <cell r="E69">
            <v>23</v>
          </cell>
          <cell r="F69">
            <v>575000</v>
          </cell>
        </row>
        <row r="70">
          <cell r="B70" t="str">
            <v>CAMPBELLTOWN</v>
          </cell>
          <cell r="C70">
            <v>27</v>
          </cell>
          <cell r="D70">
            <v>465000</v>
          </cell>
          <cell r="E70">
            <v>18</v>
          </cell>
          <cell r="F70">
            <v>552500</v>
          </cell>
        </row>
        <row r="71">
          <cell r="B71" t="str">
            <v>HECTORVILLE</v>
          </cell>
          <cell r="C71">
            <v>10</v>
          </cell>
          <cell r="D71">
            <v>522500</v>
          </cell>
          <cell r="E71">
            <v>5</v>
          </cell>
          <cell r="F71">
            <v>605000</v>
          </cell>
        </row>
        <row r="72">
          <cell r="B72" t="str">
            <v>MAGILL</v>
          </cell>
          <cell r="C72">
            <v>25</v>
          </cell>
          <cell r="D72">
            <v>590000</v>
          </cell>
          <cell r="E72">
            <v>18</v>
          </cell>
          <cell r="F72">
            <v>605000</v>
          </cell>
        </row>
        <row r="73">
          <cell r="B73" t="str">
            <v>NEWTON</v>
          </cell>
          <cell r="C73">
            <v>16</v>
          </cell>
          <cell r="D73">
            <v>472500</v>
          </cell>
          <cell r="E73">
            <v>8</v>
          </cell>
          <cell r="F73">
            <v>550000</v>
          </cell>
        </row>
        <row r="74">
          <cell r="B74" t="str">
            <v>PARADISE</v>
          </cell>
          <cell r="C74">
            <v>19</v>
          </cell>
          <cell r="D74">
            <v>460000</v>
          </cell>
          <cell r="E74">
            <v>18</v>
          </cell>
          <cell r="F74">
            <v>503500</v>
          </cell>
        </row>
        <row r="75">
          <cell r="B75" t="str">
            <v>ROSTREVOR</v>
          </cell>
          <cell r="C75">
            <v>19</v>
          </cell>
          <cell r="D75">
            <v>502500</v>
          </cell>
          <cell r="E75">
            <v>16</v>
          </cell>
          <cell r="F75">
            <v>557500</v>
          </cell>
        </row>
        <row r="76">
          <cell r="B76" t="str">
            <v>TRANMERE</v>
          </cell>
          <cell r="C76">
            <v>17</v>
          </cell>
          <cell r="D76">
            <v>580000</v>
          </cell>
          <cell r="E76">
            <v>8</v>
          </cell>
          <cell r="F76">
            <v>662500</v>
          </cell>
        </row>
        <row r="77">
          <cell r="B77" t="str">
            <v>ALBERT PARK</v>
          </cell>
          <cell r="C77">
            <v>9</v>
          </cell>
          <cell r="D77">
            <v>425000</v>
          </cell>
          <cell r="E77"/>
          <cell r="F77"/>
        </row>
        <row r="78">
          <cell r="B78" t="str">
            <v>ALLENBY GARDENS</v>
          </cell>
          <cell r="C78">
            <v>4</v>
          </cell>
          <cell r="D78">
            <v>617750</v>
          </cell>
          <cell r="E78">
            <v>6</v>
          </cell>
          <cell r="F78">
            <v>580000</v>
          </cell>
        </row>
        <row r="79">
          <cell r="B79" t="str">
            <v>ATHOL PARK</v>
          </cell>
          <cell r="C79">
            <v>1</v>
          </cell>
          <cell r="D79">
            <v>355000</v>
          </cell>
          <cell r="E79">
            <v>2</v>
          </cell>
          <cell r="F79">
            <v>404500</v>
          </cell>
        </row>
        <row r="80">
          <cell r="B80" t="str">
            <v>BEVERLEY</v>
          </cell>
          <cell r="C80">
            <v>9</v>
          </cell>
          <cell r="D80">
            <v>420000</v>
          </cell>
          <cell r="E80">
            <v>3</v>
          </cell>
          <cell r="F80">
            <v>473000</v>
          </cell>
        </row>
        <row r="81">
          <cell r="B81" t="str">
            <v>BOWDEN</v>
          </cell>
          <cell r="C81">
            <v>2</v>
          </cell>
          <cell r="D81">
            <v>440000</v>
          </cell>
          <cell r="E81"/>
          <cell r="F81"/>
        </row>
        <row r="82">
          <cell r="B82" t="str">
            <v>BROMPTON</v>
          </cell>
          <cell r="C82">
            <v>16</v>
          </cell>
          <cell r="D82">
            <v>447500</v>
          </cell>
          <cell r="E82">
            <v>8</v>
          </cell>
          <cell r="F82">
            <v>469000</v>
          </cell>
        </row>
        <row r="83">
          <cell r="B83" t="str">
            <v>CHELTENHAM</v>
          </cell>
          <cell r="C83">
            <v>11</v>
          </cell>
          <cell r="D83">
            <v>605000</v>
          </cell>
          <cell r="E83">
            <v>7</v>
          </cell>
          <cell r="F83">
            <v>428000</v>
          </cell>
        </row>
        <row r="84">
          <cell r="B84" t="str">
            <v>CROYDON</v>
          </cell>
          <cell r="C84">
            <v>2</v>
          </cell>
          <cell r="D84">
            <v>301000</v>
          </cell>
          <cell r="E84">
            <v>1</v>
          </cell>
          <cell r="F84">
            <v>558000</v>
          </cell>
        </row>
        <row r="85">
          <cell r="B85" t="str">
            <v>DEVON PARK</v>
          </cell>
          <cell r="C85">
            <v>2</v>
          </cell>
          <cell r="D85">
            <v>460000</v>
          </cell>
          <cell r="E85"/>
          <cell r="F85"/>
        </row>
        <row r="86">
          <cell r="B86" t="str">
            <v>FINDON</v>
          </cell>
          <cell r="C86">
            <v>10</v>
          </cell>
          <cell r="D86">
            <v>475000</v>
          </cell>
          <cell r="E86">
            <v>14</v>
          </cell>
          <cell r="F86">
            <v>470500</v>
          </cell>
        </row>
        <row r="87">
          <cell r="B87" t="str">
            <v>FLINDERS PARK</v>
          </cell>
          <cell r="C87">
            <v>10</v>
          </cell>
          <cell r="D87">
            <v>485000</v>
          </cell>
          <cell r="E87">
            <v>18</v>
          </cell>
          <cell r="F87">
            <v>511000</v>
          </cell>
        </row>
        <row r="88">
          <cell r="B88" t="str">
            <v>FULHAM GARDENS</v>
          </cell>
          <cell r="C88">
            <v>17</v>
          </cell>
          <cell r="D88">
            <v>600000</v>
          </cell>
          <cell r="E88">
            <v>10</v>
          </cell>
          <cell r="F88">
            <v>630000</v>
          </cell>
        </row>
        <row r="89">
          <cell r="B89" t="str">
            <v>GRANGE</v>
          </cell>
          <cell r="C89">
            <v>17</v>
          </cell>
          <cell r="D89">
            <v>628875</v>
          </cell>
          <cell r="E89">
            <v>16</v>
          </cell>
          <cell r="F89">
            <v>666750</v>
          </cell>
        </row>
        <row r="90">
          <cell r="B90" t="str">
            <v>HENDON</v>
          </cell>
          <cell r="C90">
            <v>9</v>
          </cell>
          <cell r="D90">
            <v>415000</v>
          </cell>
          <cell r="E90">
            <v>7</v>
          </cell>
          <cell r="F90">
            <v>393000</v>
          </cell>
        </row>
        <row r="91">
          <cell r="B91" t="str">
            <v>HENLEY BEACH</v>
          </cell>
          <cell r="C91">
            <v>13</v>
          </cell>
          <cell r="D91">
            <v>680000</v>
          </cell>
          <cell r="E91">
            <v>12</v>
          </cell>
          <cell r="F91">
            <v>842500</v>
          </cell>
        </row>
        <row r="92">
          <cell r="B92" t="str">
            <v>HENLEY BEACH SOUTH</v>
          </cell>
          <cell r="C92">
            <v>6</v>
          </cell>
          <cell r="D92">
            <v>802000</v>
          </cell>
          <cell r="E92">
            <v>12</v>
          </cell>
          <cell r="F92">
            <v>810000</v>
          </cell>
        </row>
        <row r="93">
          <cell r="B93" t="str">
            <v>HINDMARSH</v>
          </cell>
          <cell r="C93"/>
          <cell r="D93"/>
          <cell r="E93"/>
          <cell r="F93"/>
        </row>
        <row r="94">
          <cell r="B94" t="str">
            <v>KIDMAN PARK</v>
          </cell>
          <cell r="C94">
            <v>6</v>
          </cell>
          <cell r="D94">
            <v>587500</v>
          </cell>
          <cell r="E94">
            <v>11</v>
          </cell>
          <cell r="F94">
            <v>635000</v>
          </cell>
        </row>
        <row r="95">
          <cell r="B95" t="str">
            <v>KILKENNY</v>
          </cell>
          <cell r="C95">
            <v>1</v>
          </cell>
          <cell r="D95">
            <v>385000</v>
          </cell>
          <cell r="E95">
            <v>2</v>
          </cell>
          <cell r="F95">
            <v>390000</v>
          </cell>
        </row>
        <row r="96">
          <cell r="B96" t="str">
            <v>OVINGHAM</v>
          </cell>
          <cell r="C96">
            <v>3</v>
          </cell>
          <cell r="D96">
            <v>470000</v>
          </cell>
          <cell r="E96"/>
          <cell r="F96"/>
        </row>
        <row r="97">
          <cell r="B97" t="str">
            <v>PENNINGTON</v>
          </cell>
          <cell r="C97">
            <v>8</v>
          </cell>
          <cell r="D97">
            <v>395000</v>
          </cell>
          <cell r="E97">
            <v>7</v>
          </cell>
          <cell r="F97">
            <v>366500</v>
          </cell>
        </row>
        <row r="98">
          <cell r="B98" t="str">
            <v>RENOWN PARK</v>
          </cell>
          <cell r="C98">
            <v>1</v>
          </cell>
          <cell r="D98">
            <v>385000</v>
          </cell>
          <cell r="E98">
            <v>5</v>
          </cell>
          <cell r="F98">
            <v>450000</v>
          </cell>
        </row>
        <row r="99">
          <cell r="B99" t="str">
            <v>RIDLEYTON</v>
          </cell>
          <cell r="C99">
            <v>8</v>
          </cell>
          <cell r="D99">
            <v>495000</v>
          </cell>
          <cell r="E99">
            <v>4</v>
          </cell>
          <cell r="F99">
            <v>542500</v>
          </cell>
        </row>
        <row r="100">
          <cell r="B100" t="str">
            <v>ROSEWATER</v>
          </cell>
          <cell r="C100">
            <v>12</v>
          </cell>
          <cell r="D100">
            <v>320000</v>
          </cell>
          <cell r="E100">
            <v>11</v>
          </cell>
          <cell r="F100">
            <v>325000</v>
          </cell>
        </row>
        <row r="101">
          <cell r="B101" t="str">
            <v>ROYAL PARK</v>
          </cell>
          <cell r="C101">
            <v>10</v>
          </cell>
          <cell r="D101">
            <v>390000</v>
          </cell>
          <cell r="E101">
            <v>4</v>
          </cell>
          <cell r="F101">
            <v>330000</v>
          </cell>
        </row>
        <row r="102">
          <cell r="B102" t="str">
            <v>SEATON</v>
          </cell>
          <cell r="C102">
            <v>31</v>
          </cell>
          <cell r="D102">
            <v>445250</v>
          </cell>
          <cell r="E102">
            <v>22</v>
          </cell>
          <cell r="F102">
            <v>468000</v>
          </cell>
        </row>
        <row r="103">
          <cell r="B103" t="str">
            <v>SEMAPHORE PARK</v>
          </cell>
          <cell r="C103">
            <v>7</v>
          </cell>
          <cell r="D103">
            <v>517500</v>
          </cell>
          <cell r="E103">
            <v>14</v>
          </cell>
          <cell r="F103">
            <v>484500</v>
          </cell>
        </row>
        <row r="104">
          <cell r="B104" t="str">
            <v>ST CLAIR</v>
          </cell>
          <cell r="C104">
            <v>6</v>
          </cell>
          <cell r="D104">
            <v>598000</v>
          </cell>
          <cell r="E104">
            <v>3</v>
          </cell>
          <cell r="F104">
            <v>583500</v>
          </cell>
        </row>
        <row r="105">
          <cell r="B105" t="str">
            <v>TENNYSON</v>
          </cell>
          <cell r="C105">
            <v>3</v>
          </cell>
          <cell r="D105">
            <v>1625000</v>
          </cell>
          <cell r="E105">
            <v>1</v>
          </cell>
          <cell r="F105">
            <v>2100000</v>
          </cell>
        </row>
        <row r="106">
          <cell r="B106" t="str">
            <v>WELLAND</v>
          </cell>
          <cell r="C106">
            <v>1</v>
          </cell>
          <cell r="D106">
            <v>445000</v>
          </cell>
          <cell r="E106">
            <v>2</v>
          </cell>
          <cell r="F106">
            <v>505000</v>
          </cell>
        </row>
        <row r="107">
          <cell r="B107" t="str">
            <v>WEST BEACH</v>
          </cell>
          <cell r="C107">
            <v>18</v>
          </cell>
          <cell r="D107">
            <v>770000</v>
          </cell>
          <cell r="E107">
            <v>7</v>
          </cell>
          <cell r="F107">
            <v>825000</v>
          </cell>
        </row>
        <row r="108">
          <cell r="B108" t="str">
            <v>WEST CROYDON</v>
          </cell>
          <cell r="C108">
            <v>12</v>
          </cell>
          <cell r="D108">
            <v>497500</v>
          </cell>
          <cell r="E108">
            <v>12</v>
          </cell>
          <cell r="F108">
            <v>551500</v>
          </cell>
        </row>
        <row r="109">
          <cell r="B109" t="str">
            <v>WEST HINDMARSH</v>
          </cell>
          <cell r="C109">
            <v>2</v>
          </cell>
          <cell r="D109">
            <v>498250</v>
          </cell>
          <cell r="E109">
            <v>3</v>
          </cell>
          <cell r="F109">
            <v>467500</v>
          </cell>
        </row>
        <row r="110">
          <cell r="B110" t="str">
            <v>WEST LAKES</v>
          </cell>
          <cell r="C110">
            <v>16</v>
          </cell>
          <cell r="D110">
            <v>776500</v>
          </cell>
          <cell r="E110">
            <v>13</v>
          </cell>
          <cell r="F110">
            <v>730000</v>
          </cell>
        </row>
        <row r="111">
          <cell r="B111" t="str">
            <v>WEST LAKES SHORE</v>
          </cell>
          <cell r="C111">
            <v>8</v>
          </cell>
          <cell r="D111">
            <v>600000</v>
          </cell>
          <cell r="E111">
            <v>6</v>
          </cell>
          <cell r="F111">
            <v>600000</v>
          </cell>
        </row>
        <row r="112">
          <cell r="B112" t="str">
            <v>WOODVILLE</v>
          </cell>
          <cell r="C112">
            <v>2</v>
          </cell>
          <cell r="D112">
            <v>544000</v>
          </cell>
          <cell r="E112">
            <v>3</v>
          </cell>
          <cell r="F112">
            <v>652000</v>
          </cell>
        </row>
        <row r="113">
          <cell r="B113" t="str">
            <v>WOODVILLE NORTH</v>
          </cell>
          <cell r="C113">
            <v>7</v>
          </cell>
          <cell r="D113">
            <v>350000</v>
          </cell>
          <cell r="E113">
            <v>8</v>
          </cell>
          <cell r="F113">
            <v>375000</v>
          </cell>
        </row>
        <row r="114">
          <cell r="B114" t="str">
            <v>WOODVILLE PARK</v>
          </cell>
          <cell r="C114">
            <v>5</v>
          </cell>
          <cell r="D114">
            <v>630500</v>
          </cell>
          <cell r="E114">
            <v>3</v>
          </cell>
          <cell r="F114">
            <v>705000</v>
          </cell>
        </row>
        <row r="115">
          <cell r="B115" t="str">
            <v>WOODVILLE SOUTH</v>
          </cell>
          <cell r="C115">
            <v>8</v>
          </cell>
          <cell r="D115">
            <v>486325</v>
          </cell>
          <cell r="E115">
            <v>9</v>
          </cell>
          <cell r="F115">
            <v>481500</v>
          </cell>
        </row>
        <row r="116">
          <cell r="B116" t="str">
            <v>WOODVILLE WEST</v>
          </cell>
          <cell r="C116">
            <v>8</v>
          </cell>
          <cell r="D116">
            <v>454000</v>
          </cell>
          <cell r="E116">
            <v>7</v>
          </cell>
          <cell r="F116">
            <v>445000</v>
          </cell>
        </row>
        <row r="117">
          <cell r="B117" t="str">
            <v>BIBARINGA</v>
          </cell>
          <cell r="C117"/>
          <cell r="D117"/>
          <cell r="E117"/>
          <cell r="F117"/>
        </row>
        <row r="118">
          <cell r="B118" t="str">
            <v>EVANSTON</v>
          </cell>
          <cell r="C118">
            <v>5</v>
          </cell>
          <cell r="D118">
            <v>310000</v>
          </cell>
          <cell r="E118">
            <v>6</v>
          </cell>
          <cell r="F118">
            <v>270975</v>
          </cell>
        </row>
        <row r="119">
          <cell r="B119" t="str">
            <v>EVANSTON GARDENS</v>
          </cell>
          <cell r="C119">
            <v>7</v>
          </cell>
          <cell r="D119">
            <v>292000</v>
          </cell>
          <cell r="E119">
            <v>7</v>
          </cell>
          <cell r="F119">
            <v>300650</v>
          </cell>
        </row>
        <row r="120">
          <cell r="B120" t="str">
            <v>EVANSTON PARK</v>
          </cell>
          <cell r="C120">
            <v>23</v>
          </cell>
          <cell r="D120">
            <v>330000</v>
          </cell>
          <cell r="E120">
            <v>20</v>
          </cell>
          <cell r="F120">
            <v>363000</v>
          </cell>
        </row>
        <row r="121">
          <cell r="B121" t="str">
            <v>EVANSTON SOUTH</v>
          </cell>
          <cell r="C121">
            <v>2</v>
          </cell>
          <cell r="D121">
            <v>417000</v>
          </cell>
          <cell r="E121">
            <v>3</v>
          </cell>
          <cell r="F121">
            <v>345000</v>
          </cell>
        </row>
        <row r="122">
          <cell r="B122" t="str">
            <v>GAWLER</v>
          </cell>
          <cell r="C122">
            <v>1</v>
          </cell>
          <cell r="D122">
            <v>325000</v>
          </cell>
          <cell r="E122"/>
          <cell r="F122"/>
        </row>
        <row r="123">
          <cell r="B123" t="str">
            <v>GAWLER EAST</v>
          </cell>
          <cell r="C123">
            <v>21</v>
          </cell>
          <cell r="D123">
            <v>355000</v>
          </cell>
          <cell r="E123">
            <v>20</v>
          </cell>
          <cell r="F123">
            <v>368750</v>
          </cell>
        </row>
        <row r="124">
          <cell r="B124" t="str">
            <v>GAWLER SOUTH</v>
          </cell>
          <cell r="C124">
            <v>17</v>
          </cell>
          <cell r="D124">
            <v>283500</v>
          </cell>
          <cell r="E124">
            <v>8</v>
          </cell>
          <cell r="F124">
            <v>362475</v>
          </cell>
        </row>
        <row r="125">
          <cell r="B125" t="str">
            <v>GAWLER WEST</v>
          </cell>
          <cell r="C125">
            <v>2</v>
          </cell>
          <cell r="D125">
            <v>206250</v>
          </cell>
          <cell r="E125">
            <v>3</v>
          </cell>
          <cell r="F125">
            <v>269500</v>
          </cell>
        </row>
        <row r="126">
          <cell r="B126" t="str">
            <v>HILLIER</v>
          </cell>
          <cell r="C126"/>
          <cell r="D126"/>
          <cell r="E126"/>
          <cell r="F126"/>
        </row>
        <row r="127">
          <cell r="B127" t="str">
            <v>KUDLA</v>
          </cell>
          <cell r="C127"/>
          <cell r="D127"/>
          <cell r="E127"/>
          <cell r="F127"/>
        </row>
        <row r="128">
          <cell r="B128" t="str">
            <v>REID</v>
          </cell>
          <cell r="C128">
            <v>2</v>
          </cell>
          <cell r="D128">
            <v>355000</v>
          </cell>
          <cell r="E128"/>
          <cell r="F128"/>
        </row>
        <row r="129">
          <cell r="B129" t="str">
            <v>ULEYBURY</v>
          </cell>
          <cell r="C129"/>
          <cell r="D129"/>
          <cell r="E129"/>
          <cell r="F129"/>
        </row>
        <row r="130">
          <cell r="B130" t="str">
            <v>WILLASTON</v>
          </cell>
          <cell r="C130">
            <v>19</v>
          </cell>
          <cell r="D130">
            <v>319000</v>
          </cell>
          <cell r="E130">
            <v>14</v>
          </cell>
          <cell r="F130">
            <v>282500</v>
          </cell>
        </row>
        <row r="131">
          <cell r="B131" t="str">
            <v>BRIGHTON</v>
          </cell>
          <cell r="C131">
            <v>19</v>
          </cell>
          <cell r="D131">
            <v>703750</v>
          </cell>
          <cell r="E131">
            <v>9</v>
          </cell>
          <cell r="F131">
            <v>749000</v>
          </cell>
        </row>
        <row r="132">
          <cell r="B132" t="str">
            <v>GLENELG</v>
          </cell>
          <cell r="C132">
            <v>4</v>
          </cell>
          <cell r="D132">
            <v>948750</v>
          </cell>
          <cell r="E132">
            <v>3</v>
          </cell>
          <cell r="F132">
            <v>945000</v>
          </cell>
        </row>
        <row r="133">
          <cell r="B133" t="str">
            <v>GLENELG EAST</v>
          </cell>
          <cell r="C133">
            <v>9</v>
          </cell>
          <cell r="D133">
            <v>650000</v>
          </cell>
          <cell r="E133">
            <v>4</v>
          </cell>
          <cell r="F133">
            <v>841000</v>
          </cell>
        </row>
        <row r="134">
          <cell r="B134" t="str">
            <v>GLENELG NORTH</v>
          </cell>
          <cell r="C134">
            <v>21</v>
          </cell>
          <cell r="D134">
            <v>552250</v>
          </cell>
          <cell r="E134">
            <v>15</v>
          </cell>
          <cell r="F134">
            <v>557500</v>
          </cell>
        </row>
        <row r="135">
          <cell r="B135" t="str">
            <v>GLENELG SOUTH</v>
          </cell>
          <cell r="C135">
            <v>2</v>
          </cell>
          <cell r="D135">
            <v>610000</v>
          </cell>
          <cell r="E135">
            <v>2</v>
          </cell>
          <cell r="F135">
            <v>930000</v>
          </cell>
        </row>
        <row r="136">
          <cell r="B136" t="str">
            <v>HOVE</v>
          </cell>
          <cell r="C136">
            <v>8</v>
          </cell>
          <cell r="D136">
            <v>683250</v>
          </cell>
          <cell r="E136">
            <v>8</v>
          </cell>
          <cell r="F136">
            <v>635000</v>
          </cell>
        </row>
        <row r="137">
          <cell r="B137" t="str">
            <v>KINGSTON PARK</v>
          </cell>
          <cell r="C137">
            <v>2</v>
          </cell>
          <cell r="D137">
            <v>600000</v>
          </cell>
          <cell r="E137">
            <v>2</v>
          </cell>
          <cell r="F137">
            <v>2250000</v>
          </cell>
        </row>
        <row r="138">
          <cell r="B138" t="str">
            <v>NORTH BRIGHTON</v>
          </cell>
          <cell r="C138">
            <v>8</v>
          </cell>
          <cell r="D138">
            <v>560500</v>
          </cell>
          <cell r="E138">
            <v>4</v>
          </cell>
          <cell r="F138">
            <v>782500</v>
          </cell>
        </row>
        <row r="139">
          <cell r="B139" t="str">
            <v>SEACLIFF</v>
          </cell>
          <cell r="C139">
            <v>6</v>
          </cell>
          <cell r="D139">
            <v>755750</v>
          </cell>
          <cell r="E139">
            <v>5</v>
          </cell>
          <cell r="F139">
            <v>725000</v>
          </cell>
        </row>
        <row r="140">
          <cell r="B140" t="str">
            <v>SEACLIFF PARK</v>
          </cell>
          <cell r="C140">
            <v>16</v>
          </cell>
          <cell r="D140">
            <v>515000</v>
          </cell>
          <cell r="E140">
            <v>5</v>
          </cell>
          <cell r="F140">
            <v>590000</v>
          </cell>
        </row>
        <row r="141">
          <cell r="B141" t="str">
            <v>SOMERTON PARK</v>
          </cell>
          <cell r="C141">
            <v>25</v>
          </cell>
          <cell r="D141">
            <v>720000</v>
          </cell>
          <cell r="E141">
            <v>15</v>
          </cell>
          <cell r="F141">
            <v>640000</v>
          </cell>
        </row>
        <row r="142">
          <cell r="B142" t="str">
            <v>SOUTH BRIGHTON</v>
          </cell>
          <cell r="C142">
            <v>7</v>
          </cell>
          <cell r="D142">
            <v>521000</v>
          </cell>
          <cell r="E142">
            <v>3</v>
          </cell>
          <cell r="F142">
            <v>445000</v>
          </cell>
        </row>
        <row r="143">
          <cell r="B143" t="str">
            <v>ASCOT PARK</v>
          </cell>
          <cell r="C143">
            <v>8</v>
          </cell>
          <cell r="D143">
            <v>392500</v>
          </cell>
          <cell r="E143">
            <v>6</v>
          </cell>
          <cell r="F143">
            <v>440270</v>
          </cell>
        </row>
        <row r="144">
          <cell r="B144" t="str">
            <v>BEDFORD PARK</v>
          </cell>
          <cell r="C144">
            <v>7</v>
          </cell>
          <cell r="D144">
            <v>403000</v>
          </cell>
          <cell r="E144"/>
          <cell r="F144"/>
        </row>
        <row r="145">
          <cell r="B145" t="str">
            <v>CLOVELLY PARK</v>
          </cell>
          <cell r="C145">
            <v>15</v>
          </cell>
          <cell r="D145">
            <v>485000</v>
          </cell>
          <cell r="E145">
            <v>11</v>
          </cell>
          <cell r="F145">
            <v>425000</v>
          </cell>
        </row>
        <row r="146">
          <cell r="B146" t="str">
            <v>DARLINGTON</v>
          </cell>
          <cell r="C146">
            <v>7</v>
          </cell>
          <cell r="D146">
            <v>477500</v>
          </cell>
          <cell r="E146">
            <v>3</v>
          </cell>
          <cell r="F146">
            <v>442000</v>
          </cell>
        </row>
        <row r="147">
          <cell r="B147" t="str">
            <v>DOVER GARDENS</v>
          </cell>
          <cell r="C147">
            <v>20</v>
          </cell>
          <cell r="D147">
            <v>450000</v>
          </cell>
          <cell r="E147">
            <v>11</v>
          </cell>
          <cell r="F147">
            <v>477550</v>
          </cell>
        </row>
        <row r="148">
          <cell r="B148" t="str">
            <v>EDWARDSTOWN</v>
          </cell>
          <cell r="C148">
            <v>17</v>
          </cell>
          <cell r="D148">
            <v>432500</v>
          </cell>
          <cell r="E148">
            <v>10</v>
          </cell>
          <cell r="F148">
            <v>460000</v>
          </cell>
        </row>
        <row r="149">
          <cell r="B149" t="str">
            <v>GLANDORE</v>
          </cell>
          <cell r="C149">
            <v>11</v>
          </cell>
          <cell r="D149">
            <v>585000</v>
          </cell>
          <cell r="E149">
            <v>4</v>
          </cell>
          <cell r="F149">
            <v>645000</v>
          </cell>
        </row>
        <row r="150">
          <cell r="B150" t="str">
            <v>GLENGOWRIE</v>
          </cell>
          <cell r="C150">
            <v>21</v>
          </cell>
          <cell r="D150">
            <v>572000</v>
          </cell>
          <cell r="E150">
            <v>7</v>
          </cell>
          <cell r="F150">
            <v>650000</v>
          </cell>
        </row>
        <row r="151">
          <cell r="B151" t="str">
            <v>HALLETT COVE</v>
          </cell>
          <cell r="C151">
            <v>64</v>
          </cell>
          <cell r="D151">
            <v>420000</v>
          </cell>
          <cell r="E151">
            <v>25</v>
          </cell>
          <cell r="F151">
            <v>471000</v>
          </cell>
        </row>
        <row r="152">
          <cell r="B152" t="str">
            <v>LONSDALE</v>
          </cell>
          <cell r="C152"/>
          <cell r="D152"/>
          <cell r="E152"/>
          <cell r="F152"/>
        </row>
        <row r="153">
          <cell r="B153" t="str">
            <v>MARINO</v>
          </cell>
          <cell r="C153">
            <v>18</v>
          </cell>
          <cell r="D153">
            <v>655500</v>
          </cell>
          <cell r="E153">
            <v>3</v>
          </cell>
          <cell r="F153">
            <v>753500</v>
          </cell>
        </row>
        <row r="154">
          <cell r="B154" t="str">
            <v>MARION</v>
          </cell>
          <cell r="C154">
            <v>17</v>
          </cell>
          <cell r="D154">
            <v>472500</v>
          </cell>
          <cell r="E154">
            <v>12</v>
          </cell>
          <cell r="F154">
            <v>467500</v>
          </cell>
        </row>
        <row r="155">
          <cell r="B155" t="str">
            <v>MITCHELL PARK</v>
          </cell>
          <cell r="C155">
            <v>18</v>
          </cell>
          <cell r="D155">
            <v>416000</v>
          </cell>
          <cell r="E155">
            <v>8</v>
          </cell>
          <cell r="F155">
            <v>396500</v>
          </cell>
        </row>
        <row r="156">
          <cell r="B156" t="str">
            <v>MORPHETTVILLE</v>
          </cell>
          <cell r="C156">
            <v>10</v>
          </cell>
          <cell r="D156">
            <v>493500</v>
          </cell>
          <cell r="E156">
            <v>11</v>
          </cell>
          <cell r="F156">
            <v>485000</v>
          </cell>
        </row>
        <row r="157">
          <cell r="B157" t="str">
            <v>OAKLANDS PARK</v>
          </cell>
          <cell r="C157">
            <v>12</v>
          </cell>
          <cell r="D157">
            <v>412000</v>
          </cell>
          <cell r="E157">
            <v>5</v>
          </cell>
          <cell r="F157">
            <v>450000</v>
          </cell>
        </row>
        <row r="158">
          <cell r="B158" t="str">
            <v>O'HALLORAN HILL</v>
          </cell>
          <cell r="C158">
            <v>11</v>
          </cell>
          <cell r="D158">
            <v>352300</v>
          </cell>
          <cell r="E158">
            <v>9</v>
          </cell>
          <cell r="F158">
            <v>353000</v>
          </cell>
        </row>
        <row r="159">
          <cell r="B159" t="str">
            <v>PARK HOLME</v>
          </cell>
          <cell r="C159">
            <v>5</v>
          </cell>
          <cell r="D159">
            <v>425000</v>
          </cell>
          <cell r="E159">
            <v>3</v>
          </cell>
          <cell r="F159">
            <v>430000</v>
          </cell>
        </row>
        <row r="160">
          <cell r="B160" t="str">
            <v>PLYMPTON PARK</v>
          </cell>
          <cell r="C160">
            <v>10</v>
          </cell>
          <cell r="D160">
            <v>485500</v>
          </cell>
          <cell r="E160">
            <v>8</v>
          </cell>
          <cell r="F160">
            <v>499750</v>
          </cell>
        </row>
        <row r="161">
          <cell r="B161" t="str">
            <v>SEACLIFF PARK</v>
          </cell>
          <cell r="C161">
            <v>16</v>
          </cell>
          <cell r="D161">
            <v>515000</v>
          </cell>
          <cell r="E161">
            <v>5</v>
          </cell>
          <cell r="F161">
            <v>590000</v>
          </cell>
        </row>
        <row r="162">
          <cell r="B162" t="str">
            <v>SEACOMBE GARDENS</v>
          </cell>
          <cell r="C162">
            <v>8</v>
          </cell>
          <cell r="D162">
            <v>426500</v>
          </cell>
          <cell r="E162">
            <v>4</v>
          </cell>
          <cell r="F162">
            <v>437500</v>
          </cell>
        </row>
        <row r="163">
          <cell r="B163" t="str">
            <v>SEACOMBE HEIGHTS</v>
          </cell>
          <cell r="C163">
            <v>9</v>
          </cell>
          <cell r="D163">
            <v>490000</v>
          </cell>
          <cell r="E163">
            <v>4</v>
          </cell>
          <cell r="F163">
            <v>452000</v>
          </cell>
        </row>
        <row r="164">
          <cell r="B164" t="str">
            <v>SEAVIEW DOWNS</v>
          </cell>
          <cell r="C164">
            <v>11</v>
          </cell>
          <cell r="D164">
            <v>460000</v>
          </cell>
          <cell r="E164">
            <v>8</v>
          </cell>
          <cell r="F164">
            <v>518250</v>
          </cell>
        </row>
        <row r="165">
          <cell r="B165" t="str">
            <v>SHEIDOW PARK</v>
          </cell>
          <cell r="C165">
            <v>34</v>
          </cell>
          <cell r="D165">
            <v>413500</v>
          </cell>
          <cell r="E165">
            <v>11</v>
          </cell>
          <cell r="F165">
            <v>422000</v>
          </cell>
        </row>
        <row r="166">
          <cell r="B166" t="str">
            <v>SOUTH PLYMPTON</v>
          </cell>
          <cell r="C166">
            <v>16</v>
          </cell>
          <cell r="D166">
            <v>445000</v>
          </cell>
          <cell r="E166">
            <v>10</v>
          </cell>
          <cell r="F166">
            <v>474000</v>
          </cell>
        </row>
        <row r="167">
          <cell r="B167" t="str">
            <v>STURT</v>
          </cell>
          <cell r="C167">
            <v>14</v>
          </cell>
          <cell r="D167">
            <v>400000</v>
          </cell>
          <cell r="E167">
            <v>7</v>
          </cell>
          <cell r="F167">
            <v>422944</v>
          </cell>
        </row>
        <row r="168">
          <cell r="B168" t="str">
            <v>TROTT PARK</v>
          </cell>
          <cell r="C168">
            <v>12</v>
          </cell>
          <cell r="D168">
            <v>345000</v>
          </cell>
          <cell r="E168">
            <v>9</v>
          </cell>
          <cell r="F168">
            <v>390500</v>
          </cell>
        </row>
        <row r="169">
          <cell r="B169" t="str">
            <v>WARRADALE</v>
          </cell>
          <cell r="C169">
            <v>18</v>
          </cell>
          <cell r="D169">
            <v>555000</v>
          </cell>
          <cell r="E169">
            <v>18</v>
          </cell>
          <cell r="F169">
            <v>556000</v>
          </cell>
        </row>
        <row r="170">
          <cell r="B170" t="str">
            <v>BEDFORD PARK</v>
          </cell>
          <cell r="C170">
            <v>7</v>
          </cell>
          <cell r="D170">
            <v>403000</v>
          </cell>
          <cell r="E170"/>
          <cell r="F170"/>
        </row>
        <row r="171">
          <cell r="B171" t="str">
            <v>BELAIR</v>
          </cell>
          <cell r="C171">
            <v>19</v>
          </cell>
          <cell r="D171">
            <v>572500</v>
          </cell>
          <cell r="E171">
            <v>13</v>
          </cell>
          <cell r="F171">
            <v>577500</v>
          </cell>
        </row>
        <row r="172">
          <cell r="B172" t="str">
            <v>BELLEVUE HEIGHTS</v>
          </cell>
          <cell r="C172">
            <v>5</v>
          </cell>
          <cell r="D172">
            <v>450000</v>
          </cell>
          <cell r="E172">
            <v>7</v>
          </cell>
          <cell r="F172">
            <v>485100</v>
          </cell>
        </row>
        <row r="173">
          <cell r="B173" t="str">
            <v>BLACKWOOD</v>
          </cell>
          <cell r="C173">
            <v>21</v>
          </cell>
          <cell r="D173">
            <v>530000</v>
          </cell>
          <cell r="E173">
            <v>8</v>
          </cell>
          <cell r="F173">
            <v>485500</v>
          </cell>
        </row>
        <row r="174">
          <cell r="B174" t="str">
            <v>BROWN HILL CREEK</v>
          </cell>
          <cell r="C174"/>
          <cell r="D174"/>
          <cell r="E174"/>
          <cell r="F174"/>
        </row>
        <row r="175">
          <cell r="B175" t="str">
            <v>CLAPHAM</v>
          </cell>
          <cell r="C175">
            <v>10</v>
          </cell>
          <cell r="D175">
            <v>585000</v>
          </cell>
          <cell r="E175">
            <v>5</v>
          </cell>
          <cell r="F175">
            <v>557000</v>
          </cell>
        </row>
        <row r="176">
          <cell r="B176" t="str">
            <v>CLARENCE GARDENS</v>
          </cell>
          <cell r="C176">
            <v>8</v>
          </cell>
          <cell r="D176">
            <v>555500</v>
          </cell>
          <cell r="E176">
            <v>9</v>
          </cell>
          <cell r="F176">
            <v>587500</v>
          </cell>
        </row>
        <row r="177">
          <cell r="B177" t="str">
            <v>COLONEL LIGHT GARDENS</v>
          </cell>
          <cell r="C177">
            <v>10</v>
          </cell>
          <cell r="D177">
            <v>605000</v>
          </cell>
          <cell r="E177">
            <v>6</v>
          </cell>
          <cell r="F177">
            <v>780000</v>
          </cell>
        </row>
        <row r="178">
          <cell r="B178" t="str">
            <v>COROMANDEL VALLEY</v>
          </cell>
          <cell r="C178">
            <v>21</v>
          </cell>
          <cell r="D178">
            <v>470000</v>
          </cell>
          <cell r="E178">
            <v>17</v>
          </cell>
          <cell r="F178">
            <v>488750</v>
          </cell>
        </row>
        <row r="179">
          <cell r="B179" t="str">
            <v>CRAFERS WEST</v>
          </cell>
          <cell r="C179">
            <v>3</v>
          </cell>
          <cell r="D179">
            <v>577000</v>
          </cell>
          <cell r="E179">
            <v>3</v>
          </cell>
          <cell r="F179">
            <v>470150</v>
          </cell>
        </row>
        <row r="180">
          <cell r="B180" t="str">
            <v>CRAIGBURN FARM</v>
          </cell>
          <cell r="C180">
            <v>7</v>
          </cell>
          <cell r="D180">
            <v>642500</v>
          </cell>
          <cell r="E180">
            <v>8</v>
          </cell>
          <cell r="F180">
            <v>742500</v>
          </cell>
        </row>
        <row r="181">
          <cell r="B181" t="str">
            <v>CUMBERLAND PARK</v>
          </cell>
          <cell r="C181">
            <v>6</v>
          </cell>
          <cell r="D181">
            <v>601750</v>
          </cell>
          <cell r="E181">
            <v>4</v>
          </cell>
          <cell r="F181">
            <v>580000</v>
          </cell>
        </row>
        <row r="182">
          <cell r="B182" t="str">
            <v>DAW PARK</v>
          </cell>
          <cell r="C182">
            <v>8</v>
          </cell>
          <cell r="D182">
            <v>527500</v>
          </cell>
          <cell r="E182">
            <v>6</v>
          </cell>
          <cell r="F182">
            <v>562500</v>
          </cell>
        </row>
        <row r="183">
          <cell r="B183" t="str">
            <v>EDEN HILLS</v>
          </cell>
          <cell r="C183">
            <v>9</v>
          </cell>
          <cell r="D183">
            <v>490000</v>
          </cell>
          <cell r="E183">
            <v>5</v>
          </cell>
          <cell r="F183">
            <v>670000</v>
          </cell>
        </row>
        <row r="184">
          <cell r="B184" t="str">
            <v>GLENALTA</v>
          </cell>
          <cell r="C184">
            <v>7</v>
          </cell>
          <cell r="D184">
            <v>470500</v>
          </cell>
          <cell r="E184">
            <v>6</v>
          </cell>
          <cell r="F184">
            <v>510000</v>
          </cell>
        </row>
        <row r="185">
          <cell r="B185" t="str">
            <v>HAWTHORN</v>
          </cell>
          <cell r="C185">
            <v>9</v>
          </cell>
          <cell r="D185">
            <v>827450</v>
          </cell>
          <cell r="E185">
            <v>9</v>
          </cell>
          <cell r="F185">
            <v>985000</v>
          </cell>
        </row>
        <row r="186">
          <cell r="B186" t="str">
            <v>HAWTHORNDENE</v>
          </cell>
          <cell r="C186">
            <v>13</v>
          </cell>
          <cell r="D186">
            <v>438000</v>
          </cell>
          <cell r="E186">
            <v>6</v>
          </cell>
          <cell r="F186">
            <v>520000</v>
          </cell>
        </row>
        <row r="187">
          <cell r="B187" t="str">
            <v>KINGSWOOD</v>
          </cell>
          <cell r="C187">
            <v>8</v>
          </cell>
          <cell r="D187">
            <v>1080000</v>
          </cell>
          <cell r="E187">
            <v>6</v>
          </cell>
          <cell r="F187">
            <v>997500</v>
          </cell>
        </row>
        <row r="188">
          <cell r="B188" t="str">
            <v>LEAWOOD GARDENS</v>
          </cell>
          <cell r="C188"/>
          <cell r="D188"/>
          <cell r="E188"/>
          <cell r="F188"/>
        </row>
        <row r="189">
          <cell r="B189" t="str">
            <v>LOWER MITCHAM</v>
          </cell>
          <cell r="C189">
            <v>5</v>
          </cell>
          <cell r="D189">
            <v>721500</v>
          </cell>
          <cell r="E189">
            <v>5</v>
          </cell>
          <cell r="F189">
            <v>901000</v>
          </cell>
        </row>
        <row r="190">
          <cell r="B190" t="str">
            <v>LYNTON</v>
          </cell>
          <cell r="C190">
            <v>1</v>
          </cell>
          <cell r="D190">
            <v>690000</v>
          </cell>
          <cell r="E190"/>
          <cell r="F190"/>
        </row>
        <row r="191">
          <cell r="B191" t="str">
            <v>MELROSE PARK</v>
          </cell>
          <cell r="C191">
            <v>8</v>
          </cell>
          <cell r="D191">
            <v>494500</v>
          </cell>
          <cell r="E191">
            <v>7</v>
          </cell>
          <cell r="F191">
            <v>496000</v>
          </cell>
        </row>
        <row r="192">
          <cell r="B192" t="str">
            <v>MITCHAM</v>
          </cell>
          <cell r="C192">
            <v>9</v>
          </cell>
          <cell r="D192">
            <v>650000</v>
          </cell>
          <cell r="E192">
            <v>4</v>
          </cell>
          <cell r="F192">
            <v>772500</v>
          </cell>
        </row>
        <row r="193">
          <cell r="B193" t="str">
            <v>NETHERBY</v>
          </cell>
          <cell r="C193">
            <v>4</v>
          </cell>
          <cell r="D193">
            <v>1145000</v>
          </cell>
          <cell r="E193">
            <v>4</v>
          </cell>
          <cell r="F193">
            <v>1148000</v>
          </cell>
        </row>
        <row r="194">
          <cell r="B194" t="str">
            <v>PANORAMA</v>
          </cell>
          <cell r="C194">
            <v>5</v>
          </cell>
          <cell r="D194">
            <v>541000</v>
          </cell>
          <cell r="E194">
            <v>4</v>
          </cell>
          <cell r="F194">
            <v>594000</v>
          </cell>
        </row>
        <row r="195">
          <cell r="B195" t="str">
            <v>PASADENA</v>
          </cell>
          <cell r="C195">
            <v>8</v>
          </cell>
          <cell r="D195">
            <v>490000</v>
          </cell>
          <cell r="E195">
            <v>6</v>
          </cell>
          <cell r="F195">
            <v>435000</v>
          </cell>
        </row>
        <row r="196">
          <cell r="B196" t="str">
            <v>SPRINGFIELD</v>
          </cell>
          <cell r="C196">
            <v>1</v>
          </cell>
          <cell r="D196">
            <v>985000</v>
          </cell>
          <cell r="E196"/>
          <cell r="F196"/>
        </row>
        <row r="197">
          <cell r="B197" t="str">
            <v>ST MARYS</v>
          </cell>
          <cell r="C197">
            <v>10</v>
          </cell>
          <cell r="D197">
            <v>370000</v>
          </cell>
          <cell r="E197">
            <v>4</v>
          </cell>
          <cell r="F197">
            <v>402500</v>
          </cell>
        </row>
        <row r="198">
          <cell r="B198" t="str">
            <v>TORRENS PARK</v>
          </cell>
          <cell r="C198">
            <v>14</v>
          </cell>
          <cell r="D198">
            <v>670500</v>
          </cell>
          <cell r="E198">
            <v>2</v>
          </cell>
          <cell r="F198">
            <v>495000</v>
          </cell>
        </row>
        <row r="199">
          <cell r="B199" t="str">
            <v>UPPER STURT</v>
          </cell>
          <cell r="C199">
            <v>4</v>
          </cell>
          <cell r="D199">
            <v>500000</v>
          </cell>
          <cell r="E199">
            <v>2</v>
          </cell>
          <cell r="F199">
            <v>472000</v>
          </cell>
        </row>
        <row r="200">
          <cell r="B200" t="str">
            <v>URRBRAE</v>
          </cell>
          <cell r="C200">
            <v>3</v>
          </cell>
          <cell r="D200">
            <v>1150000</v>
          </cell>
          <cell r="E200"/>
          <cell r="F200"/>
        </row>
        <row r="201">
          <cell r="B201" t="str">
            <v>WESTBOURNE PARK</v>
          </cell>
          <cell r="C201">
            <v>8</v>
          </cell>
          <cell r="D201">
            <v>701000</v>
          </cell>
          <cell r="E201">
            <v>4</v>
          </cell>
          <cell r="F201">
            <v>830750</v>
          </cell>
        </row>
        <row r="202">
          <cell r="B202" t="str">
            <v>COLLEGE PARK</v>
          </cell>
          <cell r="C202">
            <v>3</v>
          </cell>
          <cell r="D202">
            <v>1500000</v>
          </cell>
          <cell r="E202">
            <v>2</v>
          </cell>
          <cell r="F202">
            <v>1864500</v>
          </cell>
        </row>
        <row r="203">
          <cell r="B203" t="str">
            <v>EVANDALE</v>
          </cell>
          <cell r="C203">
            <v>6</v>
          </cell>
          <cell r="D203">
            <v>727500</v>
          </cell>
          <cell r="E203"/>
          <cell r="F203"/>
        </row>
        <row r="204">
          <cell r="B204" t="str">
            <v>FELIXSTOW</v>
          </cell>
          <cell r="C204">
            <v>5</v>
          </cell>
          <cell r="D204">
            <v>535000</v>
          </cell>
          <cell r="E204">
            <v>6</v>
          </cell>
          <cell r="F204">
            <v>531250</v>
          </cell>
        </row>
        <row r="205">
          <cell r="B205" t="str">
            <v>FIRLE</v>
          </cell>
          <cell r="C205">
            <v>4</v>
          </cell>
          <cell r="D205">
            <v>515000</v>
          </cell>
          <cell r="E205">
            <v>1</v>
          </cell>
          <cell r="F205">
            <v>785000</v>
          </cell>
        </row>
        <row r="206">
          <cell r="B206" t="str">
            <v>GLYNDE</v>
          </cell>
          <cell r="C206">
            <v>7</v>
          </cell>
          <cell r="D206">
            <v>541000</v>
          </cell>
          <cell r="E206">
            <v>3</v>
          </cell>
          <cell r="F206">
            <v>689000</v>
          </cell>
        </row>
        <row r="207">
          <cell r="B207" t="str">
            <v>HACKNEY</v>
          </cell>
          <cell r="C207">
            <v>1</v>
          </cell>
          <cell r="D207">
            <v>875000</v>
          </cell>
          <cell r="E207">
            <v>1</v>
          </cell>
          <cell r="F207">
            <v>620000</v>
          </cell>
        </row>
        <row r="208">
          <cell r="B208" t="str">
            <v>HEATHPOOL</v>
          </cell>
          <cell r="C208">
            <v>3</v>
          </cell>
          <cell r="D208">
            <v>1452500</v>
          </cell>
          <cell r="E208">
            <v>1</v>
          </cell>
          <cell r="F208">
            <v>1080000</v>
          </cell>
        </row>
        <row r="209">
          <cell r="B209" t="str">
            <v>JOSLIN</v>
          </cell>
          <cell r="C209">
            <v>1</v>
          </cell>
          <cell r="D209">
            <v>775000</v>
          </cell>
          <cell r="E209">
            <v>1</v>
          </cell>
          <cell r="F209">
            <v>1350000</v>
          </cell>
        </row>
        <row r="210">
          <cell r="B210" t="str">
            <v>KENSINGTON</v>
          </cell>
          <cell r="C210">
            <v>3</v>
          </cell>
          <cell r="D210">
            <v>802500</v>
          </cell>
          <cell r="E210">
            <v>2</v>
          </cell>
          <cell r="F210">
            <v>591000</v>
          </cell>
        </row>
        <row r="211">
          <cell r="B211" t="str">
            <v>KENT TOWN</v>
          </cell>
          <cell r="C211"/>
          <cell r="D211"/>
          <cell r="E211">
            <v>2</v>
          </cell>
          <cell r="F211">
            <v>1720000</v>
          </cell>
        </row>
        <row r="212">
          <cell r="B212" t="str">
            <v>MARDEN</v>
          </cell>
          <cell r="C212">
            <v>14</v>
          </cell>
          <cell r="D212">
            <v>248750</v>
          </cell>
          <cell r="E212">
            <v>1</v>
          </cell>
          <cell r="F212">
            <v>680000</v>
          </cell>
        </row>
        <row r="213">
          <cell r="B213" t="str">
            <v>MARRYATVILLE</v>
          </cell>
          <cell r="C213">
            <v>3</v>
          </cell>
          <cell r="D213">
            <v>781000</v>
          </cell>
          <cell r="E213">
            <v>2</v>
          </cell>
          <cell r="F213">
            <v>927500</v>
          </cell>
        </row>
        <row r="214">
          <cell r="B214" t="str">
            <v>MAYLANDS</v>
          </cell>
          <cell r="C214">
            <v>5</v>
          </cell>
          <cell r="D214">
            <v>1250000</v>
          </cell>
          <cell r="E214">
            <v>4</v>
          </cell>
          <cell r="F214">
            <v>920000</v>
          </cell>
        </row>
        <row r="215">
          <cell r="B215" t="str">
            <v>NORWOOD</v>
          </cell>
          <cell r="C215">
            <v>13</v>
          </cell>
          <cell r="D215">
            <v>900000</v>
          </cell>
          <cell r="E215">
            <v>4</v>
          </cell>
          <cell r="F215">
            <v>596500</v>
          </cell>
        </row>
        <row r="216">
          <cell r="B216" t="str">
            <v>PAYNEHAM</v>
          </cell>
          <cell r="C216">
            <v>5</v>
          </cell>
          <cell r="D216">
            <v>618000</v>
          </cell>
          <cell r="E216">
            <v>5</v>
          </cell>
          <cell r="F216">
            <v>585000</v>
          </cell>
        </row>
        <row r="217">
          <cell r="B217" t="str">
            <v>PAYNEHAM SOUTH</v>
          </cell>
          <cell r="C217">
            <v>2</v>
          </cell>
          <cell r="D217">
            <v>581250</v>
          </cell>
          <cell r="E217">
            <v>3</v>
          </cell>
          <cell r="F217">
            <v>770000</v>
          </cell>
        </row>
        <row r="218">
          <cell r="B218" t="str">
            <v>ROYSTON PARK</v>
          </cell>
          <cell r="C218">
            <v>7</v>
          </cell>
          <cell r="D218">
            <v>780000</v>
          </cell>
          <cell r="E218"/>
          <cell r="F218"/>
        </row>
        <row r="219">
          <cell r="B219" t="str">
            <v>ST MORRIS</v>
          </cell>
          <cell r="C219"/>
          <cell r="D219"/>
          <cell r="E219">
            <v>4</v>
          </cell>
          <cell r="F219">
            <v>652000</v>
          </cell>
        </row>
        <row r="220">
          <cell r="B220" t="str">
            <v>ST PETERS</v>
          </cell>
          <cell r="C220">
            <v>9</v>
          </cell>
          <cell r="D220">
            <v>1130000</v>
          </cell>
          <cell r="E220">
            <v>7</v>
          </cell>
          <cell r="F220">
            <v>1265000</v>
          </cell>
        </row>
        <row r="221">
          <cell r="B221" t="str">
            <v>STEPNEY</v>
          </cell>
          <cell r="C221">
            <v>3</v>
          </cell>
          <cell r="D221">
            <v>640000</v>
          </cell>
          <cell r="E221">
            <v>1</v>
          </cell>
          <cell r="F221">
            <v>1370000</v>
          </cell>
        </row>
        <row r="222">
          <cell r="B222" t="str">
            <v>TRINITY GARDENS</v>
          </cell>
          <cell r="C222">
            <v>5</v>
          </cell>
          <cell r="D222">
            <v>598750</v>
          </cell>
          <cell r="E222">
            <v>5</v>
          </cell>
          <cell r="F222">
            <v>791250</v>
          </cell>
        </row>
        <row r="223">
          <cell r="B223" t="str">
            <v>ABERFOYLE PARK</v>
          </cell>
          <cell r="C223">
            <v>50</v>
          </cell>
          <cell r="D223">
            <v>380000</v>
          </cell>
          <cell r="E223">
            <v>28</v>
          </cell>
          <cell r="F223">
            <v>412500</v>
          </cell>
        </row>
        <row r="224">
          <cell r="B224" t="str">
            <v>ALDINGA</v>
          </cell>
          <cell r="C224">
            <v>1</v>
          </cell>
          <cell r="D224">
            <v>300000</v>
          </cell>
          <cell r="E224"/>
          <cell r="F224"/>
        </row>
        <row r="225">
          <cell r="B225" t="str">
            <v>ALDINGA BEACH</v>
          </cell>
          <cell r="C225">
            <v>65</v>
          </cell>
          <cell r="D225">
            <v>333000</v>
          </cell>
          <cell r="E225">
            <v>39</v>
          </cell>
          <cell r="F225">
            <v>376000</v>
          </cell>
        </row>
        <row r="226">
          <cell r="B226" t="str">
            <v>BLEWITT SPRINGS</v>
          </cell>
          <cell r="C226"/>
          <cell r="D226"/>
          <cell r="E226"/>
          <cell r="F226"/>
        </row>
        <row r="227">
          <cell r="B227" t="str">
            <v>CHANDLERS HILL</v>
          </cell>
          <cell r="C227">
            <v>1</v>
          </cell>
          <cell r="D227">
            <v>552000</v>
          </cell>
          <cell r="E227"/>
          <cell r="F227"/>
        </row>
        <row r="228">
          <cell r="B228" t="str">
            <v>CHERRY GARDENS</v>
          </cell>
          <cell r="C228"/>
          <cell r="D228"/>
          <cell r="E228"/>
          <cell r="F228"/>
        </row>
        <row r="229">
          <cell r="B229" t="str">
            <v>CHRISTIE DOWNS</v>
          </cell>
          <cell r="C229">
            <v>20</v>
          </cell>
          <cell r="D229">
            <v>239000</v>
          </cell>
          <cell r="E229">
            <v>15</v>
          </cell>
          <cell r="F229">
            <v>275000</v>
          </cell>
        </row>
        <row r="230">
          <cell r="B230" t="str">
            <v>CHRISTIES BEACH</v>
          </cell>
          <cell r="C230">
            <v>27</v>
          </cell>
          <cell r="D230">
            <v>310000</v>
          </cell>
          <cell r="E230">
            <v>19</v>
          </cell>
          <cell r="F230">
            <v>352500</v>
          </cell>
        </row>
        <row r="231">
          <cell r="B231" t="str">
            <v>CLARENDON</v>
          </cell>
          <cell r="C231"/>
          <cell r="D231"/>
          <cell r="E231"/>
          <cell r="F231"/>
        </row>
        <row r="232">
          <cell r="B232" t="str">
            <v>COROMANDEL EAST</v>
          </cell>
          <cell r="C232"/>
          <cell r="D232"/>
          <cell r="E232"/>
          <cell r="F232"/>
        </row>
        <row r="233">
          <cell r="B233" t="str">
            <v>COROMANDEL VALLEY</v>
          </cell>
          <cell r="C233">
            <v>21</v>
          </cell>
          <cell r="D233">
            <v>470000</v>
          </cell>
          <cell r="E233">
            <v>17</v>
          </cell>
          <cell r="F233">
            <v>488750</v>
          </cell>
        </row>
        <row r="234">
          <cell r="B234" t="str">
            <v>CRAIGBURN FARM</v>
          </cell>
          <cell r="C234">
            <v>7</v>
          </cell>
          <cell r="D234">
            <v>642500</v>
          </cell>
          <cell r="E234">
            <v>8</v>
          </cell>
          <cell r="F234">
            <v>742500</v>
          </cell>
        </row>
        <row r="235">
          <cell r="B235" t="str">
            <v>DARLINGTON</v>
          </cell>
          <cell r="C235">
            <v>7</v>
          </cell>
          <cell r="D235">
            <v>477500</v>
          </cell>
          <cell r="E235">
            <v>3</v>
          </cell>
          <cell r="F235">
            <v>442000</v>
          </cell>
        </row>
        <row r="236">
          <cell r="B236" t="str">
            <v>DORSET VALE</v>
          </cell>
          <cell r="C236"/>
          <cell r="D236"/>
          <cell r="E236"/>
          <cell r="F236"/>
        </row>
        <row r="237">
          <cell r="B237" t="str">
            <v>FLAGSTAFF HILL</v>
          </cell>
          <cell r="C237">
            <v>44</v>
          </cell>
          <cell r="D237">
            <v>435000</v>
          </cell>
          <cell r="E237">
            <v>20</v>
          </cell>
          <cell r="F237">
            <v>515000</v>
          </cell>
        </row>
        <row r="238">
          <cell r="B238" t="str">
            <v>HACKHAM</v>
          </cell>
          <cell r="C238">
            <v>14</v>
          </cell>
          <cell r="D238">
            <v>250000</v>
          </cell>
          <cell r="E238">
            <v>5</v>
          </cell>
          <cell r="F238">
            <v>240000</v>
          </cell>
        </row>
        <row r="239">
          <cell r="B239" t="str">
            <v>HACKHAM WEST</v>
          </cell>
          <cell r="C239">
            <v>13</v>
          </cell>
          <cell r="D239">
            <v>263000</v>
          </cell>
          <cell r="E239">
            <v>6</v>
          </cell>
          <cell r="F239">
            <v>238250</v>
          </cell>
        </row>
        <row r="240">
          <cell r="B240" t="str">
            <v>HALLETT COVE</v>
          </cell>
          <cell r="C240">
            <v>64</v>
          </cell>
          <cell r="D240">
            <v>420000</v>
          </cell>
          <cell r="E240">
            <v>25</v>
          </cell>
          <cell r="F240">
            <v>471000</v>
          </cell>
        </row>
        <row r="241">
          <cell r="B241" t="str">
            <v>HAPPY VALLEY</v>
          </cell>
          <cell r="C241">
            <v>41</v>
          </cell>
          <cell r="D241">
            <v>350000</v>
          </cell>
          <cell r="E241">
            <v>29</v>
          </cell>
          <cell r="F241">
            <v>385000</v>
          </cell>
        </row>
        <row r="242">
          <cell r="B242" t="str">
            <v>HUNTFIELD HEIGHTS</v>
          </cell>
          <cell r="C242">
            <v>8</v>
          </cell>
          <cell r="D242">
            <v>238000</v>
          </cell>
          <cell r="E242">
            <v>11</v>
          </cell>
          <cell r="F242">
            <v>265000</v>
          </cell>
        </row>
        <row r="243">
          <cell r="B243" t="str">
            <v>IRONBANK</v>
          </cell>
          <cell r="C243"/>
          <cell r="D243"/>
          <cell r="E243">
            <v>1</v>
          </cell>
          <cell r="F243">
            <v>1000000</v>
          </cell>
        </row>
        <row r="244">
          <cell r="B244" t="str">
            <v>KANGARILLA</v>
          </cell>
          <cell r="C244">
            <v>4</v>
          </cell>
          <cell r="D244">
            <v>405500</v>
          </cell>
          <cell r="E244"/>
          <cell r="F244"/>
        </row>
        <row r="245">
          <cell r="B245" t="str">
            <v>LONSDALE</v>
          </cell>
          <cell r="C245"/>
          <cell r="D245"/>
          <cell r="E245"/>
          <cell r="F245"/>
        </row>
        <row r="246">
          <cell r="B246" t="str">
            <v>MASLIN BEACH</v>
          </cell>
          <cell r="C246">
            <v>5</v>
          </cell>
          <cell r="D246">
            <v>424707.5</v>
          </cell>
          <cell r="E246">
            <v>5</v>
          </cell>
          <cell r="F246">
            <v>432000</v>
          </cell>
        </row>
        <row r="247">
          <cell r="B247" t="str">
            <v>MCLAREN FLAT</v>
          </cell>
          <cell r="C247">
            <v>7</v>
          </cell>
          <cell r="D247">
            <v>485000</v>
          </cell>
          <cell r="E247">
            <v>3</v>
          </cell>
          <cell r="F247">
            <v>390500</v>
          </cell>
        </row>
        <row r="248">
          <cell r="B248" t="str">
            <v>MCLAREN VALE</v>
          </cell>
          <cell r="C248">
            <v>12</v>
          </cell>
          <cell r="D248">
            <v>450000</v>
          </cell>
          <cell r="E248">
            <v>7</v>
          </cell>
          <cell r="F248">
            <v>429000</v>
          </cell>
        </row>
        <row r="249">
          <cell r="B249" t="str">
            <v>MOANA</v>
          </cell>
          <cell r="C249">
            <v>13</v>
          </cell>
          <cell r="D249">
            <v>409000</v>
          </cell>
          <cell r="E249">
            <v>7</v>
          </cell>
          <cell r="F249">
            <v>562500</v>
          </cell>
        </row>
        <row r="250">
          <cell r="B250" t="str">
            <v>MORPHETT VALE</v>
          </cell>
          <cell r="C250">
            <v>86</v>
          </cell>
          <cell r="D250">
            <v>290000</v>
          </cell>
          <cell r="E250">
            <v>72</v>
          </cell>
          <cell r="F250">
            <v>303000</v>
          </cell>
        </row>
        <row r="251">
          <cell r="B251" t="str">
            <v>NOARLUNGA CENTRE</v>
          </cell>
          <cell r="C251"/>
          <cell r="D251"/>
          <cell r="E251"/>
          <cell r="F251"/>
        </row>
        <row r="252">
          <cell r="B252" t="str">
            <v>NOARLUNGA DOWNS</v>
          </cell>
          <cell r="C252">
            <v>11</v>
          </cell>
          <cell r="D252">
            <v>315000</v>
          </cell>
          <cell r="E252">
            <v>8</v>
          </cell>
          <cell r="F252">
            <v>369000</v>
          </cell>
        </row>
        <row r="253">
          <cell r="B253" t="str">
            <v>O'HALLORAN HILL</v>
          </cell>
          <cell r="C253">
            <v>11</v>
          </cell>
          <cell r="D253">
            <v>352300</v>
          </cell>
          <cell r="E253">
            <v>9</v>
          </cell>
          <cell r="F253">
            <v>353000</v>
          </cell>
        </row>
        <row r="254">
          <cell r="B254" t="str">
            <v>OLD NOARLUNGA</v>
          </cell>
          <cell r="C254">
            <v>8</v>
          </cell>
          <cell r="D254">
            <v>570000</v>
          </cell>
          <cell r="E254">
            <v>2</v>
          </cell>
          <cell r="F254">
            <v>310000</v>
          </cell>
        </row>
        <row r="255">
          <cell r="B255" t="str">
            <v>OLD REYNELLA</v>
          </cell>
          <cell r="C255">
            <v>7</v>
          </cell>
          <cell r="D255">
            <v>345250</v>
          </cell>
          <cell r="E255">
            <v>6</v>
          </cell>
          <cell r="F255">
            <v>358000</v>
          </cell>
        </row>
        <row r="256">
          <cell r="B256" t="str">
            <v>ONKAPARINGA HILLS</v>
          </cell>
          <cell r="C256">
            <v>3</v>
          </cell>
          <cell r="D256">
            <v>472000</v>
          </cell>
          <cell r="E256">
            <v>4</v>
          </cell>
          <cell r="F256">
            <v>440000</v>
          </cell>
        </row>
        <row r="257">
          <cell r="B257" t="str">
            <v>O'SULLIVAN BEACH</v>
          </cell>
          <cell r="C257">
            <v>9</v>
          </cell>
          <cell r="D257">
            <v>270000</v>
          </cell>
          <cell r="E257">
            <v>5</v>
          </cell>
          <cell r="F257">
            <v>295500</v>
          </cell>
        </row>
        <row r="258">
          <cell r="B258" t="str">
            <v>PORT NOARLUNGA</v>
          </cell>
          <cell r="C258">
            <v>16</v>
          </cell>
          <cell r="D258">
            <v>376000</v>
          </cell>
          <cell r="E258">
            <v>12</v>
          </cell>
          <cell r="F258">
            <v>365500</v>
          </cell>
        </row>
        <row r="259">
          <cell r="B259" t="str">
            <v>PORT NOARLUNGA SOUTH</v>
          </cell>
          <cell r="C259">
            <v>11</v>
          </cell>
          <cell r="D259">
            <v>450000</v>
          </cell>
          <cell r="E259">
            <v>8</v>
          </cell>
          <cell r="F259">
            <v>390000</v>
          </cell>
        </row>
        <row r="260">
          <cell r="B260" t="str">
            <v>PORT WILLUNGA</v>
          </cell>
          <cell r="C260">
            <v>17</v>
          </cell>
          <cell r="D260">
            <v>330000</v>
          </cell>
          <cell r="E260">
            <v>6</v>
          </cell>
          <cell r="F260">
            <v>300000</v>
          </cell>
        </row>
        <row r="261">
          <cell r="B261" t="str">
            <v>REYNELLA</v>
          </cell>
          <cell r="C261">
            <v>21</v>
          </cell>
          <cell r="D261">
            <v>320000</v>
          </cell>
          <cell r="E261">
            <v>10</v>
          </cell>
          <cell r="F261">
            <v>327500</v>
          </cell>
        </row>
        <row r="262">
          <cell r="B262" t="str">
            <v>REYNELLA EAST</v>
          </cell>
          <cell r="C262">
            <v>7</v>
          </cell>
          <cell r="D262">
            <v>303000</v>
          </cell>
          <cell r="E262">
            <v>2</v>
          </cell>
          <cell r="F262">
            <v>320000</v>
          </cell>
        </row>
        <row r="263">
          <cell r="B263" t="str">
            <v>SEAFORD</v>
          </cell>
          <cell r="C263">
            <v>17</v>
          </cell>
          <cell r="D263">
            <v>326000</v>
          </cell>
          <cell r="E263">
            <v>14</v>
          </cell>
          <cell r="F263">
            <v>335000</v>
          </cell>
        </row>
        <row r="264">
          <cell r="B264" t="str">
            <v>SEAFORD HEIGHTS</v>
          </cell>
          <cell r="C264"/>
          <cell r="D264"/>
          <cell r="E264"/>
          <cell r="F264"/>
        </row>
        <row r="265">
          <cell r="B265" t="str">
            <v>SEAFORD MEADOWS</v>
          </cell>
          <cell r="C265">
            <v>17</v>
          </cell>
          <cell r="D265">
            <v>380000</v>
          </cell>
          <cell r="E265">
            <v>19</v>
          </cell>
          <cell r="F265">
            <v>372500</v>
          </cell>
        </row>
        <row r="266">
          <cell r="B266" t="str">
            <v>SEAFORD RISE</v>
          </cell>
          <cell r="C266">
            <v>26</v>
          </cell>
          <cell r="D266">
            <v>406250</v>
          </cell>
          <cell r="E266">
            <v>21</v>
          </cell>
          <cell r="F266">
            <v>406500</v>
          </cell>
        </row>
        <row r="267">
          <cell r="B267" t="str">
            <v>SELLICKS BEACH</v>
          </cell>
          <cell r="C267">
            <v>23</v>
          </cell>
          <cell r="D267">
            <v>290000</v>
          </cell>
          <cell r="E267">
            <v>6</v>
          </cell>
          <cell r="F267">
            <v>297000</v>
          </cell>
        </row>
        <row r="268">
          <cell r="B268" t="str">
            <v>SELLICKS HILL</v>
          </cell>
          <cell r="C268"/>
          <cell r="D268"/>
          <cell r="E268"/>
          <cell r="F268"/>
        </row>
        <row r="269">
          <cell r="B269" t="str">
            <v>TATACHILLA</v>
          </cell>
          <cell r="C269"/>
          <cell r="D269"/>
          <cell r="E269"/>
          <cell r="F269"/>
        </row>
        <row r="270">
          <cell r="B270" t="str">
            <v>THE RANGE</v>
          </cell>
          <cell r="C270"/>
          <cell r="D270"/>
          <cell r="E270"/>
          <cell r="F270"/>
        </row>
        <row r="271">
          <cell r="B271" t="str">
            <v>VALE PARK</v>
          </cell>
          <cell r="C271">
            <v>11</v>
          </cell>
          <cell r="D271">
            <v>755000</v>
          </cell>
          <cell r="E271">
            <v>3</v>
          </cell>
          <cell r="F271">
            <v>558250</v>
          </cell>
        </row>
        <row r="272">
          <cell r="B272" t="str">
            <v>WHITES VALLEY</v>
          </cell>
          <cell r="C272"/>
          <cell r="D272"/>
          <cell r="E272"/>
          <cell r="F272"/>
        </row>
        <row r="273">
          <cell r="B273" t="str">
            <v>WILLUNGA</v>
          </cell>
          <cell r="C273">
            <v>10</v>
          </cell>
          <cell r="D273">
            <v>447500</v>
          </cell>
          <cell r="E273">
            <v>7</v>
          </cell>
          <cell r="F273">
            <v>456500</v>
          </cell>
        </row>
        <row r="274">
          <cell r="B274" t="str">
            <v>WILLUNGA SOUTH</v>
          </cell>
          <cell r="C274"/>
          <cell r="D274"/>
          <cell r="E274"/>
          <cell r="F274"/>
        </row>
        <row r="275">
          <cell r="B275" t="str">
            <v>WOODCROFT</v>
          </cell>
          <cell r="C275">
            <v>34</v>
          </cell>
          <cell r="D275">
            <v>399500</v>
          </cell>
          <cell r="E275">
            <v>23</v>
          </cell>
          <cell r="F275">
            <v>400000</v>
          </cell>
        </row>
        <row r="276">
          <cell r="B276" t="str">
            <v>ANDREWS FARM</v>
          </cell>
          <cell r="C276">
            <v>37</v>
          </cell>
          <cell r="D276">
            <v>287500</v>
          </cell>
          <cell r="E276">
            <v>20</v>
          </cell>
          <cell r="F276">
            <v>275000</v>
          </cell>
        </row>
        <row r="277">
          <cell r="B277" t="str">
            <v>ANGLE VALE</v>
          </cell>
          <cell r="C277">
            <v>7</v>
          </cell>
          <cell r="D277">
            <v>525000</v>
          </cell>
          <cell r="E277">
            <v>3</v>
          </cell>
          <cell r="F277">
            <v>473500</v>
          </cell>
        </row>
        <row r="278">
          <cell r="B278" t="str">
            <v>BIBARINGA</v>
          </cell>
          <cell r="C278"/>
          <cell r="D278"/>
          <cell r="E278"/>
          <cell r="F278"/>
        </row>
        <row r="279">
          <cell r="B279" t="str">
            <v>BLAKEVIEW</v>
          </cell>
          <cell r="C279">
            <v>36</v>
          </cell>
          <cell r="D279">
            <v>290000</v>
          </cell>
          <cell r="E279">
            <v>12</v>
          </cell>
          <cell r="F279">
            <v>361500</v>
          </cell>
        </row>
        <row r="280">
          <cell r="B280" t="str">
            <v>BUCKLAND PARK</v>
          </cell>
          <cell r="C280"/>
          <cell r="D280"/>
          <cell r="E280"/>
          <cell r="F280"/>
        </row>
        <row r="281">
          <cell r="B281" t="str">
            <v>CRAIGMORE</v>
          </cell>
          <cell r="C281">
            <v>50</v>
          </cell>
          <cell r="D281">
            <v>276500</v>
          </cell>
          <cell r="E281">
            <v>32</v>
          </cell>
          <cell r="F281">
            <v>270000</v>
          </cell>
        </row>
        <row r="282">
          <cell r="B282" t="str">
            <v>DAVOREN PARK</v>
          </cell>
          <cell r="C282">
            <v>18</v>
          </cell>
          <cell r="D282">
            <v>184975</v>
          </cell>
          <cell r="E282">
            <v>9</v>
          </cell>
          <cell r="F282">
            <v>175000</v>
          </cell>
        </row>
        <row r="283">
          <cell r="B283" t="str">
            <v>EDINBURGH</v>
          </cell>
          <cell r="C283"/>
          <cell r="D283"/>
          <cell r="E283"/>
          <cell r="F283"/>
        </row>
        <row r="284">
          <cell r="B284" t="str">
            <v>EDINBURGH NORTH</v>
          </cell>
          <cell r="C284"/>
          <cell r="D284"/>
          <cell r="E284"/>
          <cell r="F284"/>
        </row>
        <row r="285">
          <cell r="B285" t="str">
            <v>ELIZABETH</v>
          </cell>
          <cell r="C285"/>
          <cell r="D285"/>
          <cell r="E285">
            <v>3</v>
          </cell>
          <cell r="F285">
            <v>195000</v>
          </cell>
        </row>
        <row r="286">
          <cell r="B286" t="str">
            <v>ELIZABETH DOWNS</v>
          </cell>
          <cell r="C286">
            <v>17</v>
          </cell>
          <cell r="D286">
            <v>175500</v>
          </cell>
          <cell r="E286">
            <v>17</v>
          </cell>
          <cell r="F286">
            <v>194000</v>
          </cell>
        </row>
        <row r="287">
          <cell r="B287" t="str">
            <v>ELIZABETH EAST</v>
          </cell>
          <cell r="C287">
            <v>22</v>
          </cell>
          <cell r="D287">
            <v>211250</v>
          </cell>
          <cell r="E287">
            <v>11</v>
          </cell>
          <cell r="F287">
            <v>207000</v>
          </cell>
        </row>
        <row r="288">
          <cell r="B288" t="str">
            <v>ELIZABETH GROVE</v>
          </cell>
          <cell r="C288">
            <v>3</v>
          </cell>
          <cell r="D288">
            <v>239000</v>
          </cell>
          <cell r="E288">
            <v>2</v>
          </cell>
          <cell r="F288">
            <v>220000</v>
          </cell>
        </row>
        <row r="289">
          <cell r="B289" t="str">
            <v>ELIZABETH NORTH</v>
          </cell>
          <cell r="C289">
            <v>10</v>
          </cell>
          <cell r="D289">
            <v>170000</v>
          </cell>
          <cell r="E289">
            <v>7</v>
          </cell>
          <cell r="F289">
            <v>210000</v>
          </cell>
        </row>
        <row r="290">
          <cell r="B290" t="str">
            <v>ELIZABETH PARK</v>
          </cell>
          <cell r="C290">
            <v>18</v>
          </cell>
          <cell r="D290">
            <v>188000</v>
          </cell>
          <cell r="E290">
            <v>10</v>
          </cell>
          <cell r="F290">
            <v>201250</v>
          </cell>
        </row>
        <row r="291">
          <cell r="B291" t="str">
            <v>ELIZABETH SOUTH</v>
          </cell>
          <cell r="C291">
            <v>3</v>
          </cell>
          <cell r="D291">
            <v>155000</v>
          </cell>
          <cell r="E291">
            <v>3</v>
          </cell>
          <cell r="F291">
            <v>248750</v>
          </cell>
        </row>
        <row r="292">
          <cell r="B292" t="str">
            <v>ELIZABETH VALE</v>
          </cell>
          <cell r="C292">
            <v>14</v>
          </cell>
          <cell r="D292">
            <v>225000</v>
          </cell>
          <cell r="E292">
            <v>5</v>
          </cell>
          <cell r="F292">
            <v>265000</v>
          </cell>
        </row>
        <row r="293">
          <cell r="B293" t="str">
            <v>EVANSTON PARK</v>
          </cell>
          <cell r="C293">
            <v>23</v>
          </cell>
          <cell r="D293">
            <v>330000</v>
          </cell>
          <cell r="E293">
            <v>20</v>
          </cell>
          <cell r="F293">
            <v>363000</v>
          </cell>
        </row>
        <row r="294">
          <cell r="B294" t="str">
            <v>GOULD CREEK</v>
          </cell>
          <cell r="C294"/>
          <cell r="D294"/>
          <cell r="E294"/>
          <cell r="F294"/>
        </row>
        <row r="295">
          <cell r="B295" t="str">
            <v>HILLBANK</v>
          </cell>
          <cell r="C295">
            <v>14</v>
          </cell>
          <cell r="D295">
            <v>306000</v>
          </cell>
          <cell r="E295">
            <v>9</v>
          </cell>
          <cell r="F295">
            <v>298250</v>
          </cell>
        </row>
        <row r="296">
          <cell r="B296" t="str">
            <v>HILLIER</v>
          </cell>
          <cell r="C296"/>
          <cell r="D296"/>
          <cell r="E296"/>
          <cell r="F296"/>
        </row>
        <row r="297">
          <cell r="B297" t="str">
            <v>HUMBUG SCRUB</v>
          </cell>
          <cell r="C297"/>
          <cell r="D297"/>
          <cell r="E297"/>
          <cell r="F297"/>
        </row>
        <row r="298">
          <cell r="B298" t="str">
            <v>MACDONALD PARK</v>
          </cell>
          <cell r="C298"/>
          <cell r="D298"/>
          <cell r="E298"/>
          <cell r="F298"/>
        </row>
        <row r="299">
          <cell r="B299" t="str">
            <v>MUNNO PARA</v>
          </cell>
          <cell r="C299">
            <v>11</v>
          </cell>
          <cell r="D299">
            <v>280000</v>
          </cell>
          <cell r="E299">
            <v>10</v>
          </cell>
          <cell r="F299">
            <v>285000</v>
          </cell>
        </row>
        <row r="300">
          <cell r="B300" t="str">
            <v>MUNNO PARA DOWNS</v>
          </cell>
          <cell r="C300"/>
          <cell r="D300"/>
          <cell r="E300"/>
          <cell r="F300"/>
        </row>
        <row r="301">
          <cell r="B301" t="str">
            <v>MUNNO PARA WEST</v>
          </cell>
          <cell r="C301">
            <v>26</v>
          </cell>
          <cell r="D301">
            <v>297500</v>
          </cell>
          <cell r="E301">
            <v>16</v>
          </cell>
          <cell r="F301">
            <v>303281.5</v>
          </cell>
        </row>
        <row r="302">
          <cell r="B302" t="str">
            <v>ONE TREE HILL</v>
          </cell>
          <cell r="C302">
            <v>1</v>
          </cell>
          <cell r="D302">
            <v>590350</v>
          </cell>
          <cell r="E302"/>
          <cell r="F302"/>
        </row>
        <row r="303">
          <cell r="B303" t="str">
            <v>PENFIELD</v>
          </cell>
          <cell r="C303"/>
          <cell r="D303"/>
          <cell r="E303"/>
          <cell r="F303"/>
        </row>
        <row r="304">
          <cell r="B304" t="str">
            <v>PENFIELD GARDENS</v>
          </cell>
          <cell r="C304"/>
          <cell r="D304"/>
          <cell r="E304"/>
          <cell r="F304"/>
        </row>
        <row r="305">
          <cell r="B305" t="str">
            <v>SAMPSON FLAT</v>
          </cell>
          <cell r="C305"/>
          <cell r="D305"/>
          <cell r="E305"/>
          <cell r="F305"/>
        </row>
        <row r="306">
          <cell r="B306" t="str">
            <v>SMITHFIELD</v>
          </cell>
          <cell r="C306">
            <v>8</v>
          </cell>
          <cell r="D306">
            <v>256500</v>
          </cell>
          <cell r="E306">
            <v>7</v>
          </cell>
          <cell r="F306">
            <v>249950</v>
          </cell>
        </row>
        <row r="307">
          <cell r="B307" t="str">
            <v>SMITHFIELD PLAINS</v>
          </cell>
          <cell r="C307">
            <v>5</v>
          </cell>
          <cell r="D307">
            <v>216000</v>
          </cell>
          <cell r="E307">
            <v>7</v>
          </cell>
          <cell r="F307">
            <v>181783</v>
          </cell>
        </row>
        <row r="308">
          <cell r="B308" t="str">
            <v>ST KILDA</v>
          </cell>
          <cell r="C308"/>
          <cell r="D308"/>
          <cell r="E308"/>
          <cell r="F308"/>
        </row>
        <row r="309">
          <cell r="B309" t="str">
            <v>ULEYBURY</v>
          </cell>
          <cell r="C309"/>
          <cell r="D309"/>
          <cell r="E309"/>
          <cell r="F309"/>
        </row>
        <row r="310">
          <cell r="B310" t="str">
            <v>VIRGINIA</v>
          </cell>
          <cell r="C310">
            <v>3</v>
          </cell>
          <cell r="D310">
            <v>480000</v>
          </cell>
          <cell r="E310">
            <v>2</v>
          </cell>
          <cell r="F310">
            <v>571500</v>
          </cell>
        </row>
        <row r="311">
          <cell r="B311" t="str">
            <v>WATERLOO CORNER</v>
          </cell>
          <cell r="C311"/>
          <cell r="D311"/>
          <cell r="E311"/>
          <cell r="F311"/>
        </row>
        <row r="312">
          <cell r="B312" t="str">
            <v>YATTALUNGA</v>
          </cell>
          <cell r="C312"/>
          <cell r="D312"/>
          <cell r="E312"/>
          <cell r="F312"/>
        </row>
        <row r="313">
          <cell r="B313" t="str">
            <v>ALBERTON</v>
          </cell>
          <cell r="C313">
            <v>5</v>
          </cell>
          <cell r="D313">
            <v>405000</v>
          </cell>
          <cell r="E313">
            <v>4</v>
          </cell>
          <cell r="F313">
            <v>452500</v>
          </cell>
        </row>
        <row r="314">
          <cell r="B314" t="str">
            <v>ANGLE PARK</v>
          </cell>
          <cell r="C314">
            <v>4</v>
          </cell>
          <cell r="D314">
            <v>402500</v>
          </cell>
          <cell r="E314">
            <v>1</v>
          </cell>
          <cell r="F314">
            <v>370000</v>
          </cell>
        </row>
        <row r="315">
          <cell r="B315" t="str">
            <v>BIRKENHEAD</v>
          </cell>
          <cell r="C315">
            <v>14</v>
          </cell>
          <cell r="D315">
            <v>360000</v>
          </cell>
          <cell r="E315">
            <v>5</v>
          </cell>
          <cell r="F315">
            <v>340000</v>
          </cell>
        </row>
        <row r="316">
          <cell r="B316" t="str">
            <v>BLAIR ATHOL</v>
          </cell>
          <cell r="C316">
            <v>17</v>
          </cell>
          <cell r="D316">
            <v>393500</v>
          </cell>
          <cell r="E316">
            <v>9</v>
          </cell>
          <cell r="F316">
            <v>422500</v>
          </cell>
        </row>
        <row r="317">
          <cell r="B317" t="str">
            <v>BROADVIEW</v>
          </cell>
          <cell r="C317">
            <v>19</v>
          </cell>
          <cell r="D317">
            <v>515000</v>
          </cell>
          <cell r="E317">
            <v>16</v>
          </cell>
          <cell r="F317">
            <v>500000</v>
          </cell>
        </row>
        <row r="318">
          <cell r="B318" t="str">
            <v>CLEARVIEW</v>
          </cell>
          <cell r="C318">
            <v>29</v>
          </cell>
          <cell r="D318">
            <v>372500</v>
          </cell>
          <cell r="E318">
            <v>15</v>
          </cell>
          <cell r="F318">
            <v>415000</v>
          </cell>
        </row>
        <row r="319">
          <cell r="B319" t="str">
            <v>CROYDON PARK</v>
          </cell>
          <cell r="C319">
            <v>5</v>
          </cell>
          <cell r="D319">
            <v>392250</v>
          </cell>
          <cell r="E319">
            <v>9</v>
          </cell>
          <cell r="F319">
            <v>425000</v>
          </cell>
        </row>
        <row r="320">
          <cell r="B320" t="str">
            <v>DERNANCOURT</v>
          </cell>
          <cell r="C320">
            <v>14</v>
          </cell>
          <cell r="D320">
            <v>440000</v>
          </cell>
          <cell r="E320">
            <v>8</v>
          </cell>
          <cell r="F320">
            <v>462500</v>
          </cell>
        </row>
        <row r="321">
          <cell r="B321" t="str">
            <v>DEVON PARK</v>
          </cell>
          <cell r="C321">
            <v>2</v>
          </cell>
          <cell r="D321">
            <v>460000</v>
          </cell>
          <cell r="E321"/>
          <cell r="F321"/>
        </row>
        <row r="322">
          <cell r="B322" t="str">
            <v>DRY CREEK</v>
          </cell>
          <cell r="C322"/>
          <cell r="D322"/>
          <cell r="E322">
            <v>3</v>
          </cell>
          <cell r="F322">
            <v>261000</v>
          </cell>
        </row>
        <row r="323">
          <cell r="B323" t="str">
            <v>DUDLEY PARK</v>
          </cell>
          <cell r="C323"/>
          <cell r="D323"/>
          <cell r="E323">
            <v>1</v>
          </cell>
          <cell r="F323">
            <v>345000</v>
          </cell>
        </row>
        <row r="324">
          <cell r="B324" t="str">
            <v>ENFIELD</v>
          </cell>
          <cell r="C324">
            <v>17</v>
          </cell>
          <cell r="D324">
            <v>387500</v>
          </cell>
          <cell r="E324">
            <v>14</v>
          </cell>
          <cell r="F324">
            <v>381500</v>
          </cell>
        </row>
        <row r="325">
          <cell r="B325" t="str">
            <v>ETHELTON</v>
          </cell>
          <cell r="C325">
            <v>6</v>
          </cell>
          <cell r="D325">
            <v>432500</v>
          </cell>
          <cell r="E325">
            <v>6</v>
          </cell>
          <cell r="F325">
            <v>444250</v>
          </cell>
        </row>
        <row r="326">
          <cell r="B326" t="str">
            <v>EXETER</v>
          </cell>
          <cell r="C326">
            <v>3</v>
          </cell>
          <cell r="D326">
            <v>495000</v>
          </cell>
          <cell r="E326">
            <v>1</v>
          </cell>
          <cell r="F326">
            <v>460000</v>
          </cell>
        </row>
        <row r="327">
          <cell r="B327" t="str">
            <v>FERRYDEN PARK</v>
          </cell>
          <cell r="C327">
            <v>10</v>
          </cell>
          <cell r="D327">
            <v>452100</v>
          </cell>
          <cell r="E327">
            <v>4</v>
          </cell>
          <cell r="F327">
            <v>445250</v>
          </cell>
        </row>
        <row r="328">
          <cell r="B328" t="str">
            <v>GEPPS CROSS</v>
          </cell>
          <cell r="C328">
            <v>1</v>
          </cell>
          <cell r="D328">
            <v>340000</v>
          </cell>
          <cell r="E328">
            <v>1</v>
          </cell>
          <cell r="F328">
            <v>325000</v>
          </cell>
        </row>
        <row r="329">
          <cell r="B329" t="str">
            <v>GILLES PLAINS</v>
          </cell>
          <cell r="C329">
            <v>14</v>
          </cell>
          <cell r="D329">
            <v>338000</v>
          </cell>
          <cell r="E329">
            <v>9</v>
          </cell>
          <cell r="F329">
            <v>443000</v>
          </cell>
        </row>
        <row r="330">
          <cell r="B330" t="str">
            <v>GILLMAN</v>
          </cell>
          <cell r="C330"/>
          <cell r="D330"/>
          <cell r="E330">
            <v>1</v>
          </cell>
          <cell r="F330">
            <v>350000</v>
          </cell>
        </row>
        <row r="331">
          <cell r="B331" t="str">
            <v>GLANVILLE</v>
          </cell>
          <cell r="C331">
            <v>6</v>
          </cell>
          <cell r="D331">
            <v>283500</v>
          </cell>
          <cell r="E331">
            <v>3</v>
          </cell>
          <cell r="F331">
            <v>400000</v>
          </cell>
        </row>
        <row r="332">
          <cell r="B332" t="str">
            <v>GREENACRES</v>
          </cell>
          <cell r="C332">
            <v>17</v>
          </cell>
          <cell r="D332">
            <v>389000</v>
          </cell>
          <cell r="E332">
            <v>5</v>
          </cell>
          <cell r="F332">
            <v>445000</v>
          </cell>
        </row>
        <row r="333">
          <cell r="B333" t="str">
            <v>HAMPSTEAD GARDENS</v>
          </cell>
          <cell r="C333">
            <v>4</v>
          </cell>
          <cell r="D333">
            <v>470000</v>
          </cell>
          <cell r="E333">
            <v>4</v>
          </cell>
          <cell r="F333">
            <v>450000</v>
          </cell>
        </row>
        <row r="334">
          <cell r="B334" t="str">
            <v>HILLCREST</v>
          </cell>
          <cell r="C334">
            <v>9</v>
          </cell>
          <cell r="D334">
            <v>407500</v>
          </cell>
          <cell r="E334">
            <v>10</v>
          </cell>
          <cell r="F334">
            <v>402500</v>
          </cell>
        </row>
        <row r="335">
          <cell r="B335" t="str">
            <v>HOLDEN HILL</v>
          </cell>
          <cell r="C335">
            <v>8</v>
          </cell>
          <cell r="D335">
            <v>300000</v>
          </cell>
          <cell r="E335">
            <v>7</v>
          </cell>
          <cell r="F335">
            <v>322000</v>
          </cell>
        </row>
        <row r="336">
          <cell r="B336" t="str">
            <v>KILBURN</v>
          </cell>
          <cell r="C336">
            <v>15</v>
          </cell>
          <cell r="D336">
            <v>387500</v>
          </cell>
          <cell r="E336">
            <v>4</v>
          </cell>
          <cell r="F336">
            <v>427500</v>
          </cell>
        </row>
        <row r="337">
          <cell r="B337" t="str">
            <v>KLEMZIG</v>
          </cell>
          <cell r="C337">
            <v>17</v>
          </cell>
          <cell r="D337">
            <v>484000</v>
          </cell>
          <cell r="E337">
            <v>16</v>
          </cell>
          <cell r="F337">
            <v>480000</v>
          </cell>
        </row>
        <row r="338">
          <cell r="B338" t="str">
            <v>LARGS BAY</v>
          </cell>
          <cell r="C338">
            <v>15</v>
          </cell>
          <cell r="D338">
            <v>560000</v>
          </cell>
          <cell r="E338">
            <v>10</v>
          </cell>
          <cell r="F338">
            <v>410000</v>
          </cell>
        </row>
        <row r="339">
          <cell r="B339" t="str">
            <v>LARGS NORTH</v>
          </cell>
          <cell r="C339">
            <v>18</v>
          </cell>
          <cell r="D339">
            <v>375000</v>
          </cell>
          <cell r="E339">
            <v>6</v>
          </cell>
          <cell r="F339">
            <v>461000</v>
          </cell>
        </row>
        <row r="340">
          <cell r="B340" t="str">
            <v>MANNINGHAM</v>
          </cell>
          <cell r="C340">
            <v>8</v>
          </cell>
          <cell r="D340">
            <v>501250</v>
          </cell>
          <cell r="E340">
            <v>4</v>
          </cell>
          <cell r="F340">
            <v>640000</v>
          </cell>
        </row>
        <row r="341">
          <cell r="B341" t="str">
            <v>MANSFIELD PARK</v>
          </cell>
          <cell r="C341">
            <v>6</v>
          </cell>
          <cell r="D341">
            <v>390500</v>
          </cell>
          <cell r="E341">
            <v>7</v>
          </cell>
          <cell r="F341">
            <v>450000</v>
          </cell>
        </row>
        <row r="342">
          <cell r="B342" t="str">
            <v>NEW PORT</v>
          </cell>
          <cell r="C342"/>
          <cell r="D342"/>
          <cell r="E342"/>
          <cell r="F342"/>
        </row>
        <row r="343">
          <cell r="B343" t="str">
            <v>NORTH HAVEN</v>
          </cell>
          <cell r="C343">
            <v>22</v>
          </cell>
          <cell r="D343">
            <v>460000</v>
          </cell>
          <cell r="E343">
            <v>12</v>
          </cell>
          <cell r="F343">
            <v>507750</v>
          </cell>
        </row>
        <row r="344">
          <cell r="B344" t="str">
            <v>NORTHFIELD</v>
          </cell>
          <cell r="C344">
            <v>16</v>
          </cell>
          <cell r="D344">
            <v>395000</v>
          </cell>
          <cell r="E344">
            <v>14</v>
          </cell>
          <cell r="F344">
            <v>410000</v>
          </cell>
        </row>
        <row r="345">
          <cell r="B345" t="str">
            <v>NORTHGATE</v>
          </cell>
          <cell r="C345">
            <v>24</v>
          </cell>
          <cell r="D345">
            <v>492500</v>
          </cell>
          <cell r="E345">
            <v>17</v>
          </cell>
          <cell r="F345">
            <v>505000</v>
          </cell>
        </row>
        <row r="346">
          <cell r="B346" t="str">
            <v>OAKDEN</v>
          </cell>
          <cell r="C346">
            <v>9</v>
          </cell>
          <cell r="D346">
            <v>435000</v>
          </cell>
          <cell r="E346">
            <v>7</v>
          </cell>
          <cell r="F346">
            <v>550000</v>
          </cell>
        </row>
        <row r="347">
          <cell r="B347" t="str">
            <v>OSBORNE</v>
          </cell>
          <cell r="C347">
            <v>9</v>
          </cell>
          <cell r="D347">
            <v>330000</v>
          </cell>
          <cell r="E347">
            <v>5</v>
          </cell>
          <cell r="F347">
            <v>440000</v>
          </cell>
        </row>
        <row r="348">
          <cell r="B348" t="str">
            <v>OTTOWAY</v>
          </cell>
          <cell r="C348">
            <v>10</v>
          </cell>
          <cell r="D348">
            <v>294000</v>
          </cell>
          <cell r="E348">
            <v>4</v>
          </cell>
          <cell r="F348">
            <v>365000</v>
          </cell>
        </row>
        <row r="349">
          <cell r="B349" t="str">
            <v>OUTER HARBOR</v>
          </cell>
          <cell r="C349"/>
          <cell r="D349"/>
          <cell r="E349"/>
          <cell r="F349"/>
        </row>
        <row r="350">
          <cell r="B350" t="str">
            <v>OVINGHAM</v>
          </cell>
          <cell r="C350">
            <v>3</v>
          </cell>
          <cell r="D350">
            <v>470000</v>
          </cell>
          <cell r="E350"/>
          <cell r="F350"/>
        </row>
        <row r="351">
          <cell r="B351" t="str">
            <v>PETERHEAD</v>
          </cell>
          <cell r="C351">
            <v>7</v>
          </cell>
          <cell r="D351">
            <v>355000</v>
          </cell>
          <cell r="E351">
            <v>4</v>
          </cell>
          <cell r="F351">
            <v>375000</v>
          </cell>
        </row>
        <row r="352">
          <cell r="B352" t="str">
            <v>PORT ADELAIDE</v>
          </cell>
          <cell r="C352"/>
          <cell r="D352"/>
          <cell r="E352">
            <v>5</v>
          </cell>
          <cell r="F352">
            <v>337500</v>
          </cell>
        </row>
        <row r="353">
          <cell r="B353" t="str">
            <v>PROSPECT</v>
          </cell>
          <cell r="C353">
            <v>44</v>
          </cell>
          <cell r="D353">
            <v>553500</v>
          </cell>
          <cell r="E353">
            <v>27</v>
          </cell>
          <cell r="F353">
            <v>570000</v>
          </cell>
        </row>
        <row r="354">
          <cell r="B354" t="str">
            <v>QUEENSTOWN</v>
          </cell>
          <cell r="C354">
            <v>7</v>
          </cell>
          <cell r="D354">
            <v>400000</v>
          </cell>
          <cell r="E354">
            <v>3</v>
          </cell>
          <cell r="F354">
            <v>380250</v>
          </cell>
        </row>
        <row r="355">
          <cell r="B355" t="str">
            <v>REGENCY PARK</v>
          </cell>
          <cell r="C355"/>
          <cell r="D355"/>
          <cell r="E355"/>
          <cell r="F355"/>
        </row>
        <row r="356">
          <cell r="B356" t="str">
            <v>ROSEWATER</v>
          </cell>
          <cell r="C356">
            <v>12</v>
          </cell>
          <cell r="D356">
            <v>320000</v>
          </cell>
          <cell r="E356">
            <v>11</v>
          </cell>
          <cell r="F356">
            <v>325000</v>
          </cell>
        </row>
        <row r="357">
          <cell r="B357" t="str">
            <v>SEFTON PARK</v>
          </cell>
          <cell r="C357">
            <v>3</v>
          </cell>
          <cell r="D357">
            <v>650000</v>
          </cell>
          <cell r="E357">
            <v>6</v>
          </cell>
          <cell r="F357">
            <v>531630</v>
          </cell>
        </row>
        <row r="358">
          <cell r="B358" t="str">
            <v>SEMAPHORE</v>
          </cell>
          <cell r="C358">
            <v>11</v>
          </cell>
          <cell r="D358">
            <v>475000</v>
          </cell>
          <cell r="E358">
            <v>4</v>
          </cell>
          <cell r="F358">
            <v>518000</v>
          </cell>
        </row>
        <row r="359">
          <cell r="B359" t="str">
            <v>SEMAPHORE SOUTH</v>
          </cell>
          <cell r="C359">
            <v>4</v>
          </cell>
          <cell r="D359">
            <v>482500</v>
          </cell>
          <cell r="E359">
            <v>1</v>
          </cell>
          <cell r="F359">
            <v>808000</v>
          </cell>
        </row>
        <row r="360">
          <cell r="B360" t="str">
            <v>TAPEROO</v>
          </cell>
          <cell r="C360">
            <v>4</v>
          </cell>
          <cell r="D360">
            <v>375000</v>
          </cell>
          <cell r="E360">
            <v>1</v>
          </cell>
          <cell r="F360">
            <v>410000</v>
          </cell>
        </row>
        <row r="361">
          <cell r="B361" t="str">
            <v>VALLEY VIEW</v>
          </cell>
          <cell r="C361">
            <v>20</v>
          </cell>
          <cell r="D361">
            <v>353000</v>
          </cell>
          <cell r="E361">
            <v>13</v>
          </cell>
          <cell r="F361">
            <v>357750</v>
          </cell>
        </row>
        <row r="362">
          <cell r="B362" t="str">
            <v>WALKLEY HEIGHTS</v>
          </cell>
          <cell r="C362">
            <v>8</v>
          </cell>
          <cell r="D362">
            <v>532875</v>
          </cell>
          <cell r="E362">
            <v>11</v>
          </cell>
          <cell r="F362">
            <v>560000</v>
          </cell>
        </row>
        <row r="363">
          <cell r="B363" t="str">
            <v>WINDSOR GARDENS</v>
          </cell>
          <cell r="C363">
            <v>23</v>
          </cell>
          <cell r="D363">
            <v>407000</v>
          </cell>
          <cell r="E363">
            <v>21</v>
          </cell>
          <cell r="F363">
            <v>430000</v>
          </cell>
        </row>
        <row r="364">
          <cell r="B364" t="str">
            <v>WINGFIELD</v>
          </cell>
          <cell r="C364">
            <v>2</v>
          </cell>
          <cell r="D364">
            <v>295000</v>
          </cell>
          <cell r="E364">
            <v>1</v>
          </cell>
          <cell r="F364">
            <v>290000</v>
          </cell>
        </row>
        <row r="365">
          <cell r="B365" t="str">
            <v>WOODVILLE GARDENS</v>
          </cell>
          <cell r="C365">
            <v>2</v>
          </cell>
          <cell r="D365">
            <v>370000</v>
          </cell>
          <cell r="E365">
            <v>4</v>
          </cell>
          <cell r="F365">
            <v>405393</v>
          </cell>
        </row>
        <row r="366">
          <cell r="B366" t="str">
            <v>BROADVIEW</v>
          </cell>
          <cell r="C366">
            <v>19</v>
          </cell>
          <cell r="D366">
            <v>515000</v>
          </cell>
          <cell r="E366">
            <v>16</v>
          </cell>
          <cell r="F366">
            <v>500000</v>
          </cell>
        </row>
        <row r="367">
          <cell r="B367" t="str">
            <v>COLLINSWOOD</v>
          </cell>
          <cell r="C367">
            <v>6</v>
          </cell>
          <cell r="D367">
            <v>687500</v>
          </cell>
          <cell r="E367">
            <v>2</v>
          </cell>
          <cell r="F367">
            <v>625000</v>
          </cell>
        </row>
        <row r="368">
          <cell r="B368" t="str">
            <v>FITZROY</v>
          </cell>
          <cell r="C368">
            <v>3</v>
          </cell>
          <cell r="D368">
            <v>1320000</v>
          </cell>
          <cell r="E368">
            <v>2</v>
          </cell>
          <cell r="F368">
            <v>1395000</v>
          </cell>
        </row>
        <row r="369">
          <cell r="B369" t="str">
            <v>MEDINDIE GARDENS</v>
          </cell>
          <cell r="C369">
            <v>2</v>
          </cell>
          <cell r="D369">
            <v>1085690</v>
          </cell>
          <cell r="E369"/>
          <cell r="F369"/>
        </row>
        <row r="370">
          <cell r="B370" t="str">
            <v>NAILSWORTH</v>
          </cell>
          <cell r="C370">
            <v>5</v>
          </cell>
          <cell r="D370">
            <v>565000</v>
          </cell>
          <cell r="E370">
            <v>3</v>
          </cell>
          <cell r="F370">
            <v>706250</v>
          </cell>
        </row>
        <row r="371">
          <cell r="B371" t="str">
            <v>OVINGHAM</v>
          </cell>
          <cell r="C371">
            <v>3</v>
          </cell>
          <cell r="D371">
            <v>470000</v>
          </cell>
          <cell r="E371"/>
          <cell r="F371"/>
        </row>
        <row r="372">
          <cell r="B372" t="str">
            <v>PROSPECT</v>
          </cell>
          <cell r="C372">
            <v>44</v>
          </cell>
          <cell r="D372">
            <v>553500</v>
          </cell>
          <cell r="E372">
            <v>27</v>
          </cell>
          <cell r="F372">
            <v>570000</v>
          </cell>
        </row>
        <row r="373">
          <cell r="B373" t="str">
            <v>SEFTON PARK</v>
          </cell>
          <cell r="C373">
            <v>3</v>
          </cell>
          <cell r="D373">
            <v>650000</v>
          </cell>
          <cell r="E373">
            <v>6</v>
          </cell>
          <cell r="F373">
            <v>531630</v>
          </cell>
        </row>
        <row r="374">
          <cell r="B374" t="str">
            <v>THORNGATE</v>
          </cell>
          <cell r="C374">
            <v>3</v>
          </cell>
          <cell r="D374">
            <v>1725000</v>
          </cell>
          <cell r="E374"/>
          <cell r="F374"/>
        </row>
        <row r="375">
          <cell r="B375" t="str">
            <v>BOLIVAR</v>
          </cell>
          <cell r="C375"/>
          <cell r="D375"/>
          <cell r="E375"/>
          <cell r="F375"/>
        </row>
        <row r="376">
          <cell r="B376" t="str">
            <v>BRAHMA LODGE</v>
          </cell>
          <cell r="C376">
            <v>11</v>
          </cell>
          <cell r="D376">
            <v>237500</v>
          </cell>
          <cell r="E376">
            <v>7</v>
          </cell>
          <cell r="F376">
            <v>278000</v>
          </cell>
        </row>
        <row r="377">
          <cell r="B377" t="str">
            <v>BURTON</v>
          </cell>
          <cell r="C377">
            <v>28</v>
          </cell>
          <cell r="D377">
            <v>291000</v>
          </cell>
          <cell r="E377">
            <v>13</v>
          </cell>
          <cell r="F377">
            <v>345250</v>
          </cell>
        </row>
        <row r="378">
          <cell r="B378" t="str">
            <v>CAVAN</v>
          </cell>
          <cell r="C378"/>
          <cell r="D378"/>
          <cell r="E378"/>
          <cell r="F378"/>
        </row>
        <row r="379">
          <cell r="B379" t="str">
            <v>DIREK</v>
          </cell>
          <cell r="C379">
            <v>11</v>
          </cell>
          <cell r="D379">
            <v>316000</v>
          </cell>
          <cell r="E379">
            <v>2</v>
          </cell>
          <cell r="F379">
            <v>322500</v>
          </cell>
        </row>
        <row r="380">
          <cell r="B380" t="str">
            <v>DRY CREEK</v>
          </cell>
          <cell r="C380"/>
          <cell r="D380"/>
          <cell r="E380">
            <v>3</v>
          </cell>
          <cell r="F380">
            <v>261000</v>
          </cell>
        </row>
        <row r="381">
          <cell r="B381" t="str">
            <v>EDINBURGH</v>
          </cell>
          <cell r="C381"/>
          <cell r="D381"/>
          <cell r="E381"/>
          <cell r="F381"/>
        </row>
        <row r="382">
          <cell r="B382" t="str">
            <v>ELIZABETH VALE</v>
          </cell>
          <cell r="C382">
            <v>14</v>
          </cell>
          <cell r="D382">
            <v>225000</v>
          </cell>
          <cell r="E382">
            <v>5</v>
          </cell>
          <cell r="F382">
            <v>265000</v>
          </cell>
        </row>
        <row r="383">
          <cell r="B383" t="str">
            <v>GLOBE DERBY PARK</v>
          </cell>
          <cell r="C383"/>
          <cell r="D383"/>
          <cell r="E383"/>
          <cell r="F383"/>
        </row>
        <row r="384">
          <cell r="B384" t="str">
            <v>GREEN FIELDS</v>
          </cell>
          <cell r="C384">
            <v>1</v>
          </cell>
          <cell r="D384">
            <v>320000</v>
          </cell>
          <cell r="E384">
            <v>2</v>
          </cell>
          <cell r="F384">
            <v>359250</v>
          </cell>
        </row>
        <row r="385">
          <cell r="B385" t="str">
            <v>GULFVIEW HEIGHTS</v>
          </cell>
          <cell r="C385">
            <v>12</v>
          </cell>
          <cell r="D385">
            <v>610000</v>
          </cell>
          <cell r="E385">
            <v>12</v>
          </cell>
          <cell r="F385">
            <v>522750</v>
          </cell>
        </row>
        <row r="386">
          <cell r="B386" t="str">
            <v>INGLE FARM</v>
          </cell>
          <cell r="C386">
            <v>41</v>
          </cell>
          <cell r="D386">
            <v>309000</v>
          </cell>
          <cell r="E386">
            <v>18</v>
          </cell>
          <cell r="F386">
            <v>331000</v>
          </cell>
        </row>
        <row r="387">
          <cell r="B387" t="str">
            <v>MAWSON LAKES</v>
          </cell>
          <cell r="C387">
            <v>50</v>
          </cell>
          <cell r="D387">
            <v>450000</v>
          </cell>
          <cell r="E387">
            <v>39</v>
          </cell>
          <cell r="F387">
            <v>440000</v>
          </cell>
        </row>
        <row r="388">
          <cell r="B388" t="str">
            <v>MODBURY HEIGHTS</v>
          </cell>
          <cell r="C388">
            <v>25</v>
          </cell>
          <cell r="D388">
            <v>359750</v>
          </cell>
          <cell r="E388">
            <v>18</v>
          </cell>
          <cell r="F388">
            <v>385000</v>
          </cell>
        </row>
        <row r="389">
          <cell r="B389" t="str">
            <v>PARA HILLS</v>
          </cell>
          <cell r="C389">
            <v>21</v>
          </cell>
          <cell r="D389">
            <v>305000</v>
          </cell>
          <cell r="E389">
            <v>23</v>
          </cell>
          <cell r="F389">
            <v>314500</v>
          </cell>
        </row>
        <row r="390">
          <cell r="B390" t="str">
            <v>PARA HILLS WEST</v>
          </cell>
          <cell r="C390">
            <v>10</v>
          </cell>
          <cell r="D390">
            <v>313550</v>
          </cell>
          <cell r="E390">
            <v>6</v>
          </cell>
          <cell r="F390">
            <v>322500</v>
          </cell>
        </row>
        <row r="391">
          <cell r="B391" t="str">
            <v>PARA VISTA</v>
          </cell>
          <cell r="C391">
            <v>9</v>
          </cell>
          <cell r="D391">
            <v>355000</v>
          </cell>
          <cell r="E391">
            <v>9</v>
          </cell>
          <cell r="F391">
            <v>365000</v>
          </cell>
        </row>
        <row r="392">
          <cell r="B392" t="str">
            <v>PARAFIELD GARDENS</v>
          </cell>
          <cell r="C392">
            <v>51</v>
          </cell>
          <cell r="D392">
            <v>307500</v>
          </cell>
          <cell r="E392">
            <v>30</v>
          </cell>
          <cell r="F392">
            <v>315000</v>
          </cell>
        </row>
        <row r="393">
          <cell r="B393" t="str">
            <v>PARALOWIE</v>
          </cell>
          <cell r="C393">
            <v>49</v>
          </cell>
          <cell r="D393">
            <v>290000</v>
          </cell>
          <cell r="E393">
            <v>42</v>
          </cell>
          <cell r="F393">
            <v>327500</v>
          </cell>
        </row>
        <row r="394">
          <cell r="B394" t="str">
            <v>POORAKA</v>
          </cell>
          <cell r="C394">
            <v>26</v>
          </cell>
          <cell r="D394">
            <v>326000</v>
          </cell>
          <cell r="E394">
            <v>12</v>
          </cell>
          <cell r="F394">
            <v>345000</v>
          </cell>
        </row>
        <row r="395">
          <cell r="B395" t="str">
            <v>SALISBURY</v>
          </cell>
          <cell r="C395">
            <v>25</v>
          </cell>
          <cell r="D395">
            <v>267000</v>
          </cell>
          <cell r="E395">
            <v>19</v>
          </cell>
          <cell r="F395">
            <v>295500</v>
          </cell>
        </row>
        <row r="396">
          <cell r="B396" t="str">
            <v>SALISBURY DOWNS</v>
          </cell>
          <cell r="C396">
            <v>14</v>
          </cell>
          <cell r="D396">
            <v>290000</v>
          </cell>
          <cell r="E396">
            <v>10</v>
          </cell>
          <cell r="F396">
            <v>283000</v>
          </cell>
        </row>
        <row r="397">
          <cell r="B397" t="str">
            <v>SALISBURY EAST</v>
          </cell>
          <cell r="C397">
            <v>23</v>
          </cell>
          <cell r="D397">
            <v>271000</v>
          </cell>
          <cell r="E397">
            <v>20</v>
          </cell>
          <cell r="F397">
            <v>305000</v>
          </cell>
        </row>
        <row r="398">
          <cell r="B398" t="str">
            <v>SALISBURY HEIGHTS</v>
          </cell>
          <cell r="C398">
            <v>11</v>
          </cell>
          <cell r="D398">
            <v>449000</v>
          </cell>
          <cell r="E398">
            <v>12</v>
          </cell>
          <cell r="F398">
            <v>572500</v>
          </cell>
        </row>
        <row r="399">
          <cell r="B399" t="str">
            <v>SALISBURY NORTH</v>
          </cell>
          <cell r="C399">
            <v>31</v>
          </cell>
          <cell r="D399">
            <v>255000</v>
          </cell>
          <cell r="E399">
            <v>19</v>
          </cell>
          <cell r="F399">
            <v>262500</v>
          </cell>
        </row>
        <row r="400">
          <cell r="B400" t="str">
            <v>SALISBURY PARK</v>
          </cell>
          <cell r="C400">
            <v>10</v>
          </cell>
          <cell r="D400">
            <v>285000</v>
          </cell>
          <cell r="E400">
            <v>4</v>
          </cell>
          <cell r="F400">
            <v>274500</v>
          </cell>
        </row>
        <row r="401">
          <cell r="B401" t="str">
            <v>SALISBURY PLAIN</v>
          </cell>
          <cell r="C401">
            <v>6</v>
          </cell>
          <cell r="D401">
            <v>285000</v>
          </cell>
          <cell r="E401">
            <v>2</v>
          </cell>
          <cell r="F401">
            <v>325000</v>
          </cell>
        </row>
        <row r="402">
          <cell r="B402" t="str">
            <v>SALISBURY SOUTH</v>
          </cell>
          <cell r="C402"/>
          <cell r="D402"/>
          <cell r="E402"/>
          <cell r="F402"/>
        </row>
        <row r="403">
          <cell r="B403" t="str">
            <v>ST KILDA</v>
          </cell>
          <cell r="C403"/>
          <cell r="D403"/>
          <cell r="E403"/>
          <cell r="F403"/>
        </row>
        <row r="404">
          <cell r="B404" t="str">
            <v>VALLEY VIEW</v>
          </cell>
          <cell r="C404">
            <v>20</v>
          </cell>
          <cell r="D404">
            <v>353000</v>
          </cell>
          <cell r="E404">
            <v>13</v>
          </cell>
          <cell r="F404">
            <v>357750</v>
          </cell>
        </row>
        <row r="405">
          <cell r="B405" t="str">
            <v>WALKLEY HEIGHTS</v>
          </cell>
          <cell r="C405">
            <v>8</v>
          </cell>
          <cell r="D405">
            <v>532875</v>
          </cell>
          <cell r="E405">
            <v>11</v>
          </cell>
          <cell r="F405">
            <v>560000</v>
          </cell>
        </row>
        <row r="406">
          <cell r="B406" t="str">
            <v>WATERLOO CORNER</v>
          </cell>
          <cell r="C406"/>
          <cell r="D406"/>
          <cell r="E406"/>
          <cell r="F406"/>
        </row>
        <row r="407">
          <cell r="B407" t="str">
            <v>BANKSIA PARK</v>
          </cell>
          <cell r="C407">
            <v>10</v>
          </cell>
          <cell r="D407">
            <v>380000</v>
          </cell>
          <cell r="E407">
            <v>4</v>
          </cell>
          <cell r="F407">
            <v>320000</v>
          </cell>
        </row>
        <row r="408">
          <cell r="B408" t="str">
            <v>DERNANCOURT</v>
          </cell>
          <cell r="C408">
            <v>14</v>
          </cell>
          <cell r="D408">
            <v>440000</v>
          </cell>
          <cell r="E408">
            <v>8</v>
          </cell>
          <cell r="F408">
            <v>462500</v>
          </cell>
        </row>
        <row r="409">
          <cell r="B409" t="str">
            <v>FAIRVIEW PARK</v>
          </cell>
          <cell r="C409">
            <v>19</v>
          </cell>
          <cell r="D409">
            <v>395000</v>
          </cell>
          <cell r="E409">
            <v>8</v>
          </cell>
          <cell r="F409">
            <v>374000</v>
          </cell>
        </row>
        <row r="410">
          <cell r="B410" t="str">
            <v>GILLES PLAINS</v>
          </cell>
          <cell r="C410">
            <v>14</v>
          </cell>
          <cell r="D410">
            <v>338000</v>
          </cell>
          <cell r="E410">
            <v>9</v>
          </cell>
          <cell r="F410">
            <v>443000</v>
          </cell>
        </row>
        <row r="411">
          <cell r="B411" t="str">
            <v>GOLDEN GROVE</v>
          </cell>
          <cell r="C411">
            <v>25</v>
          </cell>
          <cell r="D411">
            <v>463000</v>
          </cell>
          <cell r="E411">
            <v>13</v>
          </cell>
          <cell r="F411">
            <v>444000</v>
          </cell>
        </row>
        <row r="412">
          <cell r="B412" t="str">
            <v>GOULD CREEK</v>
          </cell>
          <cell r="C412"/>
          <cell r="D412"/>
          <cell r="E412"/>
          <cell r="F412"/>
        </row>
        <row r="413">
          <cell r="B413" t="str">
            <v>GREENWITH</v>
          </cell>
          <cell r="C413">
            <v>36</v>
          </cell>
          <cell r="D413">
            <v>407000</v>
          </cell>
          <cell r="E413">
            <v>30</v>
          </cell>
          <cell r="F413">
            <v>442500</v>
          </cell>
        </row>
        <row r="414">
          <cell r="B414" t="str">
            <v>GULFVIEW HEIGHTS</v>
          </cell>
          <cell r="C414">
            <v>12</v>
          </cell>
          <cell r="D414">
            <v>610000</v>
          </cell>
          <cell r="E414">
            <v>12</v>
          </cell>
          <cell r="F414">
            <v>522750</v>
          </cell>
        </row>
        <row r="415">
          <cell r="B415" t="str">
            <v>HIGHBURY</v>
          </cell>
          <cell r="C415">
            <v>27</v>
          </cell>
          <cell r="D415">
            <v>511000</v>
          </cell>
          <cell r="E415">
            <v>14</v>
          </cell>
          <cell r="F415">
            <v>480000</v>
          </cell>
        </row>
        <row r="416">
          <cell r="B416" t="str">
            <v>HOLDEN HILL</v>
          </cell>
          <cell r="C416">
            <v>8</v>
          </cell>
          <cell r="D416">
            <v>300000</v>
          </cell>
          <cell r="E416">
            <v>7</v>
          </cell>
          <cell r="F416">
            <v>322000</v>
          </cell>
        </row>
        <row r="417">
          <cell r="B417" t="str">
            <v>HOPE VALLEY</v>
          </cell>
          <cell r="C417">
            <v>20</v>
          </cell>
          <cell r="D417">
            <v>360000</v>
          </cell>
          <cell r="E417">
            <v>17</v>
          </cell>
          <cell r="F417">
            <v>370000</v>
          </cell>
        </row>
        <row r="418">
          <cell r="B418" t="str">
            <v>MODBURY</v>
          </cell>
          <cell r="C418">
            <v>14</v>
          </cell>
          <cell r="D418">
            <v>325000</v>
          </cell>
          <cell r="E418">
            <v>17</v>
          </cell>
          <cell r="F418">
            <v>360000</v>
          </cell>
        </row>
        <row r="419">
          <cell r="B419" t="str">
            <v>MODBURY HEIGHTS</v>
          </cell>
          <cell r="C419">
            <v>25</v>
          </cell>
          <cell r="D419">
            <v>359750</v>
          </cell>
          <cell r="E419">
            <v>18</v>
          </cell>
          <cell r="F419">
            <v>385000</v>
          </cell>
        </row>
        <row r="420">
          <cell r="B420" t="str">
            <v>MODBURY NORTH</v>
          </cell>
          <cell r="C420">
            <v>23</v>
          </cell>
          <cell r="D420">
            <v>375000</v>
          </cell>
          <cell r="E420">
            <v>19</v>
          </cell>
          <cell r="F420">
            <v>354000</v>
          </cell>
        </row>
        <row r="421">
          <cell r="B421" t="str">
            <v>REDWOOD PARK</v>
          </cell>
          <cell r="C421">
            <v>13</v>
          </cell>
          <cell r="D421">
            <v>372500</v>
          </cell>
          <cell r="E421">
            <v>18</v>
          </cell>
          <cell r="F421">
            <v>365000</v>
          </cell>
        </row>
        <row r="422">
          <cell r="B422" t="str">
            <v>RIDGEHAVEN</v>
          </cell>
          <cell r="C422">
            <v>11</v>
          </cell>
          <cell r="D422">
            <v>345500</v>
          </cell>
          <cell r="E422">
            <v>10</v>
          </cell>
          <cell r="F422">
            <v>372600</v>
          </cell>
        </row>
        <row r="423">
          <cell r="B423" t="str">
            <v>SALISBURY EAST</v>
          </cell>
          <cell r="C423">
            <v>23</v>
          </cell>
          <cell r="D423">
            <v>271000</v>
          </cell>
          <cell r="E423">
            <v>20</v>
          </cell>
          <cell r="F423">
            <v>305000</v>
          </cell>
        </row>
        <row r="424">
          <cell r="B424" t="str">
            <v>SALISBURY HEIGHTS</v>
          </cell>
          <cell r="C424">
            <v>11</v>
          </cell>
          <cell r="D424">
            <v>449000</v>
          </cell>
          <cell r="E424">
            <v>12</v>
          </cell>
          <cell r="F424">
            <v>572500</v>
          </cell>
        </row>
        <row r="425">
          <cell r="B425" t="str">
            <v>ST AGNES</v>
          </cell>
          <cell r="C425">
            <v>6</v>
          </cell>
          <cell r="D425">
            <v>394875</v>
          </cell>
          <cell r="E425">
            <v>11</v>
          </cell>
          <cell r="F425">
            <v>400000</v>
          </cell>
        </row>
        <row r="426">
          <cell r="B426" t="str">
            <v>SURREY DOWNS</v>
          </cell>
          <cell r="C426">
            <v>25</v>
          </cell>
          <cell r="D426">
            <v>350000</v>
          </cell>
          <cell r="E426">
            <v>4</v>
          </cell>
          <cell r="F426">
            <v>387500</v>
          </cell>
        </row>
        <row r="427">
          <cell r="B427" t="str">
            <v>TEA TREE GULLY</v>
          </cell>
          <cell r="C427">
            <v>15</v>
          </cell>
          <cell r="D427">
            <v>375000</v>
          </cell>
          <cell r="E427">
            <v>10</v>
          </cell>
          <cell r="F427">
            <v>475000</v>
          </cell>
        </row>
        <row r="428">
          <cell r="B428" t="str">
            <v>VALLEY VIEW</v>
          </cell>
          <cell r="C428">
            <v>20</v>
          </cell>
          <cell r="D428">
            <v>353000</v>
          </cell>
          <cell r="E428">
            <v>13</v>
          </cell>
          <cell r="F428">
            <v>357750</v>
          </cell>
        </row>
        <row r="429">
          <cell r="B429" t="str">
            <v>VISTA</v>
          </cell>
          <cell r="C429">
            <v>5</v>
          </cell>
          <cell r="D429">
            <v>345750</v>
          </cell>
          <cell r="E429">
            <v>2</v>
          </cell>
          <cell r="F429">
            <v>543600</v>
          </cell>
        </row>
        <row r="430">
          <cell r="B430" t="str">
            <v>WYNN VALE</v>
          </cell>
          <cell r="C430">
            <v>25</v>
          </cell>
          <cell r="D430">
            <v>416500</v>
          </cell>
          <cell r="E430">
            <v>14</v>
          </cell>
          <cell r="F430">
            <v>446500</v>
          </cell>
        </row>
        <row r="431">
          <cell r="B431" t="str">
            <v>YATALA VALE</v>
          </cell>
          <cell r="C431">
            <v>1</v>
          </cell>
          <cell r="D431">
            <v>400000</v>
          </cell>
          <cell r="E431"/>
          <cell r="F431"/>
        </row>
        <row r="432">
          <cell r="B432" t="str">
            <v>BLACK FOREST</v>
          </cell>
          <cell r="C432">
            <v>3</v>
          </cell>
          <cell r="D432">
            <v>649000</v>
          </cell>
          <cell r="E432">
            <v>4</v>
          </cell>
          <cell r="F432">
            <v>542100</v>
          </cell>
        </row>
        <row r="433">
          <cell r="B433" t="str">
            <v>CLARENCE PARK</v>
          </cell>
          <cell r="C433">
            <v>5</v>
          </cell>
          <cell r="D433">
            <v>561000</v>
          </cell>
          <cell r="E433">
            <v>5</v>
          </cell>
          <cell r="F433">
            <v>559500</v>
          </cell>
        </row>
        <row r="434">
          <cell r="B434" t="str">
            <v>EVERARD PARK</v>
          </cell>
          <cell r="C434">
            <v>1</v>
          </cell>
          <cell r="D434">
            <v>570000</v>
          </cell>
          <cell r="E434"/>
          <cell r="F434"/>
        </row>
        <row r="435">
          <cell r="B435" t="str">
            <v>FORESTVILLE</v>
          </cell>
          <cell r="C435">
            <v>3</v>
          </cell>
          <cell r="D435">
            <v>695000</v>
          </cell>
          <cell r="E435">
            <v>3</v>
          </cell>
          <cell r="F435">
            <v>585000</v>
          </cell>
        </row>
        <row r="436">
          <cell r="B436" t="str">
            <v>FULLARTON</v>
          </cell>
          <cell r="C436">
            <v>10</v>
          </cell>
          <cell r="D436">
            <v>771500</v>
          </cell>
          <cell r="E436">
            <v>7</v>
          </cell>
          <cell r="F436">
            <v>793500</v>
          </cell>
        </row>
        <row r="437">
          <cell r="B437" t="str">
            <v>GOODWOOD</v>
          </cell>
          <cell r="C437">
            <v>7</v>
          </cell>
          <cell r="D437">
            <v>660000</v>
          </cell>
          <cell r="E437">
            <v>3</v>
          </cell>
          <cell r="F437">
            <v>770000</v>
          </cell>
        </row>
        <row r="438">
          <cell r="B438" t="str">
            <v>HIGHGATE</v>
          </cell>
          <cell r="C438">
            <v>6</v>
          </cell>
          <cell r="D438">
            <v>935000</v>
          </cell>
          <cell r="E438">
            <v>5</v>
          </cell>
          <cell r="F438">
            <v>782500</v>
          </cell>
        </row>
        <row r="439">
          <cell r="B439" t="str">
            <v>HYDE PARK</v>
          </cell>
          <cell r="C439">
            <v>12</v>
          </cell>
          <cell r="D439">
            <v>1100000</v>
          </cell>
          <cell r="E439">
            <v>4</v>
          </cell>
          <cell r="F439">
            <v>1105000</v>
          </cell>
        </row>
        <row r="440">
          <cell r="B440" t="str">
            <v>KESWICK</v>
          </cell>
          <cell r="C440">
            <v>2</v>
          </cell>
          <cell r="D440">
            <v>580250</v>
          </cell>
          <cell r="E440"/>
          <cell r="F440"/>
        </row>
        <row r="441">
          <cell r="B441" t="str">
            <v>KINGS PARK</v>
          </cell>
          <cell r="C441">
            <v>2</v>
          </cell>
          <cell r="D441">
            <v>842500</v>
          </cell>
          <cell r="E441"/>
          <cell r="F441"/>
        </row>
        <row r="442">
          <cell r="B442" t="str">
            <v>MALVERN</v>
          </cell>
          <cell r="C442">
            <v>6</v>
          </cell>
          <cell r="D442">
            <v>1172500</v>
          </cell>
          <cell r="E442">
            <v>6</v>
          </cell>
          <cell r="F442">
            <v>961000</v>
          </cell>
        </row>
        <row r="443">
          <cell r="B443" t="str">
            <v>MILLSWOOD</v>
          </cell>
          <cell r="C443">
            <v>10</v>
          </cell>
          <cell r="D443">
            <v>855000</v>
          </cell>
          <cell r="E443">
            <v>6</v>
          </cell>
          <cell r="F443">
            <v>975000</v>
          </cell>
        </row>
        <row r="444">
          <cell r="B444" t="str">
            <v>MYRTLE BANK</v>
          </cell>
          <cell r="C444">
            <v>4</v>
          </cell>
          <cell r="D444">
            <v>785000</v>
          </cell>
          <cell r="E444">
            <v>3</v>
          </cell>
          <cell r="F444">
            <v>730000</v>
          </cell>
        </row>
        <row r="445">
          <cell r="B445" t="str">
            <v>PARKSIDE</v>
          </cell>
          <cell r="C445">
            <v>16</v>
          </cell>
          <cell r="D445">
            <v>855500</v>
          </cell>
          <cell r="E445">
            <v>5</v>
          </cell>
          <cell r="F445">
            <v>676000</v>
          </cell>
        </row>
        <row r="446">
          <cell r="B446" t="str">
            <v>UNLEY</v>
          </cell>
          <cell r="C446">
            <v>10</v>
          </cell>
          <cell r="D446">
            <v>950000</v>
          </cell>
          <cell r="E446">
            <v>6</v>
          </cell>
          <cell r="F446">
            <v>862500</v>
          </cell>
        </row>
        <row r="447">
          <cell r="B447" t="str">
            <v>UNLEY PARK</v>
          </cell>
          <cell r="C447">
            <v>5</v>
          </cell>
          <cell r="D447">
            <v>2170000</v>
          </cell>
          <cell r="E447">
            <v>2</v>
          </cell>
          <cell r="F447">
            <v>735750</v>
          </cell>
        </row>
        <row r="448">
          <cell r="B448" t="str">
            <v>WAYVILLE</v>
          </cell>
          <cell r="C448">
            <v>4</v>
          </cell>
          <cell r="D448">
            <v>958000</v>
          </cell>
          <cell r="E448">
            <v>3</v>
          </cell>
          <cell r="F448">
            <v>860000</v>
          </cell>
        </row>
        <row r="449">
          <cell r="B449" t="str">
            <v>GILBERTON</v>
          </cell>
          <cell r="C449">
            <v>5</v>
          </cell>
          <cell r="D449">
            <v>985000</v>
          </cell>
          <cell r="E449">
            <v>2</v>
          </cell>
          <cell r="F449">
            <v>960750</v>
          </cell>
        </row>
        <row r="450">
          <cell r="B450" t="str">
            <v>MEDINDIE</v>
          </cell>
          <cell r="C450">
            <v>5</v>
          </cell>
          <cell r="D450">
            <v>1690000</v>
          </cell>
          <cell r="E450">
            <v>1</v>
          </cell>
          <cell r="F450">
            <v>1180000</v>
          </cell>
        </row>
        <row r="451">
          <cell r="B451" t="str">
            <v>VALE PARK</v>
          </cell>
          <cell r="C451">
            <v>11</v>
          </cell>
          <cell r="D451">
            <v>755000</v>
          </cell>
          <cell r="E451">
            <v>3</v>
          </cell>
          <cell r="F451">
            <v>558250</v>
          </cell>
        </row>
        <row r="452">
          <cell r="B452" t="str">
            <v>WALKERVILLE</v>
          </cell>
          <cell r="C452">
            <v>5</v>
          </cell>
          <cell r="D452">
            <v>1000000</v>
          </cell>
          <cell r="E452">
            <v>7</v>
          </cell>
          <cell r="F452">
            <v>1032000</v>
          </cell>
        </row>
        <row r="453">
          <cell r="B453" t="str">
            <v>ADELAIDE AIRPORT</v>
          </cell>
          <cell r="C453"/>
          <cell r="D453"/>
          <cell r="E453"/>
          <cell r="F453"/>
        </row>
        <row r="454">
          <cell r="B454" t="str">
            <v>ASHFORD</v>
          </cell>
          <cell r="C454"/>
          <cell r="D454"/>
          <cell r="E454">
            <v>2</v>
          </cell>
          <cell r="F454">
            <v>605000</v>
          </cell>
        </row>
        <row r="455">
          <cell r="B455" t="str">
            <v>BROOKLYN PARK</v>
          </cell>
          <cell r="C455">
            <v>17</v>
          </cell>
          <cell r="D455">
            <v>505000</v>
          </cell>
          <cell r="E455">
            <v>4</v>
          </cell>
          <cell r="F455">
            <v>545500</v>
          </cell>
        </row>
        <row r="456">
          <cell r="B456" t="str">
            <v>CAMDEN PARK</v>
          </cell>
          <cell r="C456">
            <v>6</v>
          </cell>
          <cell r="D456">
            <v>412000</v>
          </cell>
          <cell r="E456">
            <v>6</v>
          </cell>
          <cell r="F456">
            <v>492500</v>
          </cell>
        </row>
        <row r="457">
          <cell r="B457" t="str">
            <v>COWANDILLA</v>
          </cell>
          <cell r="C457">
            <v>4</v>
          </cell>
          <cell r="D457">
            <v>418500</v>
          </cell>
          <cell r="E457">
            <v>3</v>
          </cell>
          <cell r="F457">
            <v>554000</v>
          </cell>
        </row>
        <row r="458">
          <cell r="B458" t="str">
            <v>FULHAM</v>
          </cell>
          <cell r="C458">
            <v>9</v>
          </cell>
          <cell r="D458">
            <v>715000</v>
          </cell>
          <cell r="E458">
            <v>5</v>
          </cell>
          <cell r="F458">
            <v>625000</v>
          </cell>
        </row>
        <row r="459">
          <cell r="B459" t="str">
            <v>GLANDORE</v>
          </cell>
          <cell r="C459">
            <v>11</v>
          </cell>
          <cell r="D459">
            <v>585000</v>
          </cell>
          <cell r="E459">
            <v>4</v>
          </cell>
          <cell r="F459">
            <v>645000</v>
          </cell>
        </row>
        <row r="460">
          <cell r="B460" t="str">
            <v>GLENELG NORTH</v>
          </cell>
          <cell r="C460">
            <v>21</v>
          </cell>
          <cell r="D460">
            <v>552250</v>
          </cell>
          <cell r="E460">
            <v>15</v>
          </cell>
          <cell r="F460">
            <v>557500</v>
          </cell>
        </row>
        <row r="461">
          <cell r="B461" t="str">
            <v>HILTON</v>
          </cell>
          <cell r="C461">
            <v>2</v>
          </cell>
          <cell r="D461">
            <v>450500</v>
          </cell>
          <cell r="E461">
            <v>1</v>
          </cell>
          <cell r="F461">
            <v>585000</v>
          </cell>
        </row>
        <row r="462">
          <cell r="B462" t="str">
            <v>KESWICK</v>
          </cell>
          <cell r="C462">
            <v>2</v>
          </cell>
          <cell r="D462">
            <v>580250</v>
          </cell>
          <cell r="E462"/>
          <cell r="F462"/>
        </row>
        <row r="463">
          <cell r="B463" t="str">
            <v>KESWICK TERMINAL</v>
          </cell>
          <cell r="C463"/>
          <cell r="D463"/>
          <cell r="E463"/>
          <cell r="F463"/>
        </row>
        <row r="464">
          <cell r="B464" t="str">
            <v>KURRALTA PARK</v>
          </cell>
          <cell r="C464">
            <v>3</v>
          </cell>
          <cell r="D464">
            <v>465000</v>
          </cell>
          <cell r="E464">
            <v>4</v>
          </cell>
          <cell r="F464">
            <v>571300</v>
          </cell>
        </row>
        <row r="465">
          <cell r="B465" t="str">
            <v>LOCKLEYS</v>
          </cell>
          <cell r="C465">
            <v>18</v>
          </cell>
          <cell r="D465">
            <v>600000</v>
          </cell>
          <cell r="E465">
            <v>8</v>
          </cell>
          <cell r="F465">
            <v>696500</v>
          </cell>
        </row>
        <row r="466">
          <cell r="B466" t="str">
            <v>MARLESTON</v>
          </cell>
          <cell r="C466">
            <v>5</v>
          </cell>
          <cell r="D466">
            <v>480000</v>
          </cell>
          <cell r="E466">
            <v>3</v>
          </cell>
          <cell r="F466">
            <v>470000</v>
          </cell>
        </row>
        <row r="467">
          <cell r="B467" t="str">
            <v>MILE END</v>
          </cell>
          <cell r="C467">
            <v>6</v>
          </cell>
          <cell r="D467">
            <v>650000</v>
          </cell>
          <cell r="E467">
            <v>12</v>
          </cell>
          <cell r="F467">
            <v>719000</v>
          </cell>
        </row>
        <row r="468">
          <cell r="B468" t="str">
            <v>MILE END SOUTH</v>
          </cell>
          <cell r="C468"/>
          <cell r="D468"/>
          <cell r="E468"/>
          <cell r="F468"/>
        </row>
        <row r="469">
          <cell r="B469" t="str">
            <v>NETLEY</v>
          </cell>
          <cell r="C469">
            <v>4</v>
          </cell>
          <cell r="D469">
            <v>450000</v>
          </cell>
          <cell r="E469">
            <v>7</v>
          </cell>
          <cell r="F469">
            <v>485250</v>
          </cell>
        </row>
        <row r="470">
          <cell r="B470" t="str">
            <v>NORTH PLYMPTON</v>
          </cell>
          <cell r="C470">
            <v>18</v>
          </cell>
          <cell r="D470">
            <v>475250</v>
          </cell>
          <cell r="E470">
            <v>9</v>
          </cell>
          <cell r="F470">
            <v>466500</v>
          </cell>
        </row>
        <row r="471">
          <cell r="B471" t="str">
            <v>NOVAR GARDENS</v>
          </cell>
          <cell r="C471">
            <v>15</v>
          </cell>
          <cell r="D471">
            <v>534000</v>
          </cell>
          <cell r="E471">
            <v>6</v>
          </cell>
          <cell r="F471">
            <v>650000</v>
          </cell>
        </row>
        <row r="472">
          <cell r="B472" t="str">
            <v>PLYMPTON</v>
          </cell>
          <cell r="C472">
            <v>15</v>
          </cell>
          <cell r="D472">
            <v>500000</v>
          </cell>
          <cell r="E472">
            <v>12</v>
          </cell>
          <cell r="F472">
            <v>560000</v>
          </cell>
        </row>
        <row r="473">
          <cell r="B473" t="str">
            <v>RICHMOND</v>
          </cell>
          <cell r="C473">
            <v>15</v>
          </cell>
          <cell r="D473">
            <v>490000</v>
          </cell>
          <cell r="E473">
            <v>11</v>
          </cell>
          <cell r="F473">
            <v>456500</v>
          </cell>
        </row>
        <row r="474">
          <cell r="B474" t="str">
            <v>THEBARTON</v>
          </cell>
          <cell r="C474">
            <v>2</v>
          </cell>
          <cell r="D474">
            <v>452500</v>
          </cell>
          <cell r="E474"/>
          <cell r="F474"/>
        </row>
        <row r="475">
          <cell r="B475" t="str">
            <v>TORRENSVILLE</v>
          </cell>
          <cell r="C475">
            <v>12</v>
          </cell>
          <cell r="D475">
            <v>545000</v>
          </cell>
          <cell r="E475">
            <v>7</v>
          </cell>
          <cell r="F475">
            <v>537500</v>
          </cell>
        </row>
        <row r="476">
          <cell r="B476" t="str">
            <v>UNDERDALE</v>
          </cell>
          <cell r="C476">
            <v>11</v>
          </cell>
          <cell r="D476">
            <v>560000</v>
          </cell>
          <cell r="E476">
            <v>3</v>
          </cell>
          <cell r="F476">
            <v>533000</v>
          </cell>
        </row>
        <row r="477">
          <cell r="B477" t="str">
            <v>WEST BEACH</v>
          </cell>
          <cell r="C477">
            <v>18</v>
          </cell>
          <cell r="D477">
            <v>770000</v>
          </cell>
          <cell r="E477">
            <v>7</v>
          </cell>
          <cell r="F477">
            <v>825000</v>
          </cell>
        </row>
        <row r="478">
          <cell r="B478" t="str">
            <v>WEST RICHMOND</v>
          </cell>
          <cell r="C478">
            <v>2</v>
          </cell>
          <cell r="D478">
            <v>363000</v>
          </cell>
          <cell r="E478">
            <v>3</v>
          </cell>
          <cell r="F478">
            <v>410000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_2016q2"/>
    </sheetNames>
    <sheetDataSet>
      <sheetData sheetId="0">
        <row r="2">
          <cell r="B2" t="str">
            <v>ADELAIDE</v>
          </cell>
          <cell r="C2">
            <v>11</v>
          </cell>
          <cell r="D2">
            <v>797500</v>
          </cell>
        </row>
        <row r="3">
          <cell r="B3" t="str">
            <v>NORTH ADELAIDE</v>
          </cell>
          <cell r="C3">
            <v>11</v>
          </cell>
          <cell r="D3">
            <v>1094500</v>
          </cell>
          <cell r="E3">
            <v>14</v>
          </cell>
          <cell r="F3">
            <v>892500</v>
          </cell>
        </row>
        <row r="4">
          <cell r="B4" t="str">
            <v>ALDGATE</v>
          </cell>
          <cell r="C4">
            <v>9</v>
          </cell>
          <cell r="D4">
            <v>650000</v>
          </cell>
          <cell r="E4">
            <v>16</v>
          </cell>
          <cell r="F4">
            <v>750000</v>
          </cell>
        </row>
        <row r="5">
          <cell r="B5" t="str">
            <v>ASHTON</v>
          </cell>
        </row>
        <row r="6">
          <cell r="B6" t="str">
            <v>BASKET RANGE</v>
          </cell>
          <cell r="C6">
            <v>1</v>
          </cell>
          <cell r="D6">
            <v>370000</v>
          </cell>
        </row>
        <row r="7">
          <cell r="B7" t="str">
            <v>BELAIR</v>
          </cell>
          <cell r="C7">
            <v>23</v>
          </cell>
          <cell r="D7">
            <v>520500</v>
          </cell>
          <cell r="E7">
            <v>15</v>
          </cell>
          <cell r="F7">
            <v>561000</v>
          </cell>
        </row>
        <row r="8">
          <cell r="B8" t="str">
            <v>BRADBURY</v>
          </cell>
          <cell r="C8">
            <v>1</v>
          </cell>
          <cell r="D8">
            <v>595000</v>
          </cell>
        </row>
        <row r="9">
          <cell r="B9" t="str">
            <v>BRIDGEWATER</v>
          </cell>
          <cell r="C9">
            <v>21</v>
          </cell>
          <cell r="D9">
            <v>418000</v>
          </cell>
          <cell r="E9">
            <v>18</v>
          </cell>
          <cell r="F9">
            <v>432000</v>
          </cell>
        </row>
        <row r="10">
          <cell r="B10" t="str">
            <v>CAREY GULLY</v>
          </cell>
        </row>
        <row r="11">
          <cell r="B11" t="str">
            <v>CASTAMBUL</v>
          </cell>
        </row>
        <row r="12">
          <cell r="B12" t="str">
            <v>CHERRYVILLE</v>
          </cell>
          <cell r="C12">
            <v>1</v>
          </cell>
          <cell r="D12">
            <v>397500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5</v>
          </cell>
          <cell r="D14">
            <v>585000</v>
          </cell>
          <cell r="E14">
            <v>3</v>
          </cell>
          <cell r="F14">
            <v>537000</v>
          </cell>
        </row>
        <row r="15">
          <cell r="B15" t="str">
            <v>CRAFERS WEST</v>
          </cell>
          <cell r="C15">
            <v>8</v>
          </cell>
          <cell r="D15">
            <v>561250</v>
          </cell>
          <cell r="E15">
            <v>6</v>
          </cell>
          <cell r="F15">
            <v>642500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4</v>
          </cell>
          <cell r="D17">
            <v>492500</v>
          </cell>
          <cell r="E17">
            <v>3</v>
          </cell>
          <cell r="F17">
            <v>490000</v>
          </cell>
        </row>
        <row r="18">
          <cell r="B18" t="str">
            <v>HEATHFIELD</v>
          </cell>
          <cell r="C18">
            <v>3</v>
          </cell>
          <cell r="D18">
            <v>600000</v>
          </cell>
          <cell r="E18">
            <v>4</v>
          </cell>
          <cell r="F18">
            <v>605000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</row>
        <row r="22">
          <cell r="B22" t="str">
            <v>KENTON VALLEY</v>
          </cell>
        </row>
        <row r="23">
          <cell r="B23" t="str">
            <v>LONGWOOD</v>
          </cell>
        </row>
        <row r="24">
          <cell r="B24" t="str">
            <v>MARBLE HILL</v>
          </cell>
        </row>
        <row r="25">
          <cell r="B25" t="str">
            <v>MONTACUTE</v>
          </cell>
        </row>
        <row r="26">
          <cell r="B26" t="str">
            <v>MOUNT GEORGE</v>
          </cell>
          <cell r="E26">
            <v>1</v>
          </cell>
          <cell r="F26">
            <v>640000</v>
          </cell>
        </row>
        <row r="27">
          <cell r="B27" t="str">
            <v>MYLOR</v>
          </cell>
          <cell r="C27">
            <v>1</v>
          </cell>
          <cell r="D27">
            <v>380000</v>
          </cell>
          <cell r="E27">
            <v>5</v>
          </cell>
          <cell r="F27">
            <v>575000</v>
          </cell>
        </row>
        <row r="28">
          <cell r="B28" t="str">
            <v>NORTON SUMMIT</v>
          </cell>
        </row>
        <row r="29">
          <cell r="B29" t="str">
            <v>PICCADILLY</v>
          </cell>
          <cell r="E29">
            <v>1</v>
          </cell>
          <cell r="F29">
            <v>665000</v>
          </cell>
        </row>
        <row r="30">
          <cell r="B30" t="str">
            <v>ROSTREVOR</v>
          </cell>
          <cell r="C30">
            <v>28</v>
          </cell>
          <cell r="D30">
            <v>543500</v>
          </cell>
          <cell r="E30">
            <v>33</v>
          </cell>
          <cell r="F30">
            <v>605000</v>
          </cell>
        </row>
        <row r="31">
          <cell r="B31" t="str">
            <v>SCOTT CREEK</v>
          </cell>
        </row>
        <row r="32">
          <cell r="B32" t="str">
            <v>STIRLING</v>
          </cell>
          <cell r="C32">
            <v>13</v>
          </cell>
          <cell r="D32">
            <v>630000</v>
          </cell>
          <cell r="E32">
            <v>7</v>
          </cell>
          <cell r="F32">
            <v>755000</v>
          </cell>
        </row>
        <row r="33">
          <cell r="B33" t="str">
            <v>STONYFELL</v>
          </cell>
          <cell r="C33">
            <v>4</v>
          </cell>
          <cell r="D33">
            <v>845000</v>
          </cell>
          <cell r="E33">
            <v>5</v>
          </cell>
          <cell r="F33">
            <v>652500</v>
          </cell>
        </row>
        <row r="34">
          <cell r="B34" t="str">
            <v>SUMMERTOWN</v>
          </cell>
          <cell r="C34">
            <v>2</v>
          </cell>
          <cell r="D34">
            <v>517500</v>
          </cell>
        </row>
        <row r="35">
          <cell r="B35" t="str">
            <v>TERINGIE</v>
          </cell>
          <cell r="C35">
            <v>2</v>
          </cell>
          <cell r="D35">
            <v>588750</v>
          </cell>
          <cell r="E35">
            <v>4</v>
          </cell>
          <cell r="F35">
            <v>607500</v>
          </cell>
        </row>
        <row r="36">
          <cell r="B36" t="str">
            <v>UPPER STURT</v>
          </cell>
          <cell r="C36">
            <v>2</v>
          </cell>
          <cell r="D36">
            <v>423750</v>
          </cell>
          <cell r="E36">
            <v>3</v>
          </cell>
          <cell r="F36">
            <v>555000</v>
          </cell>
        </row>
        <row r="37">
          <cell r="B37" t="str">
            <v>URAIDLA</v>
          </cell>
          <cell r="C37">
            <v>4</v>
          </cell>
          <cell r="D37">
            <v>605500</v>
          </cell>
          <cell r="E37">
            <v>1</v>
          </cell>
          <cell r="F37">
            <v>480000</v>
          </cell>
        </row>
        <row r="38">
          <cell r="B38" t="str">
            <v>WATERFALL GULLY</v>
          </cell>
          <cell r="C38">
            <v>1</v>
          </cell>
          <cell r="D38">
            <v>1638888</v>
          </cell>
        </row>
        <row r="39">
          <cell r="B39" t="str">
            <v>WOODFORDE</v>
          </cell>
          <cell r="C39">
            <v>2</v>
          </cell>
          <cell r="D39">
            <v>560000</v>
          </cell>
          <cell r="E39">
            <v>2</v>
          </cell>
          <cell r="F39">
            <v>569000</v>
          </cell>
        </row>
        <row r="40">
          <cell r="B40" t="str">
            <v>AULDANA</v>
          </cell>
          <cell r="C40">
            <v>1</v>
          </cell>
          <cell r="D40">
            <v>820000</v>
          </cell>
          <cell r="E40">
            <v>5</v>
          </cell>
          <cell r="F40">
            <v>850000</v>
          </cell>
        </row>
        <row r="41">
          <cell r="B41" t="str">
            <v>BEAUMONT</v>
          </cell>
          <cell r="C41">
            <v>16</v>
          </cell>
          <cell r="D41">
            <v>800800</v>
          </cell>
          <cell r="E41">
            <v>17</v>
          </cell>
          <cell r="F41">
            <v>821220</v>
          </cell>
        </row>
        <row r="42">
          <cell r="B42" t="str">
            <v>BEULAH PARK</v>
          </cell>
          <cell r="C42">
            <v>8</v>
          </cell>
          <cell r="D42">
            <v>577500</v>
          </cell>
          <cell r="E42">
            <v>9</v>
          </cell>
          <cell r="F42">
            <v>688000</v>
          </cell>
        </row>
        <row r="43">
          <cell r="B43" t="str">
            <v>BURNSIDE</v>
          </cell>
          <cell r="C43">
            <v>10</v>
          </cell>
          <cell r="D43">
            <v>901000</v>
          </cell>
          <cell r="E43">
            <v>5</v>
          </cell>
          <cell r="F43">
            <v>805000</v>
          </cell>
        </row>
        <row r="44">
          <cell r="B44" t="str">
            <v>DULWICH</v>
          </cell>
          <cell r="C44">
            <v>5</v>
          </cell>
          <cell r="D44">
            <v>715000</v>
          </cell>
          <cell r="E44">
            <v>5</v>
          </cell>
          <cell r="F44">
            <v>1210000</v>
          </cell>
        </row>
        <row r="45">
          <cell r="B45" t="str">
            <v>EASTWOOD</v>
          </cell>
          <cell r="C45">
            <v>2</v>
          </cell>
          <cell r="D45">
            <v>548750</v>
          </cell>
          <cell r="E45">
            <v>4</v>
          </cell>
          <cell r="F45">
            <v>582500</v>
          </cell>
        </row>
        <row r="46">
          <cell r="B46" t="str">
            <v>ERINDALE</v>
          </cell>
          <cell r="C46">
            <v>2</v>
          </cell>
          <cell r="D46">
            <v>883000</v>
          </cell>
          <cell r="E46">
            <v>5</v>
          </cell>
          <cell r="F46">
            <v>1130000</v>
          </cell>
        </row>
        <row r="47">
          <cell r="B47" t="str">
            <v>FREWVILLE</v>
          </cell>
          <cell r="E47">
            <v>1</v>
          </cell>
          <cell r="F47">
            <v>835000</v>
          </cell>
        </row>
        <row r="48">
          <cell r="B48" t="str">
            <v>GLEN OSMOND</v>
          </cell>
          <cell r="C48">
            <v>8</v>
          </cell>
          <cell r="D48">
            <v>755500</v>
          </cell>
          <cell r="E48">
            <v>5</v>
          </cell>
          <cell r="F48">
            <v>926500</v>
          </cell>
        </row>
        <row r="49">
          <cell r="B49" t="str">
            <v>GLENSIDE</v>
          </cell>
          <cell r="C49">
            <v>7</v>
          </cell>
          <cell r="D49">
            <v>790000</v>
          </cell>
          <cell r="E49">
            <v>5</v>
          </cell>
          <cell r="F49">
            <v>856000</v>
          </cell>
        </row>
        <row r="50">
          <cell r="B50" t="str">
            <v>GLENUNGA</v>
          </cell>
          <cell r="C50">
            <v>5</v>
          </cell>
          <cell r="D50">
            <v>670000</v>
          </cell>
          <cell r="E50">
            <v>3</v>
          </cell>
          <cell r="F50">
            <v>957500</v>
          </cell>
        </row>
        <row r="51">
          <cell r="B51" t="str">
            <v>HAZELWOOD PARK</v>
          </cell>
          <cell r="C51">
            <v>6</v>
          </cell>
          <cell r="D51">
            <v>980000</v>
          </cell>
          <cell r="E51">
            <v>10</v>
          </cell>
          <cell r="F51">
            <v>1127500</v>
          </cell>
        </row>
        <row r="52">
          <cell r="B52" t="str">
            <v>HORSNELL GULLY</v>
          </cell>
        </row>
        <row r="53">
          <cell r="B53" t="str">
            <v>KENSINGTON GARDENS</v>
          </cell>
          <cell r="C53">
            <v>11</v>
          </cell>
          <cell r="D53">
            <v>842000</v>
          </cell>
          <cell r="E53">
            <v>10</v>
          </cell>
          <cell r="F53">
            <v>825500</v>
          </cell>
        </row>
        <row r="54">
          <cell r="B54" t="str">
            <v>KENSINGTON PARK</v>
          </cell>
          <cell r="C54">
            <v>12</v>
          </cell>
          <cell r="D54">
            <v>932500</v>
          </cell>
          <cell r="E54">
            <v>12</v>
          </cell>
          <cell r="F54">
            <v>780000</v>
          </cell>
        </row>
        <row r="55">
          <cell r="B55" t="str">
            <v>LEABROOK</v>
          </cell>
          <cell r="C55">
            <v>2</v>
          </cell>
          <cell r="D55">
            <v>1080500</v>
          </cell>
          <cell r="E55">
            <v>2</v>
          </cell>
          <cell r="F55">
            <v>1092500</v>
          </cell>
        </row>
        <row r="56">
          <cell r="B56" t="str">
            <v>LEAWOOD GARDENS</v>
          </cell>
        </row>
        <row r="57">
          <cell r="B57" t="str">
            <v>LINDEN PARK</v>
          </cell>
          <cell r="C57">
            <v>2</v>
          </cell>
          <cell r="D57">
            <v>850000</v>
          </cell>
          <cell r="E57">
            <v>6</v>
          </cell>
          <cell r="F57">
            <v>850000</v>
          </cell>
        </row>
        <row r="58">
          <cell r="B58" t="str">
            <v>MAGILL</v>
          </cell>
          <cell r="C58">
            <v>53</v>
          </cell>
          <cell r="D58">
            <v>606000</v>
          </cell>
          <cell r="E58">
            <v>31</v>
          </cell>
          <cell r="F58">
            <v>598000</v>
          </cell>
        </row>
        <row r="59">
          <cell r="B59" t="str">
            <v>MOUNT OSMOND</v>
          </cell>
          <cell r="C59">
            <v>1</v>
          </cell>
          <cell r="D59">
            <v>495000</v>
          </cell>
          <cell r="E59">
            <v>2</v>
          </cell>
          <cell r="F59">
            <v>860000</v>
          </cell>
        </row>
        <row r="60">
          <cell r="B60" t="str">
            <v>ROSE PARK</v>
          </cell>
          <cell r="C60">
            <v>5</v>
          </cell>
          <cell r="D60">
            <v>1170000</v>
          </cell>
          <cell r="E60">
            <v>2</v>
          </cell>
          <cell r="F60">
            <v>1668500</v>
          </cell>
        </row>
        <row r="61">
          <cell r="B61" t="str">
            <v>ROSSLYN PARK</v>
          </cell>
          <cell r="C61">
            <v>8</v>
          </cell>
          <cell r="D61">
            <v>746500</v>
          </cell>
          <cell r="E61">
            <v>8</v>
          </cell>
          <cell r="F61">
            <v>815000</v>
          </cell>
        </row>
        <row r="62">
          <cell r="B62" t="str">
            <v>SKYE</v>
          </cell>
          <cell r="C62">
            <v>3</v>
          </cell>
          <cell r="D62">
            <v>630000</v>
          </cell>
          <cell r="E62">
            <v>2</v>
          </cell>
          <cell r="F62">
            <v>937500</v>
          </cell>
        </row>
        <row r="63">
          <cell r="B63" t="str">
            <v>ST GEORGES</v>
          </cell>
          <cell r="C63">
            <v>7</v>
          </cell>
          <cell r="D63">
            <v>1030000</v>
          </cell>
          <cell r="E63">
            <v>10</v>
          </cell>
          <cell r="F63">
            <v>960000</v>
          </cell>
        </row>
        <row r="64">
          <cell r="B64" t="str">
            <v>STONYFELL</v>
          </cell>
          <cell r="C64">
            <v>4</v>
          </cell>
          <cell r="D64">
            <v>845000</v>
          </cell>
          <cell r="E64">
            <v>5</v>
          </cell>
          <cell r="F64">
            <v>652500</v>
          </cell>
        </row>
        <row r="65">
          <cell r="B65" t="str">
            <v>TOORAK GARDENS</v>
          </cell>
          <cell r="C65">
            <v>9</v>
          </cell>
          <cell r="D65">
            <v>1930000</v>
          </cell>
          <cell r="E65">
            <v>9</v>
          </cell>
          <cell r="F65">
            <v>1252500</v>
          </cell>
        </row>
        <row r="66">
          <cell r="B66" t="str">
            <v>TUSMORE</v>
          </cell>
          <cell r="C66">
            <v>4</v>
          </cell>
          <cell r="D66">
            <v>1015000</v>
          </cell>
          <cell r="E66">
            <v>3</v>
          </cell>
          <cell r="F66">
            <v>1765000</v>
          </cell>
        </row>
        <row r="67">
          <cell r="B67" t="str">
            <v>WATERFALL GULLY</v>
          </cell>
          <cell r="C67">
            <v>1</v>
          </cell>
          <cell r="D67">
            <v>1638888</v>
          </cell>
        </row>
        <row r="68">
          <cell r="B68" t="str">
            <v>WATTLE PARK</v>
          </cell>
          <cell r="C68">
            <v>11</v>
          </cell>
          <cell r="D68">
            <v>805000</v>
          </cell>
          <cell r="E68">
            <v>3</v>
          </cell>
          <cell r="F68">
            <v>832000</v>
          </cell>
        </row>
        <row r="69">
          <cell r="B69" t="str">
            <v>ATHELSTONE</v>
          </cell>
          <cell r="C69">
            <v>31</v>
          </cell>
          <cell r="D69">
            <v>500000</v>
          </cell>
          <cell r="E69">
            <v>28</v>
          </cell>
          <cell r="F69">
            <v>495000</v>
          </cell>
        </row>
        <row r="70">
          <cell r="B70" t="str">
            <v>CAMPBELLTOWN</v>
          </cell>
          <cell r="C70">
            <v>37</v>
          </cell>
          <cell r="D70">
            <v>510000</v>
          </cell>
          <cell r="E70">
            <v>33</v>
          </cell>
          <cell r="F70">
            <v>530000</v>
          </cell>
        </row>
        <row r="71">
          <cell r="B71" t="str">
            <v>HECTORVILLE</v>
          </cell>
          <cell r="C71">
            <v>8</v>
          </cell>
          <cell r="D71">
            <v>501000</v>
          </cell>
          <cell r="E71">
            <v>12</v>
          </cell>
          <cell r="F71">
            <v>517000</v>
          </cell>
        </row>
        <row r="72">
          <cell r="B72" t="str">
            <v>MAGILL</v>
          </cell>
          <cell r="C72">
            <v>53</v>
          </cell>
          <cell r="D72">
            <v>606000</v>
          </cell>
          <cell r="E72">
            <v>31</v>
          </cell>
          <cell r="F72">
            <v>598000</v>
          </cell>
        </row>
        <row r="73">
          <cell r="B73" t="str">
            <v>NEWTON</v>
          </cell>
          <cell r="C73">
            <v>17</v>
          </cell>
          <cell r="D73">
            <v>497500</v>
          </cell>
          <cell r="E73">
            <v>21</v>
          </cell>
          <cell r="F73">
            <v>500500</v>
          </cell>
        </row>
        <row r="74">
          <cell r="B74" t="str">
            <v>PARADISE</v>
          </cell>
          <cell r="C74">
            <v>25</v>
          </cell>
          <cell r="D74">
            <v>468500</v>
          </cell>
          <cell r="E74">
            <v>18</v>
          </cell>
          <cell r="F74">
            <v>517500</v>
          </cell>
        </row>
        <row r="75">
          <cell r="B75" t="str">
            <v>ROSTREVOR</v>
          </cell>
          <cell r="C75">
            <v>28</v>
          </cell>
          <cell r="D75">
            <v>543500</v>
          </cell>
          <cell r="E75">
            <v>33</v>
          </cell>
          <cell r="F75">
            <v>605000</v>
          </cell>
        </row>
        <row r="76">
          <cell r="B76" t="str">
            <v>TRANMERE</v>
          </cell>
          <cell r="C76">
            <v>18</v>
          </cell>
          <cell r="D76">
            <v>625000</v>
          </cell>
          <cell r="E76">
            <v>11</v>
          </cell>
          <cell r="F76">
            <v>685500</v>
          </cell>
        </row>
        <row r="77">
          <cell r="B77" t="str">
            <v>ALBERT PARK</v>
          </cell>
          <cell r="C77">
            <v>8</v>
          </cell>
          <cell r="D77">
            <v>400000</v>
          </cell>
          <cell r="E77">
            <v>12</v>
          </cell>
          <cell r="F77">
            <v>467000</v>
          </cell>
        </row>
        <row r="78">
          <cell r="B78" t="str">
            <v>ALLENBY GARDENS</v>
          </cell>
          <cell r="C78">
            <v>2</v>
          </cell>
          <cell r="D78">
            <v>500000</v>
          </cell>
          <cell r="E78">
            <v>5</v>
          </cell>
          <cell r="F78">
            <v>581800</v>
          </cell>
        </row>
        <row r="79">
          <cell r="B79" t="str">
            <v>ATHOL PARK</v>
          </cell>
          <cell r="C79">
            <v>5</v>
          </cell>
          <cell r="D79">
            <v>328500</v>
          </cell>
          <cell r="E79">
            <v>7</v>
          </cell>
          <cell r="F79">
            <v>367000</v>
          </cell>
        </row>
        <row r="80">
          <cell r="B80" t="str">
            <v>BEVERLEY</v>
          </cell>
          <cell r="C80">
            <v>4</v>
          </cell>
          <cell r="D80">
            <v>477500</v>
          </cell>
          <cell r="E80">
            <v>10</v>
          </cell>
          <cell r="F80">
            <v>476750</v>
          </cell>
        </row>
        <row r="81">
          <cell r="B81" t="str">
            <v>BOWDEN</v>
          </cell>
          <cell r="C81">
            <v>1</v>
          </cell>
          <cell r="D81">
            <v>1725000</v>
          </cell>
        </row>
        <row r="82">
          <cell r="B82" t="str">
            <v>BROMPTON</v>
          </cell>
          <cell r="C82">
            <v>8</v>
          </cell>
          <cell r="D82">
            <v>500000</v>
          </cell>
          <cell r="E82">
            <v>15</v>
          </cell>
          <cell r="F82">
            <v>491000</v>
          </cell>
        </row>
        <row r="83">
          <cell r="B83" t="str">
            <v>CHELTENHAM</v>
          </cell>
          <cell r="C83">
            <v>1</v>
          </cell>
          <cell r="D83">
            <v>745000</v>
          </cell>
          <cell r="E83">
            <v>3</v>
          </cell>
          <cell r="F83">
            <v>400000</v>
          </cell>
        </row>
        <row r="84">
          <cell r="B84" t="str">
            <v>CROYDON</v>
          </cell>
          <cell r="C84">
            <v>1</v>
          </cell>
          <cell r="D84">
            <v>500000</v>
          </cell>
          <cell r="E84">
            <v>5</v>
          </cell>
          <cell r="F84">
            <v>500000</v>
          </cell>
        </row>
        <row r="85">
          <cell r="B85" t="str">
            <v>DEVON PARK</v>
          </cell>
          <cell r="E85">
            <v>4</v>
          </cell>
          <cell r="F85">
            <v>505500</v>
          </cell>
        </row>
        <row r="86">
          <cell r="B86" t="str">
            <v>FINDON</v>
          </cell>
          <cell r="C86">
            <v>23</v>
          </cell>
          <cell r="D86">
            <v>440000</v>
          </cell>
          <cell r="E86">
            <v>13</v>
          </cell>
          <cell r="F86">
            <v>480000</v>
          </cell>
        </row>
        <row r="87">
          <cell r="B87" t="str">
            <v>FLINDERS PARK</v>
          </cell>
          <cell r="C87">
            <v>19</v>
          </cell>
          <cell r="D87">
            <v>555000</v>
          </cell>
          <cell r="E87">
            <v>19</v>
          </cell>
          <cell r="F87">
            <v>560000</v>
          </cell>
        </row>
        <row r="88">
          <cell r="B88" t="str">
            <v>FULHAM GARDENS</v>
          </cell>
          <cell r="C88">
            <v>24</v>
          </cell>
          <cell r="D88">
            <v>579000</v>
          </cell>
          <cell r="E88">
            <v>18</v>
          </cell>
          <cell r="F88">
            <v>570000</v>
          </cell>
        </row>
        <row r="89">
          <cell r="B89" t="str">
            <v>GRANGE</v>
          </cell>
          <cell r="C89">
            <v>17</v>
          </cell>
          <cell r="D89">
            <v>625000</v>
          </cell>
          <cell r="E89">
            <v>21</v>
          </cell>
          <cell r="F89">
            <v>675000</v>
          </cell>
        </row>
        <row r="90">
          <cell r="B90" t="str">
            <v>HENDON</v>
          </cell>
          <cell r="C90">
            <v>4</v>
          </cell>
          <cell r="D90">
            <v>407500</v>
          </cell>
          <cell r="E90">
            <v>5</v>
          </cell>
          <cell r="F90">
            <v>420000</v>
          </cell>
        </row>
        <row r="91">
          <cell r="B91" t="str">
            <v>HENLEY BEACH</v>
          </cell>
          <cell r="C91">
            <v>14</v>
          </cell>
          <cell r="D91">
            <v>719150</v>
          </cell>
          <cell r="E91">
            <v>16</v>
          </cell>
          <cell r="F91">
            <v>799000</v>
          </cell>
        </row>
        <row r="92">
          <cell r="B92" t="str">
            <v>HENLEY BEACH SOUTH</v>
          </cell>
          <cell r="C92">
            <v>6</v>
          </cell>
          <cell r="D92">
            <v>1000000</v>
          </cell>
          <cell r="E92">
            <v>9</v>
          </cell>
          <cell r="F92">
            <v>715000</v>
          </cell>
        </row>
        <row r="93">
          <cell r="B93" t="str">
            <v>HINDMARSH</v>
          </cell>
        </row>
        <row r="94">
          <cell r="B94" t="str">
            <v>KIDMAN PARK</v>
          </cell>
          <cell r="C94">
            <v>7</v>
          </cell>
          <cell r="D94">
            <v>592500</v>
          </cell>
          <cell r="E94">
            <v>6</v>
          </cell>
          <cell r="F94">
            <v>610000</v>
          </cell>
        </row>
        <row r="95">
          <cell r="B95" t="str">
            <v>KILKENNY</v>
          </cell>
          <cell r="C95">
            <v>3</v>
          </cell>
          <cell r="D95">
            <v>462500</v>
          </cell>
          <cell r="E95">
            <v>4</v>
          </cell>
          <cell r="F95">
            <v>515000</v>
          </cell>
        </row>
        <row r="96">
          <cell r="B96" t="str">
            <v>OVINGHAM</v>
          </cell>
          <cell r="C96">
            <v>4</v>
          </cell>
          <cell r="D96">
            <v>638625</v>
          </cell>
          <cell r="E96">
            <v>5</v>
          </cell>
          <cell r="F96">
            <v>685000</v>
          </cell>
        </row>
        <row r="97">
          <cell r="B97" t="str">
            <v>PENNINGTON</v>
          </cell>
          <cell r="C97">
            <v>6</v>
          </cell>
          <cell r="D97">
            <v>345000</v>
          </cell>
          <cell r="E97">
            <v>5</v>
          </cell>
          <cell r="F97">
            <v>384500</v>
          </cell>
        </row>
        <row r="98">
          <cell r="B98" t="str">
            <v>RENOWN PARK</v>
          </cell>
          <cell r="C98">
            <v>2</v>
          </cell>
          <cell r="D98">
            <v>410000</v>
          </cell>
          <cell r="E98">
            <v>3</v>
          </cell>
          <cell r="F98">
            <v>532500</v>
          </cell>
        </row>
        <row r="99">
          <cell r="B99" t="str">
            <v>RIDLEYTON</v>
          </cell>
          <cell r="C99">
            <v>4</v>
          </cell>
          <cell r="D99">
            <v>428000</v>
          </cell>
          <cell r="E99">
            <v>1</v>
          </cell>
          <cell r="F99">
            <v>560000</v>
          </cell>
        </row>
        <row r="100">
          <cell r="B100" t="str">
            <v>ROSEWATER</v>
          </cell>
          <cell r="C100">
            <v>20</v>
          </cell>
          <cell r="D100">
            <v>365000</v>
          </cell>
          <cell r="E100">
            <v>20</v>
          </cell>
          <cell r="F100">
            <v>325000</v>
          </cell>
        </row>
        <row r="101">
          <cell r="B101" t="str">
            <v>ROYAL PARK</v>
          </cell>
          <cell r="C101">
            <v>18</v>
          </cell>
          <cell r="D101">
            <v>348000</v>
          </cell>
          <cell r="E101">
            <v>11</v>
          </cell>
          <cell r="F101">
            <v>425000</v>
          </cell>
        </row>
        <row r="102">
          <cell r="B102" t="str">
            <v>SEATON</v>
          </cell>
          <cell r="C102">
            <v>25</v>
          </cell>
          <cell r="D102">
            <v>445000</v>
          </cell>
          <cell r="E102">
            <v>31</v>
          </cell>
          <cell r="F102">
            <v>483000</v>
          </cell>
        </row>
        <row r="103">
          <cell r="B103" t="str">
            <v>SEMAPHORE PARK</v>
          </cell>
          <cell r="C103">
            <v>11</v>
          </cell>
          <cell r="D103">
            <v>502500</v>
          </cell>
          <cell r="E103">
            <v>12</v>
          </cell>
          <cell r="F103">
            <v>505000</v>
          </cell>
        </row>
        <row r="104">
          <cell r="B104" t="str">
            <v>ST CLAIR</v>
          </cell>
          <cell r="C104">
            <v>5</v>
          </cell>
          <cell r="D104">
            <v>645000</v>
          </cell>
          <cell r="E104">
            <v>6</v>
          </cell>
          <cell r="F104">
            <v>481000</v>
          </cell>
        </row>
        <row r="105">
          <cell r="B105" t="str">
            <v>TENNYSON</v>
          </cell>
          <cell r="C105">
            <v>6</v>
          </cell>
          <cell r="D105">
            <v>762500</v>
          </cell>
          <cell r="E105">
            <v>3</v>
          </cell>
          <cell r="F105">
            <v>900000</v>
          </cell>
        </row>
        <row r="106">
          <cell r="B106" t="str">
            <v>WELLAND</v>
          </cell>
        </row>
        <row r="107">
          <cell r="B107" t="str">
            <v>WEST BEACH</v>
          </cell>
          <cell r="C107">
            <v>17</v>
          </cell>
          <cell r="D107">
            <v>585000</v>
          </cell>
          <cell r="E107">
            <v>7</v>
          </cell>
          <cell r="F107">
            <v>706000</v>
          </cell>
        </row>
        <row r="108">
          <cell r="B108" t="str">
            <v>WEST CROYDON</v>
          </cell>
          <cell r="C108">
            <v>15</v>
          </cell>
          <cell r="D108">
            <v>530000</v>
          </cell>
          <cell r="E108">
            <v>8</v>
          </cell>
          <cell r="F108">
            <v>560500</v>
          </cell>
        </row>
        <row r="109">
          <cell r="B109" t="str">
            <v>WEST HINDMARSH</v>
          </cell>
          <cell r="C109">
            <v>1</v>
          </cell>
          <cell r="D109">
            <v>480000</v>
          </cell>
          <cell r="E109">
            <v>3</v>
          </cell>
          <cell r="F109">
            <v>480000</v>
          </cell>
        </row>
        <row r="110">
          <cell r="B110" t="str">
            <v>WEST LAKES</v>
          </cell>
          <cell r="C110">
            <v>23</v>
          </cell>
          <cell r="D110">
            <v>707500</v>
          </cell>
          <cell r="E110">
            <v>14</v>
          </cell>
          <cell r="F110">
            <v>715500</v>
          </cell>
        </row>
        <row r="111">
          <cell r="B111" t="str">
            <v>WEST LAKES SHORE</v>
          </cell>
          <cell r="C111">
            <v>3</v>
          </cell>
          <cell r="D111">
            <v>822500</v>
          </cell>
          <cell r="E111">
            <v>14</v>
          </cell>
          <cell r="F111">
            <v>571500</v>
          </cell>
        </row>
        <row r="112">
          <cell r="B112" t="str">
            <v>WOODVILLE</v>
          </cell>
          <cell r="C112">
            <v>4</v>
          </cell>
          <cell r="D112">
            <v>557500</v>
          </cell>
          <cell r="E112">
            <v>8</v>
          </cell>
          <cell r="F112">
            <v>580000</v>
          </cell>
        </row>
        <row r="113">
          <cell r="B113" t="str">
            <v>WOODVILLE NORTH</v>
          </cell>
          <cell r="C113">
            <v>6</v>
          </cell>
          <cell r="D113">
            <v>393500</v>
          </cell>
          <cell r="E113">
            <v>9</v>
          </cell>
          <cell r="F113">
            <v>500000</v>
          </cell>
        </row>
        <row r="114">
          <cell r="B114" t="str">
            <v>WOODVILLE PARK</v>
          </cell>
          <cell r="C114">
            <v>7</v>
          </cell>
          <cell r="D114">
            <v>547500</v>
          </cell>
          <cell r="E114">
            <v>4</v>
          </cell>
          <cell r="F114">
            <v>517500</v>
          </cell>
        </row>
        <row r="115">
          <cell r="B115" t="str">
            <v>WOODVILLE SOUTH</v>
          </cell>
          <cell r="C115">
            <v>17</v>
          </cell>
          <cell r="D115">
            <v>450000</v>
          </cell>
          <cell r="E115">
            <v>15</v>
          </cell>
          <cell r="F115">
            <v>450000</v>
          </cell>
        </row>
        <row r="116">
          <cell r="B116" t="str">
            <v>WOODVILLE WEST</v>
          </cell>
          <cell r="C116">
            <v>12</v>
          </cell>
          <cell r="D116">
            <v>462500</v>
          </cell>
          <cell r="E116">
            <v>9</v>
          </cell>
          <cell r="F116">
            <v>489000</v>
          </cell>
        </row>
        <row r="117">
          <cell r="B117" t="str">
            <v>BIBARINGA</v>
          </cell>
        </row>
        <row r="118">
          <cell r="B118" t="str">
            <v>EVANSTON</v>
          </cell>
          <cell r="C118">
            <v>12</v>
          </cell>
          <cell r="D118">
            <v>255000</v>
          </cell>
          <cell r="E118">
            <v>16</v>
          </cell>
          <cell r="F118">
            <v>322500</v>
          </cell>
        </row>
        <row r="119">
          <cell r="B119" t="str">
            <v>EVANSTON GARDENS</v>
          </cell>
          <cell r="C119">
            <v>13</v>
          </cell>
          <cell r="D119">
            <v>329900</v>
          </cell>
          <cell r="E119">
            <v>5</v>
          </cell>
          <cell r="F119">
            <v>300000</v>
          </cell>
        </row>
        <row r="120">
          <cell r="B120" t="str">
            <v>EVANSTON PARK</v>
          </cell>
          <cell r="C120">
            <v>29</v>
          </cell>
          <cell r="D120">
            <v>327500</v>
          </cell>
          <cell r="E120">
            <v>15</v>
          </cell>
          <cell r="F120">
            <v>357500</v>
          </cell>
        </row>
        <row r="121">
          <cell r="B121" t="str">
            <v>EVANSTON SOUTH</v>
          </cell>
          <cell r="C121">
            <v>1</v>
          </cell>
          <cell r="D121">
            <v>455000</v>
          </cell>
          <cell r="E121">
            <v>2</v>
          </cell>
          <cell r="F121">
            <v>402000</v>
          </cell>
        </row>
        <row r="122">
          <cell r="B122" t="str">
            <v>GAWLER</v>
          </cell>
          <cell r="C122">
            <v>3</v>
          </cell>
          <cell r="D122">
            <v>363000</v>
          </cell>
        </row>
        <row r="123">
          <cell r="B123" t="str">
            <v>GAWLER EAST</v>
          </cell>
          <cell r="C123">
            <v>29</v>
          </cell>
          <cell r="D123">
            <v>337000</v>
          </cell>
          <cell r="E123">
            <v>14</v>
          </cell>
          <cell r="F123">
            <v>321500</v>
          </cell>
        </row>
        <row r="124">
          <cell r="B124" t="str">
            <v>GAWLER SOUTH</v>
          </cell>
          <cell r="C124">
            <v>15</v>
          </cell>
          <cell r="D124">
            <v>319950</v>
          </cell>
          <cell r="E124">
            <v>13</v>
          </cell>
          <cell r="F124">
            <v>319250</v>
          </cell>
        </row>
        <row r="125">
          <cell r="B125" t="str">
            <v>GAWLER WEST</v>
          </cell>
          <cell r="E125">
            <v>5</v>
          </cell>
          <cell r="F125">
            <v>247000</v>
          </cell>
        </row>
        <row r="126">
          <cell r="B126" t="str">
            <v>HILLIER</v>
          </cell>
        </row>
        <row r="127">
          <cell r="B127" t="str">
            <v>KUDLA</v>
          </cell>
        </row>
        <row r="128">
          <cell r="B128" t="str">
            <v>REID</v>
          </cell>
          <cell r="C128">
            <v>1</v>
          </cell>
          <cell r="D128">
            <v>415000</v>
          </cell>
          <cell r="E128">
            <v>2</v>
          </cell>
          <cell r="F128">
            <v>407500</v>
          </cell>
        </row>
        <row r="129">
          <cell r="B129" t="str">
            <v>ULEYBURY</v>
          </cell>
        </row>
        <row r="130">
          <cell r="B130" t="str">
            <v>WILLASTON</v>
          </cell>
          <cell r="C130">
            <v>23</v>
          </cell>
          <cell r="D130">
            <v>295750</v>
          </cell>
          <cell r="E130">
            <v>19</v>
          </cell>
          <cell r="F130">
            <v>303000</v>
          </cell>
        </row>
        <row r="131">
          <cell r="B131" t="str">
            <v>BRIGHTON</v>
          </cell>
          <cell r="C131">
            <v>13</v>
          </cell>
          <cell r="D131">
            <v>783500</v>
          </cell>
          <cell r="E131">
            <v>16</v>
          </cell>
          <cell r="F131">
            <v>780000</v>
          </cell>
        </row>
        <row r="132">
          <cell r="B132" t="str">
            <v>GLENELG</v>
          </cell>
          <cell r="C132">
            <v>2</v>
          </cell>
          <cell r="D132">
            <v>1050000</v>
          </cell>
          <cell r="E132">
            <v>1</v>
          </cell>
          <cell r="F132">
            <v>2200000</v>
          </cell>
        </row>
        <row r="133">
          <cell r="B133" t="str">
            <v>GLENELG EAST</v>
          </cell>
          <cell r="C133">
            <v>9</v>
          </cell>
          <cell r="D133">
            <v>900000</v>
          </cell>
          <cell r="E133">
            <v>5</v>
          </cell>
          <cell r="F133">
            <v>725000</v>
          </cell>
        </row>
        <row r="134">
          <cell r="B134" t="str">
            <v>GLENELG NORTH</v>
          </cell>
          <cell r="C134">
            <v>13</v>
          </cell>
          <cell r="D134">
            <v>558000</v>
          </cell>
          <cell r="E134">
            <v>12</v>
          </cell>
          <cell r="F134">
            <v>685000</v>
          </cell>
        </row>
        <row r="135">
          <cell r="B135" t="str">
            <v>GLENELG SOUTH</v>
          </cell>
          <cell r="C135">
            <v>4</v>
          </cell>
          <cell r="D135">
            <v>715000</v>
          </cell>
          <cell r="E135">
            <v>3</v>
          </cell>
          <cell r="F135">
            <v>910000</v>
          </cell>
        </row>
        <row r="136">
          <cell r="B136" t="str">
            <v>HOVE</v>
          </cell>
          <cell r="C136">
            <v>11</v>
          </cell>
          <cell r="D136">
            <v>725000</v>
          </cell>
          <cell r="E136">
            <v>4</v>
          </cell>
          <cell r="F136">
            <v>645000</v>
          </cell>
        </row>
        <row r="137">
          <cell r="B137" t="str">
            <v>KINGSTON PARK</v>
          </cell>
          <cell r="C137">
            <v>2</v>
          </cell>
          <cell r="D137">
            <v>1012500</v>
          </cell>
        </row>
        <row r="138">
          <cell r="B138" t="str">
            <v>NORTH BRIGHTON</v>
          </cell>
          <cell r="C138">
            <v>5</v>
          </cell>
          <cell r="D138">
            <v>632500</v>
          </cell>
          <cell r="E138">
            <v>6</v>
          </cell>
          <cell r="F138">
            <v>605000</v>
          </cell>
        </row>
        <row r="139">
          <cell r="B139" t="str">
            <v>SEACLIFF</v>
          </cell>
          <cell r="C139">
            <v>6</v>
          </cell>
          <cell r="D139">
            <v>635350</v>
          </cell>
          <cell r="E139">
            <v>1</v>
          </cell>
          <cell r="F139">
            <v>936000</v>
          </cell>
        </row>
        <row r="140">
          <cell r="B140" t="str">
            <v>SEACLIFF PARK</v>
          </cell>
          <cell r="C140">
            <v>8</v>
          </cell>
          <cell r="D140">
            <v>502500</v>
          </cell>
          <cell r="E140">
            <v>10</v>
          </cell>
          <cell r="F140">
            <v>517000</v>
          </cell>
        </row>
        <row r="141">
          <cell r="B141" t="str">
            <v>SOMERTON PARK</v>
          </cell>
          <cell r="C141">
            <v>18</v>
          </cell>
          <cell r="D141">
            <v>830000</v>
          </cell>
          <cell r="E141">
            <v>19</v>
          </cell>
          <cell r="F141">
            <v>660000</v>
          </cell>
        </row>
        <row r="142">
          <cell r="B142" t="str">
            <v>SOUTH BRIGHTON</v>
          </cell>
          <cell r="C142">
            <v>14</v>
          </cell>
          <cell r="D142">
            <v>550000</v>
          </cell>
          <cell r="E142">
            <v>8</v>
          </cell>
          <cell r="F142">
            <v>590000</v>
          </cell>
        </row>
        <row r="143">
          <cell r="B143" t="str">
            <v>ASCOT PARK</v>
          </cell>
          <cell r="C143">
            <v>20</v>
          </cell>
          <cell r="D143">
            <v>395000</v>
          </cell>
          <cell r="E143">
            <v>7</v>
          </cell>
          <cell r="F143">
            <v>424000</v>
          </cell>
        </row>
        <row r="144">
          <cell r="B144" t="str">
            <v>BEDFORD PARK</v>
          </cell>
          <cell r="C144">
            <v>6</v>
          </cell>
          <cell r="D144">
            <v>481500</v>
          </cell>
          <cell r="E144">
            <v>5</v>
          </cell>
          <cell r="F144">
            <v>516000</v>
          </cell>
        </row>
        <row r="145">
          <cell r="B145" t="str">
            <v>CLOVELLY PARK</v>
          </cell>
          <cell r="C145">
            <v>10</v>
          </cell>
          <cell r="D145">
            <v>445500</v>
          </cell>
          <cell r="E145">
            <v>16</v>
          </cell>
          <cell r="F145">
            <v>468400</v>
          </cell>
        </row>
        <row r="146">
          <cell r="B146" t="str">
            <v>DARLINGTON</v>
          </cell>
          <cell r="C146">
            <v>1</v>
          </cell>
          <cell r="D146">
            <v>605000</v>
          </cell>
          <cell r="E146">
            <v>2</v>
          </cell>
          <cell r="F146">
            <v>447500</v>
          </cell>
        </row>
        <row r="147">
          <cell r="B147" t="str">
            <v>DOVER GARDENS</v>
          </cell>
          <cell r="C147">
            <v>10</v>
          </cell>
          <cell r="D147">
            <v>420000</v>
          </cell>
          <cell r="E147">
            <v>11</v>
          </cell>
          <cell r="F147">
            <v>495000</v>
          </cell>
        </row>
        <row r="148">
          <cell r="B148" t="str">
            <v>EDWARDSTOWN</v>
          </cell>
          <cell r="C148">
            <v>17</v>
          </cell>
          <cell r="D148">
            <v>432500</v>
          </cell>
          <cell r="E148">
            <v>15</v>
          </cell>
          <cell r="F148">
            <v>470000</v>
          </cell>
        </row>
        <row r="149">
          <cell r="B149" t="str">
            <v>GLANDORE</v>
          </cell>
          <cell r="C149">
            <v>9</v>
          </cell>
          <cell r="D149">
            <v>542500</v>
          </cell>
          <cell r="E149">
            <v>8</v>
          </cell>
          <cell r="F149">
            <v>550000</v>
          </cell>
        </row>
        <row r="150">
          <cell r="B150" t="str">
            <v>GLENGOWRIE</v>
          </cell>
          <cell r="C150">
            <v>11</v>
          </cell>
          <cell r="D150">
            <v>598500</v>
          </cell>
          <cell r="E150">
            <v>20</v>
          </cell>
          <cell r="F150">
            <v>620000</v>
          </cell>
        </row>
        <row r="151">
          <cell r="B151" t="str">
            <v>HALLETT COVE</v>
          </cell>
          <cell r="C151">
            <v>37</v>
          </cell>
          <cell r="D151">
            <v>467500</v>
          </cell>
          <cell r="E151">
            <v>50</v>
          </cell>
          <cell r="F151">
            <v>408500</v>
          </cell>
        </row>
        <row r="152">
          <cell r="B152" t="str">
            <v>LONSDALE</v>
          </cell>
        </row>
        <row r="153">
          <cell r="B153" t="str">
            <v>MARINO</v>
          </cell>
          <cell r="C153">
            <v>9</v>
          </cell>
          <cell r="D153">
            <v>690000</v>
          </cell>
          <cell r="E153">
            <v>7</v>
          </cell>
          <cell r="F153">
            <v>576000</v>
          </cell>
        </row>
        <row r="154">
          <cell r="B154" t="str">
            <v>MARION</v>
          </cell>
          <cell r="C154">
            <v>14</v>
          </cell>
          <cell r="D154">
            <v>480000</v>
          </cell>
          <cell r="E154">
            <v>12</v>
          </cell>
          <cell r="F154">
            <v>489500</v>
          </cell>
        </row>
        <row r="155">
          <cell r="B155" t="str">
            <v>MITCHELL PARK</v>
          </cell>
          <cell r="C155">
            <v>22</v>
          </cell>
          <cell r="D155">
            <v>434000</v>
          </cell>
          <cell r="E155">
            <v>13</v>
          </cell>
          <cell r="F155">
            <v>435000</v>
          </cell>
        </row>
        <row r="156">
          <cell r="B156" t="str">
            <v>MORPHETTVILLE</v>
          </cell>
          <cell r="C156">
            <v>10</v>
          </cell>
          <cell r="D156">
            <v>477500</v>
          </cell>
          <cell r="E156">
            <v>10</v>
          </cell>
          <cell r="F156">
            <v>501000</v>
          </cell>
        </row>
        <row r="157">
          <cell r="B157" t="str">
            <v>OAKLANDS PARK</v>
          </cell>
          <cell r="C157">
            <v>14</v>
          </cell>
          <cell r="D157">
            <v>471500</v>
          </cell>
          <cell r="E157">
            <v>12</v>
          </cell>
          <cell r="F157">
            <v>504000</v>
          </cell>
        </row>
        <row r="158">
          <cell r="B158" t="str">
            <v>O'HALLORAN HILL</v>
          </cell>
          <cell r="C158">
            <v>10</v>
          </cell>
          <cell r="D158">
            <v>380000</v>
          </cell>
          <cell r="E158">
            <v>10</v>
          </cell>
          <cell r="F158">
            <v>380000</v>
          </cell>
        </row>
        <row r="159">
          <cell r="B159" t="str">
            <v>PARK HOLME</v>
          </cell>
          <cell r="C159">
            <v>10</v>
          </cell>
          <cell r="D159">
            <v>431000</v>
          </cell>
          <cell r="E159">
            <v>7</v>
          </cell>
          <cell r="F159">
            <v>435000</v>
          </cell>
        </row>
        <row r="160">
          <cell r="B160" t="str">
            <v>PLYMPTON PARK</v>
          </cell>
          <cell r="C160">
            <v>14</v>
          </cell>
          <cell r="D160">
            <v>471200</v>
          </cell>
          <cell r="E160">
            <v>18</v>
          </cell>
          <cell r="F160">
            <v>490250</v>
          </cell>
        </row>
        <row r="161">
          <cell r="B161" t="str">
            <v>SEACLIFF PARK</v>
          </cell>
          <cell r="C161">
            <v>8</v>
          </cell>
          <cell r="D161">
            <v>502500</v>
          </cell>
          <cell r="E161">
            <v>10</v>
          </cell>
          <cell r="F161">
            <v>517000</v>
          </cell>
        </row>
        <row r="162">
          <cell r="B162" t="str">
            <v>SEACOMBE GARDENS</v>
          </cell>
          <cell r="C162">
            <v>15</v>
          </cell>
          <cell r="D162">
            <v>417500</v>
          </cell>
          <cell r="E162">
            <v>9</v>
          </cell>
          <cell r="F162">
            <v>470000</v>
          </cell>
        </row>
        <row r="163">
          <cell r="B163" t="str">
            <v>SEACOMBE HEIGHTS</v>
          </cell>
          <cell r="C163">
            <v>9</v>
          </cell>
          <cell r="D163">
            <v>382500</v>
          </cell>
          <cell r="E163">
            <v>6</v>
          </cell>
          <cell r="F163">
            <v>420944</v>
          </cell>
        </row>
        <row r="164">
          <cell r="B164" t="str">
            <v>SEAVIEW DOWNS</v>
          </cell>
          <cell r="C164">
            <v>8</v>
          </cell>
          <cell r="D164">
            <v>520000</v>
          </cell>
          <cell r="E164">
            <v>15</v>
          </cell>
          <cell r="F164">
            <v>504005.5</v>
          </cell>
        </row>
        <row r="165">
          <cell r="B165" t="str">
            <v>SHEIDOW PARK</v>
          </cell>
          <cell r="C165">
            <v>24</v>
          </cell>
          <cell r="D165">
            <v>390000</v>
          </cell>
          <cell r="E165">
            <v>15</v>
          </cell>
          <cell r="F165">
            <v>445000</v>
          </cell>
        </row>
        <row r="166">
          <cell r="B166" t="str">
            <v>SOUTH PLYMPTON</v>
          </cell>
          <cell r="C166">
            <v>6</v>
          </cell>
          <cell r="D166">
            <v>535000</v>
          </cell>
          <cell r="E166">
            <v>16</v>
          </cell>
          <cell r="F166">
            <v>484000</v>
          </cell>
        </row>
        <row r="167">
          <cell r="B167" t="str">
            <v>STURT</v>
          </cell>
          <cell r="C167">
            <v>10</v>
          </cell>
          <cell r="D167">
            <v>419000</v>
          </cell>
          <cell r="E167">
            <v>9</v>
          </cell>
          <cell r="F167">
            <v>479050</v>
          </cell>
        </row>
        <row r="168">
          <cell r="B168" t="str">
            <v>TROTT PARK</v>
          </cell>
          <cell r="C168">
            <v>10</v>
          </cell>
          <cell r="D168">
            <v>332500</v>
          </cell>
          <cell r="E168">
            <v>13</v>
          </cell>
          <cell r="F168">
            <v>335000</v>
          </cell>
        </row>
        <row r="169">
          <cell r="B169" t="str">
            <v>WARRADALE</v>
          </cell>
          <cell r="C169">
            <v>19</v>
          </cell>
          <cell r="D169">
            <v>519500</v>
          </cell>
          <cell r="E169">
            <v>15</v>
          </cell>
          <cell r="F169">
            <v>570000</v>
          </cell>
        </row>
        <row r="170">
          <cell r="B170" t="str">
            <v>BEDFORD PARK</v>
          </cell>
          <cell r="C170">
            <v>6</v>
          </cell>
          <cell r="D170">
            <v>481500</v>
          </cell>
          <cell r="E170">
            <v>5</v>
          </cell>
          <cell r="F170">
            <v>516000</v>
          </cell>
        </row>
        <row r="171">
          <cell r="B171" t="str">
            <v>BELAIR</v>
          </cell>
          <cell r="C171">
            <v>23</v>
          </cell>
          <cell r="D171">
            <v>520500</v>
          </cell>
          <cell r="E171">
            <v>15</v>
          </cell>
          <cell r="F171">
            <v>561000</v>
          </cell>
        </row>
        <row r="172">
          <cell r="B172" t="str">
            <v>BELLEVUE HEIGHTS</v>
          </cell>
          <cell r="C172">
            <v>9</v>
          </cell>
          <cell r="D172">
            <v>515000</v>
          </cell>
          <cell r="E172">
            <v>6</v>
          </cell>
          <cell r="F172">
            <v>545000</v>
          </cell>
        </row>
        <row r="173">
          <cell r="B173" t="str">
            <v>BLACKWOOD</v>
          </cell>
          <cell r="C173">
            <v>18</v>
          </cell>
          <cell r="D173">
            <v>482500</v>
          </cell>
          <cell r="E173">
            <v>19</v>
          </cell>
          <cell r="F173">
            <v>500000</v>
          </cell>
        </row>
        <row r="174">
          <cell r="B174" t="str">
            <v>BROWN HILL CREEK</v>
          </cell>
          <cell r="C174">
            <v>1</v>
          </cell>
          <cell r="D174">
            <v>1020000</v>
          </cell>
        </row>
        <row r="175">
          <cell r="B175" t="str">
            <v>CLAPHAM</v>
          </cell>
          <cell r="C175">
            <v>5</v>
          </cell>
          <cell r="D175">
            <v>547500</v>
          </cell>
          <cell r="E175">
            <v>2</v>
          </cell>
          <cell r="F175">
            <v>665000</v>
          </cell>
        </row>
        <row r="176">
          <cell r="B176" t="str">
            <v>CLARENCE GARDENS</v>
          </cell>
          <cell r="C176">
            <v>9</v>
          </cell>
          <cell r="D176">
            <v>557000</v>
          </cell>
          <cell r="E176">
            <v>7</v>
          </cell>
          <cell r="F176">
            <v>612000</v>
          </cell>
        </row>
        <row r="177">
          <cell r="B177" t="str">
            <v>COLONEL LIGHT GARDENS</v>
          </cell>
          <cell r="C177">
            <v>12</v>
          </cell>
          <cell r="D177">
            <v>680000</v>
          </cell>
          <cell r="E177">
            <v>7</v>
          </cell>
          <cell r="F177">
            <v>715000</v>
          </cell>
        </row>
        <row r="178">
          <cell r="B178" t="str">
            <v>COROMANDEL VALLEY</v>
          </cell>
          <cell r="C178">
            <v>17</v>
          </cell>
          <cell r="D178">
            <v>459000</v>
          </cell>
          <cell r="E178">
            <v>13</v>
          </cell>
          <cell r="F178">
            <v>487500</v>
          </cell>
        </row>
        <row r="179">
          <cell r="B179" t="str">
            <v>CRAFERS WEST</v>
          </cell>
          <cell r="C179">
            <v>8</v>
          </cell>
          <cell r="D179">
            <v>561250</v>
          </cell>
          <cell r="E179">
            <v>6</v>
          </cell>
          <cell r="F179">
            <v>642500</v>
          </cell>
        </row>
        <row r="180">
          <cell r="B180" t="str">
            <v>CRAIGBURN FARM</v>
          </cell>
          <cell r="C180">
            <v>11</v>
          </cell>
          <cell r="D180">
            <v>659000</v>
          </cell>
          <cell r="E180">
            <v>14</v>
          </cell>
          <cell r="F180">
            <v>650000</v>
          </cell>
        </row>
        <row r="181">
          <cell r="B181" t="str">
            <v>CUMBERLAND PARK</v>
          </cell>
          <cell r="C181">
            <v>9</v>
          </cell>
          <cell r="D181">
            <v>683000</v>
          </cell>
          <cell r="E181">
            <v>5</v>
          </cell>
          <cell r="F181">
            <v>812500</v>
          </cell>
        </row>
        <row r="182">
          <cell r="B182" t="str">
            <v>DAW PARK</v>
          </cell>
          <cell r="C182">
            <v>7</v>
          </cell>
          <cell r="D182">
            <v>455000</v>
          </cell>
          <cell r="E182">
            <v>5</v>
          </cell>
          <cell r="F182">
            <v>490000</v>
          </cell>
        </row>
        <row r="183">
          <cell r="B183" t="str">
            <v>EDEN HILLS</v>
          </cell>
          <cell r="C183">
            <v>13</v>
          </cell>
          <cell r="D183">
            <v>530000</v>
          </cell>
          <cell r="E183">
            <v>9</v>
          </cell>
          <cell r="F183">
            <v>608250</v>
          </cell>
        </row>
        <row r="184">
          <cell r="B184" t="str">
            <v>GLENALTA</v>
          </cell>
          <cell r="C184">
            <v>7</v>
          </cell>
          <cell r="D184">
            <v>470000</v>
          </cell>
          <cell r="E184">
            <v>7</v>
          </cell>
          <cell r="F184">
            <v>460000</v>
          </cell>
        </row>
        <row r="185">
          <cell r="B185" t="str">
            <v>HAWTHORN</v>
          </cell>
          <cell r="C185">
            <v>6</v>
          </cell>
          <cell r="D185">
            <v>773000</v>
          </cell>
          <cell r="E185">
            <v>4</v>
          </cell>
          <cell r="F185">
            <v>970000</v>
          </cell>
        </row>
        <row r="186">
          <cell r="B186" t="str">
            <v>HAWTHORNDENE</v>
          </cell>
          <cell r="C186">
            <v>9</v>
          </cell>
          <cell r="D186">
            <v>441500</v>
          </cell>
          <cell r="E186">
            <v>12</v>
          </cell>
          <cell r="F186">
            <v>505500</v>
          </cell>
        </row>
        <row r="187">
          <cell r="B187" t="str">
            <v>KINGSWOOD</v>
          </cell>
          <cell r="C187">
            <v>6</v>
          </cell>
          <cell r="D187">
            <v>880000</v>
          </cell>
          <cell r="E187">
            <v>7</v>
          </cell>
          <cell r="F187">
            <v>866000</v>
          </cell>
        </row>
        <row r="188">
          <cell r="B188" t="str">
            <v>LEAWOOD GARDENS</v>
          </cell>
        </row>
        <row r="189">
          <cell r="B189" t="str">
            <v>LOWER MITCHAM</v>
          </cell>
          <cell r="C189">
            <v>6</v>
          </cell>
          <cell r="D189">
            <v>721000</v>
          </cell>
          <cell r="E189">
            <v>4</v>
          </cell>
          <cell r="F189">
            <v>761000</v>
          </cell>
        </row>
        <row r="190">
          <cell r="B190" t="str">
            <v>LYNTON</v>
          </cell>
          <cell r="E190">
            <v>1</v>
          </cell>
          <cell r="F190">
            <v>570000</v>
          </cell>
        </row>
        <row r="191">
          <cell r="B191" t="str">
            <v>MELROSE PARK</v>
          </cell>
          <cell r="C191">
            <v>12</v>
          </cell>
          <cell r="D191">
            <v>460500</v>
          </cell>
          <cell r="E191">
            <v>7</v>
          </cell>
          <cell r="F191">
            <v>515000</v>
          </cell>
        </row>
        <row r="192">
          <cell r="B192" t="str">
            <v>MITCHAM</v>
          </cell>
          <cell r="C192">
            <v>7</v>
          </cell>
          <cell r="D192">
            <v>685000</v>
          </cell>
          <cell r="E192">
            <v>7</v>
          </cell>
          <cell r="F192">
            <v>900000</v>
          </cell>
        </row>
        <row r="193">
          <cell r="B193" t="str">
            <v>NETHERBY</v>
          </cell>
          <cell r="C193">
            <v>3</v>
          </cell>
          <cell r="D193">
            <v>1230000</v>
          </cell>
          <cell r="E193">
            <v>2</v>
          </cell>
          <cell r="F193">
            <v>1510000</v>
          </cell>
        </row>
        <row r="194">
          <cell r="B194" t="str">
            <v>PANORAMA</v>
          </cell>
          <cell r="C194">
            <v>12</v>
          </cell>
          <cell r="D194">
            <v>480000</v>
          </cell>
          <cell r="E194">
            <v>14</v>
          </cell>
          <cell r="F194">
            <v>580024.5</v>
          </cell>
        </row>
        <row r="195">
          <cell r="B195" t="str">
            <v>PASADENA</v>
          </cell>
          <cell r="C195">
            <v>8</v>
          </cell>
          <cell r="D195">
            <v>470000</v>
          </cell>
          <cell r="E195">
            <v>11</v>
          </cell>
          <cell r="F195">
            <v>515000</v>
          </cell>
        </row>
        <row r="196">
          <cell r="B196" t="str">
            <v>SPRINGFIELD</v>
          </cell>
          <cell r="C196">
            <v>2</v>
          </cell>
          <cell r="D196">
            <v>1635294</v>
          </cell>
          <cell r="E196">
            <v>5</v>
          </cell>
          <cell r="F196">
            <v>1625000</v>
          </cell>
        </row>
        <row r="197">
          <cell r="B197" t="str">
            <v>ST MARYS</v>
          </cell>
          <cell r="C197">
            <v>6</v>
          </cell>
          <cell r="D197">
            <v>463000</v>
          </cell>
          <cell r="E197">
            <v>14</v>
          </cell>
          <cell r="F197">
            <v>465000</v>
          </cell>
        </row>
        <row r="198">
          <cell r="B198" t="str">
            <v>TORRENS PARK</v>
          </cell>
          <cell r="C198">
            <v>8</v>
          </cell>
          <cell r="D198">
            <v>788250</v>
          </cell>
          <cell r="E198">
            <v>12</v>
          </cell>
          <cell r="F198">
            <v>761000</v>
          </cell>
        </row>
        <row r="199">
          <cell r="B199" t="str">
            <v>UPPER STURT</v>
          </cell>
          <cell r="C199">
            <v>2</v>
          </cell>
          <cell r="D199">
            <v>423750</v>
          </cell>
          <cell r="E199">
            <v>3</v>
          </cell>
          <cell r="F199">
            <v>555000</v>
          </cell>
        </row>
        <row r="200">
          <cell r="B200" t="str">
            <v>URRBRAE</v>
          </cell>
          <cell r="C200">
            <v>5</v>
          </cell>
          <cell r="D200">
            <v>662500</v>
          </cell>
          <cell r="E200">
            <v>3</v>
          </cell>
          <cell r="F200">
            <v>830000</v>
          </cell>
        </row>
        <row r="201">
          <cell r="B201" t="str">
            <v>WESTBOURNE PARK</v>
          </cell>
          <cell r="C201">
            <v>5</v>
          </cell>
          <cell r="D201">
            <v>775000</v>
          </cell>
          <cell r="E201">
            <v>8</v>
          </cell>
          <cell r="F201">
            <v>820000</v>
          </cell>
        </row>
        <row r="202">
          <cell r="B202" t="str">
            <v>COLLEGE PARK</v>
          </cell>
          <cell r="C202">
            <v>4</v>
          </cell>
          <cell r="D202">
            <v>1602500</v>
          </cell>
        </row>
        <row r="203">
          <cell r="B203" t="str">
            <v>EVANDALE</v>
          </cell>
          <cell r="C203">
            <v>7</v>
          </cell>
          <cell r="D203">
            <v>680000</v>
          </cell>
          <cell r="E203">
            <v>3</v>
          </cell>
          <cell r="F203">
            <v>755000</v>
          </cell>
        </row>
        <row r="204">
          <cell r="B204" t="str">
            <v>FELIXSTOW</v>
          </cell>
          <cell r="C204">
            <v>6</v>
          </cell>
          <cell r="D204">
            <v>595500</v>
          </cell>
          <cell r="E204">
            <v>8</v>
          </cell>
          <cell r="F204">
            <v>525000</v>
          </cell>
        </row>
        <row r="205">
          <cell r="B205" t="str">
            <v>FIRLE</v>
          </cell>
          <cell r="C205">
            <v>7</v>
          </cell>
          <cell r="D205">
            <v>648000</v>
          </cell>
          <cell r="E205">
            <v>8</v>
          </cell>
          <cell r="F205">
            <v>640000</v>
          </cell>
        </row>
        <row r="206">
          <cell r="B206" t="str">
            <v>GLYNDE</v>
          </cell>
          <cell r="C206">
            <v>4</v>
          </cell>
          <cell r="D206">
            <v>582000</v>
          </cell>
          <cell r="E206">
            <v>4</v>
          </cell>
          <cell r="F206">
            <v>541500</v>
          </cell>
        </row>
        <row r="207">
          <cell r="B207" t="str">
            <v>HACKNEY</v>
          </cell>
          <cell r="C207">
            <v>1</v>
          </cell>
          <cell r="D207">
            <v>1250000</v>
          </cell>
        </row>
        <row r="208">
          <cell r="B208" t="str">
            <v>HEATHPOOL</v>
          </cell>
          <cell r="C208">
            <v>1</v>
          </cell>
          <cell r="D208">
            <v>1990000</v>
          </cell>
          <cell r="E208">
            <v>2</v>
          </cell>
          <cell r="F208">
            <v>917000</v>
          </cell>
        </row>
        <row r="209">
          <cell r="B209" t="str">
            <v>JOSLIN</v>
          </cell>
          <cell r="C209">
            <v>4</v>
          </cell>
          <cell r="D209">
            <v>1015000</v>
          </cell>
          <cell r="E209">
            <v>6</v>
          </cell>
          <cell r="F209">
            <v>935000</v>
          </cell>
        </row>
        <row r="210">
          <cell r="B210" t="str">
            <v>KENSINGTON</v>
          </cell>
          <cell r="C210">
            <v>3</v>
          </cell>
          <cell r="D210">
            <v>600000</v>
          </cell>
          <cell r="E210">
            <v>4</v>
          </cell>
          <cell r="F210">
            <v>872500</v>
          </cell>
        </row>
        <row r="211">
          <cell r="B211" t="str">
            <v>KENT TOWN</v>
          </cell>
          <cell r="E211">
            <v>2</v>
          </cell>
          <cell r="F211">
            <v>1006050</v>
          </cell>
        </row>
        <row r="212">
          <cell r="B212" t="str">
            <v>MARDEN</v>
          </cell>
          <cell r="C212">
            <v>7</v>
          </cell>
          <cell r="D212">
            <v>585000</v>
          </cell>
          <cell r="E212">
            <v>7</v>
          </cell>
          <cell r="F212">
            <v>653000</v>
          </cell>
        </row>
        <row r="213">
          <cell r="B213" t="str">
            <v>MARRYATVILLE</v>
          </cell>
          <cell r="E213">
            <v>1</v>
          </cell>
          <cell r="F213">
            <v>775000</v>
          </cell>
        </row>
        <row r="214">
          <cell r="B214" t="str">
            <v>MAYLANDS</v>
          </cell>
          <cell r="C214">
            <v>1</v>
          </cell>
          <cell r="D214">
            <v>1150000</v>
          </cell>
          <cell r="E214">
            <v>7</v>
          </cell>
          <cell r="F214">
            <v>695000</v>
          </cell>
        </row>
        <row r="215">
          <cell r="B215" t="str">
            <v>NORWOOD</v>
          </cell>
          <cell r="C215">
            <v>13</v>
          </cell>
          <cell r="D215">
            <v>767500</v>
          </cell>
          <cell r="E215">
            <v>17</v>
          </cell>
          <cell r="F215">
            <v>825000</v>
          </cell>
        </row>
        <row r="216">
          <cell r="B216" t="str">
            <v>PAYNEHAM</v>
          </cell>
          <cell r="C216">
            <v>8</v>
          </cell>
          <cell r="D216">
            <v>562750</v>
          </cell>
        </row>
        <row r="217">
          <cell r="B217" t="str">
            <v>PAYNEHAM SOUTH</v>
          </cell>
          <cell r="C217">
            <v>2</v>
          </cell>
          <cell r="D217">
            <v>775000</v>
          </cell>
          <cell r="E217">
            <v>5</v>
          </cell>
          <cell r="F217">
            <v>905000</v>
          </cell>
        </row>
        <row r="218">
          <cell r="B218" t="str">
            <v>ROYSTON PARK</v>
          </cell>
          <cell r="C218">
            <v>3</v>
          </cell>
          <cell r="D218">
            <v>1005000</v>
          </cell>
          <cell r="E218">
            <v>1</v>
          </cell>
          <cell r="F218">
            <v>730250</v>
          </cell>
        </row>
        <row r="219">
          <cell r="B219" t="str">
            <v>ST MORRIS</v>
          </cell>
          <cell r="C219">
            <v>7</v>
          </cell>
          <cell r="D219">
            <v>721350</v>
          </cell>
          <cell r="E219">
            <v>4</v>
          </cell>
          <cell r="F219">
            <v>833000</v>
          </cell>
        </row>
        <row r="220">
          <cell r="B220" t="str">
            <v>ST PETERS</v>
          </cell>
          <cell r="C220">
            <v>12</v>
          </cell>
          <cell r="D220">
            <v>1078000</v>
          </cell>
          <cell r="E220">
            <v>13</v>
          </cell>
          <cell r="F220">
            <v>1410100</v>
          </cell>
        </row>
        <row r="221">
          <cell r="B221" t="str">
            <v>STEPNEY</v>
          </cell>
          <cell r="C221">
            <v>5</v>
          </cell>
          <cell r="D221">
            <v>832000</v>
          </cell>
          <cell r="E221">
            <v>1</v>
          </cell>
          <cell r="F221">
            <v>870000</v>
          </cell>
        </row>
        <row r="222">
          <cell r="B222" t="str">
            <v>TRINITY GARDENS</v>
          </cell>
          <cell r="C222">
            <v>3</v>
          </cell>
          <cell r="D222">
            <v>731000</v>
          </cell>
          <cell r="E222">
            <v>4</v>
          </cell>
          <cell r="F222">
            <v>743500</v>
          </cell>
        </row>
        <row r="223">
          <cell r="B223" t="str">
            <v>ABERFOYLE PARK</v>
          </cell>
          <cell r="C223">
            <v>45</v>
          </cell>
          <cell r="D223">
            <v>436500</v>
          </cell>
          <cell r="E223">
            <v>37</v>
          </cell>
          <cell r="F223">
            <v>380500</v>
          </cell>
        </row>
        <row r="224">
          <cell r="B224" t="str">
            <v>ALDINGA</v>
          </cell>
          <cell r="C224">
            <v>4</v>
          </cell>
          <cell r="D224">
            <v>345500</v>
          </cell>
          <cell r="E224">
            <v>2</v>
          </cell>
          <cell r="F224">
            <v>290000</v>
          </cell>
        </row>
        <row r="225">
          <cell r="B225" t="str">
            <v>ALDINGA BEACH</v>
          </cell>
          <cell r="C225">
            <v>52</v>
          </cell>
          <cell r="D225">
            <v>339500</v>
          </cell>
          <cell r="E225">
            <v>50</v>
          </cell>
          <cell r="F225">
            <v>330500</v>
          </cell>
        </row>
        <row r="226">
          <cell r="B226" t="str">
            <v>BLEWITT SPRINGS</v>
          </cell>
        </row>
        <row r="227">
          <cell r="B227" t="str">
            <v>CHANDLERS HILL</v>
          </cell>
          <cell r="C227">
            <v>3</v>
          </cell>
          <cell r="D227">
            <v>585000</v>
          </cell>
          <cell r="E227">
            <v>2</v>
          </cell>
          <cell r="F227">
            <v>557500</v>
          </cell>
        </row>
        <row r="228">
          <cell r="B228" t="str">
            <v>CHERRY GARDENS</v>
          </cell>
        </row>
        <row r="229">
          <cell r="B229" t="str">
            <v>CHRISTIE DOWNS</v>
          </cell>
          <cell r="C229">
            <v>13</v>
          </cell>
          <cell r="D229">
            <v>265000</v>
          </cell>
          <cell r="E229">
            <v>23</v>
          </cell>
          <cell r="F229">
            <v>272750</v>
          </cell>
        </row>
        <row r="230">
          <cell r="B230" t="str">
            <v>CHRISTIES BEACH</v>
          </cell>
          <cell r="C230">
            <v>27</v>
          </cell>
          <cell r="D230">
            <v>356500</v>
          </cell>
          <cell r="E230">
            <v>30</v>
          </cell>
          <cell r="F230">
            <v>348100</v>
          </cell>
        </row>
        <row r="231">
          <cell r="B231" t="str">
            <v>CLARENDON</v>
          </cell>
          <cell r="C231">
            <v>2</v>
          </cell>
          <cell r="D231">
            <v>391000</v>
          </cell>
          <cell r="E231">
            <v>1</v>
          </cell>
          <cell r="F231">
            <v>462500</v>
          </cell>
        </row>
        <row r="232">
          <cell r="B232" t="str">
            <v>COROMANDEL EAST</v>
          </cell>
        </row>
        <row r="233">
          <cell r="B233" t="str">
            <v>COROMANDEL VALLEY</v>
          </cell>
          <cell r="C233">
            <v>17</v>
          </cell>
          <cell r="D233">
            <v>459000</v>
          </cell>
          <cell r="E233">
            <v>13</v>
          </cell>
          <cell r="F233">
            <v>487500</v>
          </cell>
        </row>
        <row r="234">
          <cell r="B234" t="str">
            <v>CRAIGBURN FARM</v>
          </cell>
          <cell r="C234">
            <v>11</v>
          </cell>
          <cell r="D234">
            <v>659000</v>
          </cell>
          <cell r="E234">
            <v>14</v>
          </cell>
          <cell r="F234">
            <v>650000</v>
          </cell>
        </row>
        <row r="235">
          <cell r="B235" t="str">
            <v>DARLINGTON</v>
          </cell>
          <cell r="C235">
            <v>1</v>
          </cell>
          <cell r="D235">
            <v>605000</v>
          </cell>
          <cell r="E235">
            <v>2</v>
          </cell>
          <cell r="F235">
            <v>447500</v>
          </cell>
        </row>
        <row r="236">
          <cell r="B236" t="str">
            <v>DORSET VALE</v>
          </cell>
        </row>
        <row r="237">
          <cell r="B237" t="str">
            <v>FLAGSTAFF HILL</v>
          </cell>
          <cell r="C237">
            <v>39</v>
          </cell>
          <cell r="D237">
            <v>476750</v>
          </cell>
          <cell r="E237">
            <v>39</v>
          </cell>
          <cell r="F237">
            <v>476500</v>
          </cell>
        </row>
        <row r="238">
          <cell r="B238" t="str">
            <v>HACKHAM</v>
          </cell>
          <cell r="C238">
            <v>14</v>
          </cell>
          <cell r="D238">
            <v>265000</v>
          </cell>
          <cell r="E238">
            <v>14</v>
          </cell>
          <cell r="F238">
            <v>310000</v>
          </cell>
        </row>
        <row r="239">
          <cell r="B239" t="str">
            <v>HACKHAM WEST</v>
          </cell>
          <cell r="C239">
            <v>25</v>
          </cell>
          <cell r="D239">
            <v>259000</v>
          </cell>
          <cell r="E239">
            <v>12</v>
          </cell>
          <cell r="F239">
            <v>252500</v>
          </cell>
        </row>
        <row r="240">
          <cell r="B240" t="str">
            <v>HALLETT COVE</v>
          </cell>
          <cell r="C240">
            <v>37</v>
          </cell>
          <cell r="D240">
            <v>467500</v>
          </cell>
          <cell r="E240">
            <v>50</v>
          </cell>
          <cell r="F240">
            <v>408500</v>
          </cell>
        </row>
        <row r="241">
          <cell r="B241" t="str">
            <v>HAPPY VALLEY</v>
          </cell>
          <cell r="C241">
            <v>47</v>
          </cell>
          <cell r="D241">
            <v>360000</v>
          </cell>
          <cell r="E241">
            <v>40</v>
          </cell>
          <cell r="F241">
            <v>383000</v>
          </cell>
        </row>
        <row r="242">
          <cell r="B242" t="str">
            <v>HUNTFIELD HEIGHTS</v>
          </cell>
          <cell r="C242">
            <v>21</v>
          </cell>
          <cell r="D242">
            <v>260000</v>
          </cell>
          <cell r="E242">
            <v>24</v>
          </cell>
          <cell r="F242">
            <v>290000</v>
          </cell>
        </row>
        <row r="243">
          <cell r="B243" t="str">
            <v>IRONBANK</v>
          </cell>
        </row>
        <row r="244">
          <cell r="B244" t="str">
            <v>KANGARILLA</v>
          </cell>
          <cell r="C244">
            <v>1</v>
          </cell>
          <cell r="D244">
            <v>360000</v>
          </cell>
        </row>
        <row r="245">
          <cell r="B245" t="str">
            <v>LONSDALE</v>
          </cell>
        </row>
        <row r="246">
          <cell r="B246" t="str">
            <v>MASLIN BEACH</v>
          </cell>
          <cell r="C246">
            <v>5</v>
          </cell>
          <cell r="D246">
            <v>367500</v>
          </cell>
          <cell r="E246">
            <v>9</v>
          </cell>
          <cell r="F246">
            <v>385500</v>
          </cell>
        </row>
        <row r="247">
          <cell r="B247" t="str">
            <v>MCLAREN FLAT</v>
          </cell>
          <cell r="C247">
            <v>4</v>
          </cell>
          <cell r="D247">
            <v>475000</v>
          </cell>
          <cell r="E247">
            <v>1</v>
          </cell>
          <cell r="F247">
            <v>550000</v>
          </cell>
        </row>
        <row r="248">
          <cell r="B248" t="str">
            <v>MCLAREN VALE</v>
          </cell>
          <cell r="C248">
            <v>6</v>
          </cell>
          <cell r="D248">
            <v>368500</v>
          </cell>
          <cell r="E248">
            <v>6</v>
          </cell>
          <cell r="F248">
            <v>512500</v>
          </cell>
        </row>
        <row r="249">
          <cell r="B249" t="str">
            <v>MOANA</v>
          </cell>
          <cell r="C249">
            <v>15</v>
          </cell>
          <cell r="D249">
            <v>455250</v>
          </cell>
          <cell r="E249">
            <v>18</v>
          </cell>
          <cell r="F249">
            <v>427500</v>
          </cell>
        </row>
        <row r="250">
          <cell r="B250" t="str">
            <v>MORPHETT VALE</v>
          </cell>
          <cell r="C250">
            <v>113</v>
          </cell>
          <cell r="D250">
            <v>300000</v>
          </cell>
          <cell r="E250">
            <v>82</v>
          </cell>
          <cell r="F250">
            <v>300000</v>
          </cell>
        </row>
        <row r="251">
          <cell r="B251" t="str">
            <v>NOARLUNGA CENTRE</v>
          </cell>
        </row>
        <row r="252">
          <cell r="B252" t="str">
            <v>NOARLUNGA DOWNS</v>
          </cell>
          <cell r="C252">
            <v>22</v>
          </cell>
          <cell r="D252">
            <v>313500</v>
          </cell>
          <cell r="E252">
            <v>6</v>
          </cell>
          <cell r="F252">
            <v>376250</v>
          </cell>
        </row>
        <row r="253">
          <cell r="B253" t="str">
            <v>O'HALLORAN HILL</v>
          </cell>
          <cell r="C253">
            <v>10</v>
          </cell>
          <cell r="D253">
            <v>380000</v>
          </cell>
          <cell r="E253">
            <v>10</v>
          </cell>
          <cell r="F253">
            <v>380000</v>
          </cell>
        </row>
        <row r="254">
          <cell r="B254" t="str">
            <v>OLD NOARLUNGA</v>
          </cell>
          <cell r="C254">
            <v>5</v>
          </cell>
          <cell r="D254">
            <v>367000</v>
          </cell>
          <cell r="E254">
            <v>4</v>
          </cell>
          <cell r="F254">
            <v>302500</v>
          </cell>
        </row>
        <row r="255">
          <cell r="B255" t="str">
            <v>OLD REYNELLA</v>
          </cell>
          <cell r="C255">
            <v>17</v>
          </cell>
          <cell r="D255">
            <v>439000</v>
          </cell>
          <cell r="E255">
            <v>10</v>
          </cell>
          <cell r="F255">
            <v>370000</v>
          </cell>
        </row>
        <row r="256">
          <cell r="B256" t="str">
            <v>ONKAPARINGA HILLS</v>
          </cell>
          <cell r="C256">
            <v>8</v>
          </cell>
          <cell r="D256">
            <v>378000</v>
          </cell>
          <cell r="E256">
            <v>4</v>
          </cell>
          <cell r="F256">
            <v>418500</v>
          </cell>
        </row>
        <row r="257">
          <cell r="B257" t="str">
            <v>O'SULLIVAN BEACH</v>
          </cell>
          <cell r="C257">
            <v>7</v>
          </cell>
          <cell r="D257">
            <v>272000</v>
          </cell>
          <cell r="E257">
            <v>6</v>
          </cell>
          <cell r="F257">
            <v>295000</v>
          </cell>
        </row>
        <row r="258">
          <cell r="B258" t="str">
            <v>PORT NOARLUNGA</v>
          </cell>
          <cell r="C258">
            <v>13</v>
          </cell>
          <cell r="D258">
            <v>370000</v>
          </cell>
          <cell r="E258">
            <v>10</v>
          </cell>
          <cell r="F258">
            <v>405250</v>
          </cell>
        </row>
        <row r="259">
          <cell r="B259" t="str">
            <v>PORT NOARLUNGA SOUTH</v>
          </cell>
          <cell r="C259">
            <v>11</v>
          </cell>
          <cell r="D259">
            <v>382500</v>
          </cell>
          <cell r="E259">
            <v>17</v>
          </cell>
          <cell r="F259">
            <v>388000</v>
          </cell>
        </row>
        <row r="260">
          <cell r="B260" t="str">
            <v>PORT WILLUNGA</v>
          </cell>
          <cell r="C260">
            <v>9</v>
          </cell>
          <cell r="D260">
            <v>355000</v>
          </cell>
          <cell r="E260">
            <v>12</v>
          </cell>
          <cell r="F260">
            <v>333000</v>
          </cell>
        </row>
        <row r="261">
          <cell r="B261" t="str">
            <v>REYNELLA</v>
          </cell>
          <cell r="C261">
            <v>13</v>
          </cell>
          <cell r="D261">
            <v>315000</v>
          </cell>
          <cell r="E261">
            <v>14</v>
          </cell>
          <cell r="F261">
            <v>325500</v>
          </cell>
        </row>
        <row r="262">
          <cell r="B262" t="str">
            <v>REYNELLA EAST</v>
          </cell>
          <cell r="C262">
            <v>9</v>
          </cell>
          <cell r="D262">
            <v>330000</v>
          </cell>
          <cell r="E262">
            <v>4</v>
          </cell>
          <cell r="F262">
            <v>401000</v>
          </cell>
        </row>
        <row r="263">
          <cell r="B263" t="str">
            <v>SEAFORD</v>
          </cell>
          <cell r="C263">
            <v>21</v>
          </cell>
          <cell r="D263">
            <v>351000</v>
          </cell>
          <cell r="E263">
            <v>12</v>
          </cell>
          <cell r="F263">
            <v>327500</v>
          </cell>
        </row>
        <row r="264">
          <cell r="B264" t="str">
            <v>SEAFORD HEIGHTS</v>
          </cell>
        </row>
        <row r="265">
          <cell r="B265" t="str">
            <v>SEAFORD MEADOWS</v>
          </cell>
          <cell r="C265">
            <v>17</v>
          </cell>
          <cell r="D265">
            <v>390000</v>
          </cell>
          <cell r="E265">
            <v>17</v>
          </cell>
          <cell r="F265">
            <v>389500</v>
          </cell>
        </row>
        <row r="266">
          <cell r="B266" t="str">
            <v>SEAFORD RISE</v>
          </cell>
          <cell r="C266">
            <v>29</v>
          </cell>
          <cell r="D266">
            <v>375000</v>
          </cell>
          <cell r="E266">
            <v>23</v>
          </cell>
          <cell r="F266">
            <v>380000</v>
          </cell>
        </row>
        <row r="267">
          <cell r="B267" t="str">
            <v>SELLICKS BEACH</v>
          </cell>
          <cell r="C267">
            <v>16</v>
          </cell>
          <cell r="D267">
            <v>339500</v>
          </cell>
          <cell r="E267">
            <v>16</v>
          </cell>
          <cell r="F267">
            <v>310000</v>
          </cell>
        </row>
        <row r="268">
          <cell r="B268" t="str">
            <v>SELLICKS HILL</v>
          </cell>
        </row>
        <row r="269">
          <cell r="B269" t="str">
            <v>TATACHILLA</v>
          </cell>
        </row>
        <row r="270">
          <cell r="B270" t="str">
            <v>THE RANGE</v>
          </cell>
        </row>
        <row r="271">
          <cell r="B271" t="str">
            <v>VALE PARK</v>
          </cell>
          <cell r="C271">
            <v>13</v>
          </cell>
          <cell r="D271">
            <v>545000</v>
          </cell>
          <cell r="E271">
            <v>8</v>
          </cell>
          <cell r="F271">
            <v>810000</v>
          </cell>
        </row>
        <row r="272">
          <cell r="B272" t="str">
            <v>WHITES VALLEY</v>
          </cell>
        </row>
        <row r="273">
          <cell r="B273" t="str">
            <v>WILLUNGA</v>
          </cell>
          <cell r="C273">
            <v>13</v>
          </cell>
          <cell r="D273">
            <v>420000</v>
          </cell>
          <cell r="E273">
            <v>10</v>
          </cell>
          <cell r="F273">
            <v>468750</v>
          </cell>
        </row>
        <row r="274">
          <cell r="B274" t="str">
            <v>WILLUNGA SOUTH</v>
          </cell>
        </row>
        <row r="275">
          <cell r="B275" t="str">
            <v>WOODCROFT</v>
          </cell>
          <cell r="C275">
            <v>49</v>
          </cell>
          <cell r="D275">
            <v>405000</v>
          </cell>
          <cell r="E275">
            <v>39</v>
          </cell>
          <cell r="F275">
            <v>367000</v>
          </cell>
        </row>
        <row r="276">
          <cell r="B276" t="str">
            <v>ANDREWS FARM</v>
          </cell>
          <cell r="C276">
            <v>41</v>
          </cell>
          <cell r="D276">
            <v>280000</v>
          </cell>
          <cell r="E276">
            <v>26</v>
          </cell>
          <cell r="F276">
            <v>269000</v>
          </cell>
        </row>
        <row r="277">
          <cell r="B277" t="str">
            <v>ANGLE VALE</v>
          </cell>
          <cell r="C277">
            <v>4</v>
          </cell>
          <cell r="D277">
            <v>510000</v>
          </cell>
          <cell r="E277">
            <v>6</v>
          </cell>
          <cell r="F277">
            <v>531000</v>
          </cell>
        </row>
        <row r="278">
          <cell r="B278" t="str">
            <v>BIBARINGA</v>
          </cell>
        </row>
        <row r="279">
          <cell r="B279" t="str">
            <v>BLAKEVIEW</v>
          </cell>
          <cell r="C279">
            <v>31</v>
          </cell>
          <cell r="D279">
            <v>307500</v>
          </cell>
          <cell r="E279">
            <v>19</v>
          </cell>
          <cell r="F279">
            <v>350000</v>
          </cell>
        </row>
        <row r="280">
          <cell r="B280" t="str">
            <v>BUCKLAND PARK</v>
          </cell>
        </row>
        <row r="281">
          <cell r="B281" t="str">
            <v>CRAIGMORE</v>
          </cell>
          <cell r="C281">
            <v>44</v>
          </cell>
          <cell r="D281">
            <v>292000</v>
          </cell>
          <cell r="E281">
            <v>32</v>
          </cell>
          <cell r="F281">
            <v>274250</v>
          </cell>
        </row>
        <row r="282">
          <cell r="B282" t="str">
            <v>DAVOREN PARK</v>
          </cell>
          <cell r="C282">
            <v>19</v>
          </cell>
          <cell r="D282">
            <v>175000</v>
          </cell>
          <cell r="E282">
            <v>25</v>
          </cell>
          <cell r="F282">
            <v>203750</v>
          </cell>
        </row>
        <row r="283">
          <cell r="B283" t="str">
            <v>EDINBURGH</v>
          </cell>
        </row>
        <row r="284">
          <cell r="B284" t="str">
            <v>EDINBURGH NORTH</v>
          </cell>
        </row>
        <row r="285">
          <cell r="B285" t="str">
            <v>ELIZABETH</v>
          </cell>
          <cell r="C285">
            <v>2</v>
          </cell>
          <cell r="D285">
            <v>252750</v>
          </cell>
          <cell r="E285">
            <v>4</v>
          </cell>
          <cell r="F285">
            <v>228000</v>
          </cell>
        </row>
        <row r="286">
          <cell r="B286" t="str">
            <v>ELIZABETH DOWNS</v>
          </cell>
          <cell r="C286">
            <v>20</v>
          </cell>
          <cell r="D286">
            <v>195500</v>
          </cell>
          <cell r="E286">
            <v>27</v>
          </cell>
          <cell r="F286">
            <v>190000</v>
          </cell>
        </row>
        <row r="287">
          <cell r="B287" t="str">
            <v>ELIZABETH EAST</v>
          </cell>
          <cell r="C287">
            <v>14</v>
          </cell>
          <cell r="D287">
            <v>216000</v>
          </cell>
          <cell r="E287">
            <v>15</v>
          </cell>
          <cell r="F287">
            <v>217000</v>
          </cell>
        </row>
        <row r="288">
          <cell r="B288" t="str">
            <v>ELIZABETH GROVE</v>
          </cell>
          <cell r="C288">
            <v>1</v>
          </cell>
          <cell r="D288">
            <v>225000</v>
          </cell>
          <cell r="E288">
            <v>8</v>
          </cell>
          <cell r="F288">
            <v>230984.5</v>
          </cell>
        </row>
        <row r="289">
          <cell r="B289" t="str">
            <v>ELIZABETH NORTH</v>
          </cell>
          <cell r="C289">
            <v>11</v>
          </cell>
          <cell r="D289">
            <v>185000</v>
          </cell>
          <cell r="E289">
            <v>15</v>
          </cell>
          <cell r="F289">
            <v>178000</v>
          </cell>
        </row>
        <row r="290">
          <cell r="B290" t="str">
            <v>ELIZABETH PARK</v>
          </cell>
          <cell r="C290">
            <v>17</v>
          </cell>
          <cell r="D290">
            <v>204500</v>
          </cell>
          <cell r="E290">
            <v>12</v>
          </cell>
          <cell r="F290">
            <v>215000</v>
          </cell>
        </row>
        <row r="291">
          <cell r="B291" t="str">
            <v>ELIZABETH SOUTH</v>
          </cell>
          <cell r="C291">
            <v>6</v>
          </cell>
          <cell r="D291">
            <v>192500</v>
          </cell>
          <cell r="E291">
            <v>5</v>
          </cell>
          <cell r="F291">
            <v>210000</v>
          </cell>
        </row>
        <row r="292">
          <cell r="B292" t="str">
            <v>ELIZABETH VALE</v>
          </cell>
          <cell r="C292">
            <v>20</v>
          </cell>
          <cell r="D292">
            <v>231500</v>
          </cell>
          <cell r="E292">
            <v>5</v>
          </cell>
          <cell r="F292">
            <v>243000</v>
          </cell>
        </row>
        <row r="293">
          <cell r="B293" t="str">
            <v>EVANSTON PARK</v>
          </cell>
          <cell r="C293">
            <v>29</v>
          </cell>
          <cell r="D293">
            <v>327500</v>
          </cell>
          <cell r="E293">
            <v>15</v>
          </cell>
          <cell r="F293">
            <v>357500</v>
          </cell>
        </row>
        <row r="294">
          <cell r="B294" t="str">
            <v>GOULD CREEK</v>
          </cell>
        </row>
        <row r="295">
          <cell r="B295" t="str">
            <v>HILLBANK</v>
          </cell>
          <cell r="C295">
            <v>18</v>
          </cell>
          <cell r="D295">
            <v>330250</v>
          </cell>
          <cell r="E295">
            <v>20</v>
          </cell>
          <cell r="F295">
            <v>335500</v>
          </cell>
        </row>
        <row r="296">
          <cell r="B296" t="str">
            <v>HILLIER</v>
          </cell>
        </row>
        <row r="297">
          <cell r="B297" t="str">
            <v>HUMBUG SCRUB</v>
          </cell>
        </row>
        <row r="298">
          <cell r="B298" t="str">
            <v>MACDONALD PARK</v>
          </cell>
        </row>
        <row r="299">
          <cell r="B299" t="str">
            <v>MUNNO PARA</v>
          </cell>
          <cell r="C299">
            <v>16</v>
          </cell>
          <cell r="D299">
            <v>277500</v>
          </cell>
          <cell r="E299">
            <v>9</v>
          </cell>
          <cell r="F299">
            <v>253000</v>
          </cell>
        </row>
        <row r="300">
          <cell r="B300" t="str">
            <v>MUNNO PARA DOWNS</v>
          </cell>
        </row>
        <row r="301">
          <cell r="B301" t="str">
            <v>MUNNO PARA WEST</v>
          </cell>
          <cell r="C301">
            <v>20</v>
          </cell>
          <cell r="D301">
            <v>289950</v>
          </cell>
          <cell r="E301">
            <v>30</v>
          </cell>
          <cell r="F301">
            <v>273500</v>
          </cell>
        </row>
        <row r="302">
          <cell r="B302" t="str">
            <v>ONE TREE HILL</v>
          </cell>
          <cell r="C302">
            <v>2</v>
          </cell>
          <cell r="D302">
            <v>576000</v>
          </cell>
          <cell r="E302">
            <v>2</v>
          </cell>
          <cell r="F302">
            <v>620000</v>
          </cell>
        </row>
        <row r="303">
          <cell r="B303" t="str">
            <v>PENFIELD</v>
          </cell>
          <cell r="C303">
            <v>3</v>
          </cell>
          <cell r="D303">
            <v>320000</v>
          </cell>
          <cell r="E303">
            <v>1</v>
          </cell>
          <cell r="F303">
            <v>399950</v>
          </cell>
        </row>
        <row r="304">
          <cell r="B304" t="str">
            <v>PENFIELD GARDENS</v>
          </cell>
        </row>
        <row r="305">
          <cell r="B305" t="str">
            <v>SAMPSON FLAT</v>
          </cell>
        </row>
        <row r="306">
          <cell r="B306" t="str">
            <v>SMITHFIELD</v>
          </cell>
          <cell r="C306">
            <v>7</v>
          </cell>
          <cell r="D306">
            <v>240000</v>
          </cell>
          <cell r="E306">
            <v>8</v>
          </cell>
          <cell r="F306">
            <v>260000</v>
          </cell>
        </row>
        <row r="307">
          <cell r="B307" t="str">
            <v>SMITHFIELD PLAINS</v>
          </cell>
          <cell r="C307">
            <v>9</v>
          </cell>
          <cell r="D307">
            <v>217500</v>
          </cell>
          <cell r="E307">
            <v>7</v>
          </cell>
          <cell r="F307">
            <v>168000</v>
          </cell>
        </row>
        <row r="308">
          <cell r="B308" t="str">
            <v>ST KILDA</v>
          </cell>
          <cell r="C308">
            <v>1</v>
          </cell>
          <cell r="D308">
            <v>200000</v>
          </cell>
        </row>
        <row r="309">
          <cell r="B309" t="str">
            <v>ULEYBURY</v>
          </cell>
        </row>
        <row r="310">
          <cell r="B310" t="str">
            <v>VIRGINIA</v>
          </cell>
          <cell r="C310">
            <v>2</v>
          </cell>
          <cell r="D310">
            <v>509000</v>
          </cell>
          <cell r="E310">
            <v>3</v>
          </cell>
          <cell r="F310">
            <v>550000</v>
          </cell>
        </row>
        <row r="311">
          <cell r="B311" t="str">
            <v>WATERLOO CORNER</v>
          </cell>
        </row>
        <row r="312">
          <cell r="B312" t="str">
            <v>YATTALUNGA</v>
          </cell>
        </row>
        <row r="313">
          <cell r="B313" t="str">
            <v>ALBERTON</v>
          </cell>
          <cell r="C313">
            <v>8</v>
          </cell>
          <cell r="D313">
            <v>379000</v>
          </cell>
          <cell r="E313">
            <v>10</v>
          </cell>
          <cell r="F313">
            <v>453000</v>
          </cell>
        </row>
        <row r="314">
          <cell r="B314" t="str">
            <v>ANGLE PARK</v>
          </cell>
          <cell r="C314">
            <v>3</v>
          </cell>
          <cell r="D314">
            <v>419250</v>
          </cell>
          <cell r="E314">
            <v>2</v>
          </cell>
          <cell r="F314">
            <v>457500</v>
          </cell>
        </row>
        <row r="315">
          <cell r="B315" t="str">
            <v>BIRKENHEAD</v>
          </cell>
          <cell r="C315">
            <v>14</v>
          </cell>
          <cell r="D315">
            <v>400000</v>
          </cell>
          <cell r="E315">
            <v>9</v>
          </cell>
          <cell r="F315">
            <v>394500</v>
          </cell>
        </row>
        <row r="316">
          <cell r="B316" t="str">
            <v>BLAIR ATHOL</v>
          </cell>
          <cell r="C316">
            <v>17</v>
          </cell>
          <cell r="D316">
            <v>416000</v>
          </cell>
          <cell r="E316">
            <v>14</v>
          </cell>
          <cell r="F316">
            <v>420000</v>
          </cell>
        </row>
        <row r="317">
          <cell r="B317" t="str">
            <v>BROADVIEW</v>
          </cell>
          <cell r="C317">
            <v>19</v>
          </cell>
          <cell r="D317">
            <v>504500</v>
          </cell>
          <cell r="E317">
            <v>18</v>
          </cell>
          <cell r="F317">
            <v>542500</v>
          </cell>
        </row>
        <row r="318">
          <cell r="B318" t="str">
            <v>CLEARVIEW</v>
          </cell>
          <cell r="C318">
            <v>17</v>
          </cell>
          <cell r="D318">
            <v>382000</v>
          </cell>
          <cell r="E318">
            <v>17</v>
          </cell>
          <cell r="F318">
            <v>400000</v>
          </cell>
        </row>
        <row r="319">
          <cell r="B319" t="str">
            <v>CROYDON PARK</v>
          </cell>
          <cell r="C319">
            <v>15</v>
          </cell>
          <cell r="D319">
            <v>405000</v>
          </cell>
          <cell r="E319">
            <v>14</v>
          </cell>
          <cell r="F319">
            <v>425000</v>
          </cell>
        </row>
        <row r="320">
          <cell r="B320" t="str">
            <v>DERNANCOURT</v>
          </cell>
          <cell r="C320">
            <v>27</v>
          </cell>
          <cell r="D320">
            <v>469300</v>
          </cell>
          <cell r="E320">
            <v>16</v>
          </cell>
          <cell r="F320">
            <v>410000</v>
          </cell>
        </row>
        <row r="321">
          <cell r="B321" t="str">
            <v>DEVON PARK</v>
          </cell>
          <cell r="E321">
            <v>4</v>
          </cell>
          <cell r="F321">
            <v>505500</v>
          </cell>
        </row>
        <row r="322">
          <cell r="B322" t="str">
            <v>DRY CREEK</v>
          </cell>
          <cell r="C322">
            <v>1</v>
          </cell>
          <cell r="D322">
            <v>331000</v>
          </cell>
        </row>
        <row r="323">
          <cell r="B323" t="str">
            <v>DUDLEY PARK</v>
          </cell>
          <cell r="C323">
            <v>3</v>
          </cell>
          <cell r="D323">
            <v>365000</v>
          </cell>
          <cell r="E323">
            <v>1</v>
          </cell>
          <cell r="F323">
            <v>465000</v>
          </cell>
        </row>
        <row r="324">
          <cell r="B324" t="str">
            <v>ENFIELD</v>
          </cell>
          <cell r="C324">
            <v>25</v>
          </cell>
          <cell r="D324">
            <v>384000</v>
          </cell>
          <cell r="E324">
            <v>23</v>
          </cell>
          <cell r="F324">
            <v>357750</v>
          </cell>
        </row>
        <row r="325">
          <cell r="B325" t="str">
            <v>ETHELTON</v>
          </cell>
          <cell r="C325">
            <v>6</v>
          </cell>
          <cell r="D325">
            <v>395250</v>
          </cell>
          <cell r="E325">
            <v>5</v>
          </cell>
          <cell r="F325">
            <v>384000</v>
          </cell>
        </row>
        <row r="326">
          <cell r="B326" t="str">
            <v>EXETER</v>
          </cell>
          <cell r="C326">
            <v>5</v>
          </cell>
          <cell r="D326">
            <v>406500</v>
          </cell>
          <cell r="E326">
            <v>5</v>
          </cell>
          <cell r="F326">
            <v>506500</v>
          </cell>
        </row>
        <row r="327">
          <cell r="B327" t="str">
            <v>FERRYDEN PARK</v>
          </cell>
          <cell r="C327">
            <v>12</v>
          </cell>
          <cell r="D327">
            <v>440000</v>
          </cell>
          <cell r="E327">
            <v>6</v>
          </cell>
          <cell r="F327">
            <v>465000</v>
          </cell>
        </row>
        <row r="328">
          <cell r="B328" t="str">
            <v>GEPPS CROSS</v>
          </cell>
          <cell r="C328">
            <v>1</v>
          </cell>
          <cell r="D328">
            <v>340000</v>
          </cell>
        </row>
        <row r="329">
          <cell r="B329" t="str">
            <v>GILLES PLAINS</v>
          </cell>
          <cell r="C329">
            <v>14</v>
          </cell>
          <cell r="D329">
            <v>400000</v>
          </cell>
          <cell r="E329">
            <v>15</v>
          </cell>
          <cell r="F329">
            <v>360000</v>
          </cell>
        </row>
        <row r="330">
          <cell r="B330" t="str">
            <v>GILLMAN</v>
          </cell>
        </row>
        <row r="331">
          <cell r="B331" t="str">
            <v>GLANVILLE</v>
          </cell>
          <cell r="C331">
            <v>4</v>
          </cell>
          <cell r="D331">
            <v>337500</v>
          </cell>
          <cell r="E331">
            <v>2</v>
          </cell>
          <cell r="F331">
            <v>422500</v>
          </cell>
        </row>
        <row r="332">
          <cell r="B332" t="str">
            <v>GREENACRES</v>
          </cell>
          <cell r="C332">
            <v>18</v>
          </cell>
          <cell r="D332">
            <v>400000</v>
          </cell>
          <cell r="E332">
            <v>12</v>
          </cell>
          <cell r="F332">
            <v>435000</v>
          </cell>
        </row>
        <row r="333">
          <cell r="B333" t="str">
            <v>HAMPSTEAD GARDENS</v>
          </cell>
          <cell r="C333">
            <v>5</v>
          </cell>
          <cell r="D333">
            <v>545000</v>
          </cell>
          <cell r="E333">
            <v>6</v>
          </cell>
          <cell r="F333">
            <v>470000</v>
          </cell>
        </row>
        <row r="334">
          <cell r="B334" t="str">
            <v>HILLCREST</v>
          </cell>
          <cell r="C334">
            <v>17</v>
          </cell>
          <cell r="D334">
            <v>437000</v>
          </cell>
          <cell r="E334">
            <v>14</v>
          </cell>
          <cell r="F334">
            <v>438000</v>
          </cell>
        </row>
        <row r="335">
          <cell r="B335" t="str">
            <v>HOLDEN HILL</v>
          </cell>
          <cell r="C335">
            <v>11</v>
          </cell>
          <cell r="D335">
            <v>310000</v>
          </cell>
          <cell r="E335">
            <v>14</v>
          </cell>
          <cell r="F335">
            <v>372500</v>
          </cell>
        </row>
        <row r="336">
          <cell r="B336" t="str">
            <v>KILBURN</v>
          </cell>
          <cell r="C336">
            <v>16</v>
          </cell>
          <cell r="D336">
            <v>407000</v>
          </cell>
          <cell r="E336">
            <v>12</v>
          </cell>
          <cell r="F336">
            <v>400000</v>
          </cell>
        </row>
        <row r="337">
          <cell r="B337" t="str">
            <v>KLEMZIG</v>
          </cell>
          <cell r="C337">
            <v>21</v>
          </cell>
          <cell r="D337">
            <v>492500</v>
          </cell>
          <cell r="E337">
            <v>20</v>
          </cell>
          <cell r="F337">
            <v>554000</v>
          </cell>
        </row>
        <row r="338">
          <cell r="B338" t="str">
            <v>LARGS BAY</v>
          </cell>
          <cell r="C338">
            <v>12</v>
          </cell>
          <cell r="D338">
            <v>515000</v>
          </cell>
          <cell r="E338">
            <v>11</v>
          </cell>
          <cell r="F338">
            <v>640000</v>
          </cell>
        </row>
        <row r="339">
          <cell r="B339" t="str">
            <v>LARGS NORTH</v>
          </cell>
          <cell r="C339">
            <v>19</v>
          </cell>
          <cell r="D339">
            <v>485000</v>
          </cell>
          <cell r="E339">
            <v>16</v>
          </cell>
          <cell r="F339">
            <v>430000</v>
          </cell>
        </row>
        <row r="340">
          <cell r="B340" t="str">
            <v>LIGHTSVIEW</v>
          </cell>
          <cell r="C340">
            <v>32</v>
          </cell>
          <cell r="D340">
            <v>500000</v>
          </cell>
          <cell r="E340">
            <v>20</v>
          </cell>
          <cell r="F340">
            <v>517500</v>
          </cell>
        </row>
        <row r="341">
          <cell r="B341" t="str">
            <v>MANNINGHAM</v>
          </cell>
          <cell r="C341">
            <v>10</v>
          </cell>
          <cell r="D341">
            <v>502500</v>
          </cell>
          <cell r="E341">
            <v>6</v>
          </cell>
          <cell r="F341">
            <v>672500</v>
          </cell>
        </row>
        <row r="342">
          <cell r="B342" t="str">
            <v>MANSFIELD PARK</v>
          </cell>
          <cell r="C342">
            <v>9</v>
          </cell>
          <cell r="D342">
            <v>416250</v>
          </cell>
          <cell r="E342">
            <v>6</v>
          </cell>
          <cell r="F342">
            <v>445000</v>
          </cell>
        </row>
        <row r="343">
          <cell r="B343" t="str">
            <v>NEW PORT</v>
          </cell>
        </row>
        <row r="344">
          <cell r="B344" t="str">
            <v>NORTH HAVEN</v>
          </cell>
          <cell r="C344">
            <v>19</v>
          </cell>
          <cell r="D344">
            <v>445000</v>
          </cell>
          <cell r="E344">
            <v>19</v>
          </cell>
          <cell r="F344">
            <v>488000</v>
          </cell>
        </row>
        <row r="345">
          <cell r="B345" t="str">
            <v>NORTHFIELD</v>
          </cell>
          <cell r="C345">
            <v>17</v>
          </cell>
          <cell r="D345">
            <v>408500</v>
          </cell>
          <cell r="E345">
            <v>7</v>
          </cell>
          <cell r="F345">
            <v>397500</v>
          </cell>
        </row>
        <row r="346">
          <cell r="B346" t="str">
            <v>NORTHGATE</v>
          </cell>
          <cell r="C346">
            <v>15</v>
          </cell>
          <cell r="D346">
            <v>578300</v>
          </cell>
          <cell r="E346">
            <v>16</v>
          </cell>
          <cell r="F346">
            <v>563000</v>
          </cell>
        </row>
        <row r="347">
          <cell r="B347" t="str">
            <v>OAKDEN</v>
          </cell>
          <cell r="C347">
            <v>15</v>
          </cell>
          <cell r="D347">
            <v>417000</v>
          </cell>
          <cell r="E347">
            <v>12</v>
          </cell>
          <cell r="F347">
            <v>405000</v>
          </cell>
        </row>
        <row r="348">
          <cell r="B348" t="str">
            <v>OSBORNE</v>
          </cell>
          <cell r="C348">
            <v>7</v>
          </cell>
          <cell r="D348">
            <v>340000</v>
          </cell>
          <cell r="E348">
            <v>5</v>
          </cell>
          <cell r="F348">
            <v>375000</v>
          </cell>
        </row>
        <row r="349">
          <cell r="B349" t="str">
            <v>OTTOWAY</v>
          </cell>
          <cell r="C349">
            <v>15</v>
          </cell>
          <cell r="D349">
            <v>310500</v>
          </cell>
          <cell r="E349">
            <v>10</v>
          </cell>
          <cell r="F349">
            <v>357500</v>
          </cell>
        </row>
        <row r="350">
          <cell r="B350" t="str">
            <v>OUTER HARBOR</v>
          </cell>
        </row>
        <row r="351">
          <cell r="B351" t="str">
            <v>OVINGHAM</v>
          </cell>
          <cell r="C351">
            <v>4</v>
          </cell>
          <cell r="D351">
            <v>638625</v>
          </cell>
          <cell r="E351">
            <v>5</v>
          </cell>
          <cell r="F351">
            <v>685000</v>
          </cell>
        </row>
        <row r="352">
          <cell r="B352" t="str">
            <v>PETERHEAD</v>
          </cell>
          <cell r="C352">
            <v>12</v>
          </cell>
          <cell r="D352">
            <v>332500</v>
          </cell>
          <cell r="E352">
            <v>4</v>
          </cell>
          <cell r="F352">
            <v>405000</v>
          </cell>
        </row>
        <row r="353">
          <cell r="B353" t="str">
            <v>PORT ADELAIDE</v>
          </cell>
          <cell r="C353">
            <v>3</v>
          </cell>
          <cell r="D353">
            <v>440000</v>
          </cell>
          <cell r="E353">
            <v>3</v>
          </cell>
          <cell r="F353">
            <v>282500</v>
          </cell>
        </row>
        <row r="354">
          <cell r="B354" t="str">
            <v>PROSPECT</v>
          </cell>
          <cell r="C354">
            <v>50</v>
          </cell>
          <cell r="D354">
            <v>569500</v>
          </cell>
          <cell r="E354">
            <v>36</v>
          </cell>
          <cell r="F354">
            <v>641250</v>
          </cell>
        </row>
        <row r="355">
          <cell r="B355" t="str">
            <v>QUEENSTOWN</v>
          </cell>
          <cell r="C355">
            <v>11</v>
          </cell>
          <cell r="D355">
            <v>397000</v>
          </cell>
          <cell r="E355">
            <v>5</v>
          </cell>
          <cell r="F355">
            <v>365000</v>
          </cell>
        </row>
        <row r="356">
          <cell r="B356" t="str">
            <v>REGENCY PARK</v>
          </cell>
        </row>
        <row r="357">
          <cell r="B357" t="str">
            <v>ROSEWATER</v>
          </cell>
          <cell r="C357">
            <v>20</v>
          </cell>
          <cell r="D357">
            <v>365000</v>
          </cell>
          <cell r="E357">
            <v>20</v>
          </cell>
          <cell r="F357">
            <v>325000</v>
          </cell>
        </row>
        <row r="358">
          <cell r="B358" t="str">
            <v>SEFTON PARK</v>
          </cell>
          <cell r="C358">
            <v>1</v>
          </cell>
          <cell r="D358">
            <v>575000</v>
          </cell>
          <cell r="E358">
            <v>3</v>
          </cell>
          <cell r="F358">
            <v>410000</v>
          </cell>
        </row>
        <row r="359">
          <cell r="B359" t="str">
            <v>SEMAPHORE</v>
          </cell>
          <cell r="C359">
            <v>9</v>
          </cell>
          <cell r="D359">
            <v>461200</v>
          </cell>
          <cell r="E359">
            <v>10</v>
          </cell>
          <cell r="F359">
            <v>628750</v>
          </cell>
        </row>
        <row r="360">
          <cell r="B360" t="str">
            <v>SEMAPHORE SOUTH</v>
          </cell>
          <cell r="C360">
            <v>6</v>
          </cell>
          <cell r="D360">
            <v>689000</v>
          </cell>
          <cell r="E360">
            <v>2</v>
          </cell>
          <cell r="F360">
            <v>530000</v>
          </cell>
        </row>
        <row r="361">
          <cell r="B361" t="str">
            <v>TAPEROO</v>
          </cell>
          <cell r="C361">
            <v>8</v>
          </cell>
          <cell r="D361">
            <v>345000</v>
          </cell>
          <cell r="E361">
            <v>8</v>
          </cell>
          <cell r="F361">
            <v>339000</v>
          </cell>
        </row>
        <row r="362">
          <cell r="B362" t="str">
            <v>VALLEY VIEW</v>
          </cell>
          <cell r="C362">
            <v>25</v>
          </cell>
          <cell r="D362">
            <v>350000</v>
          </cell>
          <cell r="E362">
            <v>25</v>
          </cell>
          <cell r="F362">
            <v>405100</v>
          </cell>
        </row>
        <row r="363">
          <cell r="B363" t="str">
            <v>WALKLEY HEIGHTS</v>
          </cell>
          <cell r="C363">
            <v>6</v>
          </cell>
          <cell r="D363">
            <v>535000</v>
          </cell>
          <cell r="E363">
            <v>5</v>
          </cell>
          <cell r="F363">
            <v>515000</v>
          </cell>
        </row>
        <row r="364">
          <cell r="B364" t="str">
            <v>WINDSOR GARDENS</v>
          </cell>
          <cell r="C364">
            <v>23</v>
          </cell>
          <cell r="D364">
            <v>390000</v>
          </cell>
          <cell r="E364">
            <v>29</v>
          </cell>
          <cell r="F364">
            <v>437000</v>
          </cell>
        </row>
        <row r="365">
          <cell r="B365" t="str">
            <v>WINGFIELD</v>
          </cell>
          <cell r="C365">
            <v>3</v>
          </cell>
          <cell r="D365">
            <v>223750</v>
          </cell>
          <cell r="E365">
            <v>5</v>
          </cell>
          <cell r="F365">
            <v>310000</v>
          </cell>
        </row>
        <row r="366">
          <cell r="B366" t="str">
            <v>WOODVILLE GARDENS</v>
          </cell>
          <cell r="C366">
            <v>1</v>
          </cell>
          <cell r="D366">
            <v>390000</v>
          </cell>
          <cell r="E366">
            <v>4</v>
          </cell>
          <cell r="F366">
            <v>415000</v>
          </cell>
        </row>
        <row r="367">
          <cell r="B367" t="str">
            <v>BROADVIEW</v>
          </cell>
          <cell r="C367">
            <v>19</v>
          </cell>
          <cell r="D367">
            <v>504500</v>
          </cell>
          <cell r="E367">
            <v>18</v>
          </cell>
          <cell r="F367">
            <v>542500</v>
          </cell>
        </row>
        <row r="368">
          <cell r="B368" t="str">
            <v>COLLINSWOOD</v>
          </cell>
          <cell r="C368">
            <v>4</v>
          </cell>
          <cell r="D368">
            <v>737500</v>
          </cell>
          <cell r="E368">
            <v>5</v>
          </cell>
          <cell r="F368">
            <v>702000</v>
          </cell>
        </row>
        <row r="369">
          <cell r="B369" t="str">
            <v>FITZROY</v>
          </cell>
          <cell r="C369">
            <v>2</v>
          </cell>
          <cell r="D369">
            <v>705000</v>
          </cell>
          <cell r="E369">
            <v>7</v>
          </cell>
          <cell r="F369">
            <v>1192750</v>
          </cell>
        </row>
        <row r="370">
          <cell r="B370" t="str">
            <v>MEDINDIE GARDENS</v>
          </cell>
          <cell r="E370">
            <v>1</v>
          </cell>
          <cell r="F370">
            <v>1400000</v>
          </cell>
        </row>
        <row r="371">
          <cell r="B371" t="str">
            <v>NAILSWORTH</v>
          </cell>
          <cell r="C371">
            <v>8</v>
          </cell>
          <cell r="D371">
            <v>559000</v>
          </cell>
          <cell r="E371">
            <v>10</v>
          </cell>
          <cell r="F371">
            <v>745000</v>
          </cell>
        </row>
        <row r="372">
          <cell r="B372" t="str">
            <v>OVINGHAM</v>
          </cell>
          <cell r="C372">
            <v>4</v>
          </cell>
          <cell r="D372">
            <v>638625</v>
          </cell>
          <cell r="E372">
            <v>5</v>
          </cell>
          <cell r="F372">
            <v>685000</v>
          </cell>
        </row>
        <row r="373">
          <cell r="B373" t="str">
            <v>PROSPECT</v>
          </cell>
          <cell r="C373">
            <v>50</v>
          </cell>
          <cell r="D373">
            <v>569500</v>
          </cell>
          <cell r="E373">
            <v>36</v>
          </cell>
          <cell r="F373">
            <v>641250</v>
          </cell>
        </row>
        <row r="374">
          <cell r="B374" t="str">
            <v>SEFTON PARK</v>
          </cell>
          <cell r="C374">
            <v>1</v>
          </cell>
          <cell r="D374">
            <v>575000</v>
          </cell>
          <cell r="E374">
            <v>3</v>
          </cell>
          <cell r="F374">
            <v>410000</v>
          </cell>
        </row>
        <row r="375">
          <cell r="B375" t="str">
            <v>THORNGATE</v>
          </cell>
          <cell r="C375">
            <v>1</v>
          </cell>
          <cell r="D375">
            <v>850000</v>
          </cell>
          <cell r="E375">
            <v>1</v>
          </cell>
          <cell r="F375">
            <v>1300000</v>
          </cell>
        </row>
        <row r="376">
          <cell r="B376" t="str">
            <v>BOLIVAR</v>
          </cell>
        </row>
        <row r="377">
          <cell r="B377" t="str">
            <v>BRAHMA LODGE</v>
          </cell>
          <cell r="C377">
            <v>9</v>
          </cell>
          <cell r="D377">
            <v>280000</v>
          </cell>
          <cell r="E377">
            <v>8</v>
          </cell>
          <cell r="F377">
            <v>280000</v>
          </cell>
        </row>
        <row r="378">
          <cell r="B378" t="str">
            <v>BURTON</v>
          </cell>
          <cell r="C378">
            <v>35</v>
          </cell>
          <cell r="D378">
            <v>300000</v>
          </cell>
          <cell r="E378">
            <v>21</v>
          </cell>
          <cell r="F378">
            <v>307000</v>
          </cell>
        </row>
        <row r="379">
          <cell r="B379" t="str">
            <v>CAVAN</v>
          </cell>
        </row>
        <row r="380">
          <cell r="B380" t="str">
            <v>DIREK</v>
          </cell>
          <cell r="C380">
            <v>1</v>
          </cell>
          <cell r="D380">
            <v>316000</v>
          </cell>
          <cell r="E380">
            <v>4</v>
          </cell>
          <cell r="F380">
            <v>330000</v>
          </cell>
        </row>
        <row r="381">
          <cell r="B381" t="str">
            <v>DRY CREEK</v>
          </cell>
          <cell r="C381">
            <v>1</v>
          </cell>
          <cell r="D381">
            <v>331000</v>
          </cell>
        </row>
        <row r="382">
          <cell r="B382" t="str">
            <v>EDINBURGH</v>
          </cell>
        </row>
        <row r="383">
          <cell r="B383" t="str">
            <v>ELIZABETH VALE</v>
          </cell>
          <cell r="C383">
            <v>20</v>
          </cell>
          <cell r="D383">
            <v>231500</v>
          </cell>
          <cell r="E383">
            <v>5</v>
          </cell>
          <cell r="F383">
            <v>243000</v>
          </cell>
        </row>
        <row r="384">
          <cell r="B384" t="str">
            <v>GLOBE DERBY PARK</v>
          </cell>
        </row>
        <row r="385">
          <cell r="B385" t="str">
            <v>GREEN FIELDS</v>
          </cell>
          <cell r="E385">
            <v>1</v>
          </cell>
          <cell r="F385">
            <v>377500</v>
          </cell>
        </row>
        <row r="386">
          <cell r="B386" t="str">
            <v>GULFVIEW HEIGHTS</v>
          </cell>
          <cell r="C386">
            <v>13</v>
          </cell>
          <cell r="D386">
            <v>430000</v>
          </cell>
          <cell r="E386">
            <v>8</v>
          </cell>
          <cell r="F386">
            <v>412500</v>
          </cell>
        </row>
        <row r="387">
          <cell r="B387" t="str">
            <v>INGLE FARM</v>
          </cell>
          <cell r="C387">
            <v>53</v>
          </cell>
          <cell r="D387">
            <v>318500</v>
          </cell>
          <cell r="E387">
            <v>29</v>
          </cell>
          <cell r="F387">
            <v>315000</v>
          </cell>
        </row>
        <row r="388">
          <cell r="B388" t="str">
            <v>MAWSON LAKES</v>
          </cell>
          <cell r="C388">
            <v>73</v>
          </cell>
          <cell r="D388">
            <v>475000</v>
          </cell>
          <cell r="E388">
            <v>51</v>
          </cell>
          <cell r="F388">
            <v>480000</v>
          </cell>
        </row>
        <row r="389">
          <cell r="B389" t="str">
            <v>MODBURY HEIGHTS</v>
          </cell>
          <cell r="C389">
            <v>25</v>
          </cell>
          <cell r="D389">
            <v>338400</v>
          </cell>
          <cell r="E389">
            <v>25</v>
          </cell>
          <cell r="F389">
            <v>365000</v>
          </cell>
        </row>
        <row r="390">
          <cell r="B390" t="str">
            <v>PARA HILLS</v>
          </cell>
          <cell r="C390">
            <v>40</v>
          </cell>
          <cell r="D390">
            <v>300000</v>
          </cell>
          <cell r="E390">
            <v>27</v>
          </cell>
          <cell r="F390">
            <v>291000</v>
          </cell>
        </row>
        <row r="391">
          <cell r="B391" t="str">
            <v>PARA HILLS WEST</v>
          </cell>
          <cell r="C391">
            <v>10</v>
          </cell>
          <cell r="D391">
            <v>275000</v>
          </cell>
          <cell r="E391">
            <v>11</v>
          </cell>
          <cell r="F391">
            <v>288000</v>
          </cell>
        </row>
        <row r="392">
          <cell r="B392" t="str">
            <v>PARA VISTA</v>
          </cell>
          <cell r="C392">
            <v>9</v>
          </cell>
          <cell r="D392">
            <v>293000</v>
          </cell>
          <cell r="E392">
            <v>10</v>
          </cell>
          <cell r="F392">
            <v>353000</v>
          </cell>
        </row>
        <row r="393">
          <cell r="B393" t="str">
            <v>PARAFIELD GARDENS</v>
          </cell>
          <cell r="C393">
            <v>59</v>
          </cell>
          <cell r="D393">
            <v>315000</v>
          </cell>
          <cell r="E393">
            <v>58</v>
          </cell>
          <cell r="F393">
            <v>300000</v>
          </cell>
        </row>
        <row r="394">
          <cell r="B394" t="str">
            <v>PARALOWIE</v>
          </cell>
          <cell r="C394">
            <v>66</v>
          </cell>
          <cell r="D394">
            <v>280000</v>
          </cell>
          <cell r="E394">
            <v>46</v>
          </cell>
          <cell r="F394">
            <v>285000</v>
          </cell>
        </row>
        <row r="395">
          <cell r="B395" t="str">
            <v>POORAKA</v>
          </cell>
          <cell r="C395">
            <v>31</v>
          </cell>
          <cell r="D395">
            <v>357000</v>
          </cell>
          <cell r="E395">
            <v>17</v>
          </cell>
          <cell r="F395">
            <v>352500</v>
          </cell>
        </row>
        <row r="396">
          <cell r="B396" t="str">
            <v>SALISBURY</v>
          </cell>
          <cell r="C396">
            <v>23</v>
          </cell>
          <cell r="D396">
            <v>294500</v>
          </cell>
          <cell r="E396">
            <v>22</v>
          </cell>
          <cell r="F396">
            <v>282500</v>
          </cell>
        </row>
        <row r="397">
          <cell r="B397" t="str">
            <v>SALISBURY DOWNS</v>
          </cell>
          <cell r="C397">
            <v>15</v>
          </cell>
          <cell r="D397">
            <v>322750</v>
          </cell>
          <cell r="E397">
            <v>16</v>
          </cell>
          <cell r="F397">
            <v>278000</v>
          </cell>
        </row>
        <row r="398">
          <cell r="B398" t="str">
            <v>SALISBURY EAST</v>
          </cell>
          <cell r="C398">
            <v>43</v>
          </cell>
          <cell r="D398">
            <v>302500</v>
          </cell>
          <cell r="E398">
            <v>26</v>
          </cell>
          <cell r="F398">
            <v>290000</v>
          </cell>
        </row>
        <row r="399">
          <cell r="B399" t="str">
            <v>SALISBURY HEIGHTS</v>
          </cell>
          <cell r="C399">
            <v>13</v>
          </cell>
          <cell r="D399">
            <v>420000</v>
          </cell>
          <cell r="E399">
            <v>23</v>
          </cell>
          <cell r="F399">
            <v>417500</v>
          </cell>
        </row>
        <row r="400">
          <cell r="B400" t="str">
            <v>SALISBURY NORTH</v>
          </cell>
          <cell r="C400">
            <v>24</v>
          </cell>
          <cell r="D400">
            <v>262000</v>
          </cell>
          <cell r="E400">
            <v>24</v>
          </cell>
          <cell r="F400">
            <v>251000</v>
          </cell>
        </row>
        <row r="401">
          <cell r="B401" t="str">
            <v>SALISBURY PARK</v>
          </cell>
          <cell r="C401">
            <v>10</v>
          </cell>
          <cell r="D401">
            <v>285000</v>
          </cell>
          <cell r="E401">
            <v>3</v>
          </cell>
          <cell r="F401">
            <v>289000</v>
          </cell>
        </row>
        <row r="402">
          <cell r="B402" t="str">
            <v>SALISBURY PLAIN</v>
          </cell>
          <cell r="C402">
            <v>8</v>
          </cell>
          <cell r="D402">
            <v>348500</v>
          </cell>
          <cell r="E402">
            <v>4</v>
          </cell>
          <cell r="F402">
            <v>319000</v>
          </cell>
        </row>
        <row r="403">
          <cell r="B403" t="str">
            <v>SALISBURY SOUTH</v>
          </cell>
        </row>
        <row r="404">
          <cell r="B404" t="str">
            <v>ST KILDA</v>
          </cell>
          <cell r="C404">
            <v>1</v>
          </cell>
          <cell r="D404">
            <v>200000</v>
          </cell>
        </row>
        <row r="405">
          <cell r="B405" t="str">
            <v>VALLEY VIEW</v>
          </cell>
          <cell r="C405">
            <v>25</v>
          </cell>
          <cell r="D405">
            <v>350000</v>
          </cell>
          <cell r="E405">
            <v>25</v>
          </cell>
          <cell r="F405">
            <v>405100</v>
          </cell>
        </row>
        <row r="406">
          <cell r="B406" t="str">
            <v>WALKLEY HEIGHTS</v>
          </cell>
          <cell r="C406">
            <v>6</v>
          </cell>
          <cell r="D406">
            <v>535000</v>
          </cell>
          <cell r="E406">
            <v>5</v>
          </cell>
          <cell r="F406">
            <v>515000</v>
          </cell>
        </row>
        <row r="407">
          <cell r="B407" t="str">
            <v>WATERLOO CORNER</v>
          </cell>
        </row>
        <row r="408">
          <cell r="B408" t="str">
            <v>BANKSIA PARK</v>
          </cell>
          <cell r="C408">
            <v>14</v>
          </cell>
          <cell r="D408">
            <v>410000</v>
          </cell>
          <cell r="E408">
            <v>15</v>
          </cell>
          <cell r="F408">
            <v>420000</v>
          </cell>
        </row>
        <row r="409">
          <cell r="B409" t="str">
            <v>DERNANCOURT</v>
          </cell>
          <cell r="C409">
            <v>27</v>
          </cell>
          <cell r="D409">
            <v>469300</v>
          </cell>
          <cell r="E409">
            <v>16</v>
          </cell>
          <cell r="F409">
            <v>410000</v>
          </cell>
        </row>
        <row r="410">
          <cell r="B410" t="str">
            <v>FAIRVIEW PARK</v>
          </cell>
          <cell r="C410">
            <v>19</v>
          </cell>
          <cell r="D410">
            <v>355000</v>
          </cell>
          <cell r="E410">
            <v>17</v>
          </cell>
          <cell r="F410">
            <v>416400</v>
          </cell>
        </row>
        <row r="411">
          <cell r="B411" t="str">
            <v>GILLES PLAINS</v>
          </cell>
          <cell r="C411">
            <v>14</v>
          </cell>
          <cell r="D411">
            <v>400000</v>
          </cell>
          <cell r="E411">
            <v>15</v>
          </cell>
          <cell r="F411">
            <v>360000</v>
          </cell>
        </row>
        <row r="412">
          <cell r="B412" t="str">
            <v>GOLDEN GROVE</v>
          </cell>
          <cell r="C412">
            <v>43</v>
          </cell>
          <cell r="D412">
            <v>520000</v>
          </cell>
          <cell r="E412">
            <v>35</v>
          </cell>
          <cell r="F412">
            <v>470000</v>
          </cell>
        </row>
        <row r="413">
          <cell r="B413" t="str">
            <v>GOULD CREEK</v>
          </cell>
        </row>
        <row r="414">
          <cell r="B414" t="str">
            <v>GREENWITH</v>
          </cell>
          <cell r="C414">
            <v>34</v>
          </cell>
          <cell r="D414">
            <v>446000</v>
          </cell>
          <cell r="E414">
            <v>38</v>
          </cell>
          <cell r="F414">
            <v>455000</v>
          </cell>
        </row>
        <row r="415">
          <cell r="B415" t="str">
            <v>GULFVIEW HEIGHTS</v>
          </cell>
          <cell r="C415">
            <v>13</v>
          </cell>
          <cell r="D415">
            <v>430000</v>
          </cell>
          <cell r="E415">
            <v>8</v>
          </cell>
          <cell r="F415">
            <v>412500</v>
          </cell>
        </row>
        <row r="416">
          <cell r="B416" t="str">
            <v>HIGHBURY</v>
          </cell>
          <cell r="C416">
            <v>29</v>
          </cell>
          <cell r="D416">
            <v>419000</v>
          </cell>
          <cell r="E416">
            <v>27</v>
          </cell>
          <cell r="F416">
            <v>475000</v>
          </cell>
        </row>
        <row r="417">
          <cell r="B417" t="str">
            <v>HOLDEN HILL</v>
          </cell>
          <cell r="C417">
            <v>11</v>
          </cell>
          <cell r="D417">
            <v>310000</v>
          </cell>
          <cell r="E417">
            <v>14</v>
          </cell>
          <cell r="F417">
            <v>372500</v>
          </cell>
        </row>
        <row r="418">
          <cell r="B418" t="str">
            <v>HOPE VALLEY</v>
          </cell>
          <cell r="C418">
            <v>28</v>
          </cell>
          <cell r="D418">
            <v>388000</v>
          </cell>
          <cell r="E418">
            <v>18</v>
          </cell>
          <cell r="F418">
            <v>385000</v>
          </cell>
        </row>
        <row r="419">
          <cell r="B419" t="str">
            <v>MODBURY</v>
          </cell>
          <cell r="C419">
            <v>20</v>
          </cell>
          <cell r="D419">
            <v>345000</v>
          </cell>
          <cell r="E419">
            <v>20</v>
          </cell>
          <cell r="F419">
            <v>360000</v>
          </cell>
        </row>
        <row r="420">
          <cell r="B420" t="str">
            <v>MODBURY HEIGHTS</v>
          </cell>
          <cell r="C420">
            <v>25</v>
          </cell>
          <cell r="D420">
            <v>338400</v>
          </cell>
          <cell r="E420">
            <v>25</v>
          </cell>
          <cell r="F420">
            <v>365000</v>
          </cell>
        </row>
        <row r="421">
          <cell r="B421" t="str">
            <v>MODBURY NORTH</v>
          </cell>
          <cell r="C421">
            <v>17</v>
          </cell>
          <cell r="D421">
            <v>366500</v>
          </cell>
          <cell r="E421">
            <v>32</v>
          </cell>
          <cell r="F421">
            <v>350000</v>
          </cell>
        </row>
        <row r="422">
          <cell r="B422" t="str">
            <v>REDWOOD PARK</v>
          </cell>
          <cell r="C422">
            <v>22</v>
          </cell>
          <cell r="D422">
            <v>375050</v>
          </cell>
          <cell r="E422">
            <v>20</v>
          </cell>
          <cell r="F422">
            <v>389000</v>
          </cell>
        </row>
        <row r="423">
          <cell r="B423" t="str">
            <v>RIDGEHAVEN</v>
          </cell>
          <cell r="C423">
            <v>12</v>
          </cell>
          <cell r="D423">
            <v>362500</v>
          </cell>
          <cell r="E423">
            <v>16</v>
          </cell>
          <cell r="F423">
            <v>328000</v>
          </cell>
        </row>
        <row r="424">
          <cell r="B424" t="str">
            <v>SALISBURY EAST</v>
          </cell>
          <cell r="C424">
            <v>43</v>
          </cell>
          <cell r="D424">
            <v>302500</v>
          </cell>
          <cell r="E424">
            <v>26</v>
          </cell>
          <cell r="F424">
            <v>290000</v>
          </cell>
        </row>
        <row r="425">
          <cell r="B425" t="str">
            <v>SALISBURY HEIGHTS</v>
          </cell>
          <cell r="C425">
            <v>13</v>
          </cell>
          <cell r="D425">
            <v>420000</v>
          </cell>
          <cell r="E425">
            <v>23</v>
          </cell>
          <cell r="F425">
            <v>417500</v>
          </cell>
        </row>
        <row r="426">
          <cell r="B426" t="str">
            <v>ST AGNES</v>
          </cell>
          <cell r="C426">
            <v>12</v>
          </cell>
          <cell r="D426">
            <v>440000</v>
          </cell>
          <cell r="E426">
            <v>18</v>
          </cell>
          <cell r="F426">
            <v>387000</v>
          </cell>
        </row>
        <row r="427">
          <cell r="B427" t="str">
            <v>SURREY DOWNS</v>
          </cell>
          <cell r="C427">
            <v>12</v>
          </cell>
          <cell r="D427">
            <v>332500</v>
          </cell>
          <cell r="E427">
            <v>20</v>
          </cell>
          <cell r="F427">
            <v>365000</v>
          </cell>
        </row>
        <row r="428">
          <cell r="B428" t="str">
            <v>TEA TREE GULLY</v>
          </cell>
          <cell r="C428">
            <v>11</v>
          </cell>
          <cell r="D428">
            <v>345000</v>
          </cell>
          <cell r="E428">
            <v>9</v>
          </cell>
          <cell r="F428">
            <v>429500</v>
          </cell>
        </row>
        <row r="429">
          <cell r="B429" t="str">
            <v>VALLEY VIEW</v>
          </cell>
          <cell r="C429">
            <v>25</v>
          </cell>
          <cell r="D429">
            <v>350000</v>
          </cell>
          <cell r="E429">
            <v>25</v>
          </cell>
          <cell r="F429">
            <v>405100</v>
          </cell>
        </row>
        <row r="430">
          <cell r="B430" t="str">
            <v>VISTA</v>
          </cell>
          <cell r="C430">
            <v>4</v>
          </cell>
          <cell r="D430">
            <v>410275</v>
          </cell>
        </row>
        <row r="431">
          <cell r="B431" t="str">
            <v>WYNN VALE</v>
          </cell>
          <cell r="C431">
            <v>31</v>
          </cell>
          <cell r="D431">
            <v>420000</v>
          </cell>
          <cell r="E431">
            <v>21</v>
          </cell>
          <cell r="F431">
            <v>470000</v>
          </cell>
        </row>
        <row r="432">
          <cell r="B432" t="str">
            <v>YATALA VALE</v>
          </cell>
        </row>
        <row r="433">
          <cell r="B433" t="str">
            <v>BLACK FOREST</v>
          </cell>
          <cell r="C433">
            <v>5</v>
          </cell>
          <cell r="D433">
            <v>810000</v>
          </cell>
          <cell r="E433">
            <v>1</v>
          </cell>
          <cell r="F433">
            <v>660100</v>
          </cell>
        </row>
        <row r="434">
          <cell r="B434" t="str">
            <v>CLARENCE PARK</v>
          </cell>
          <cell r="C434">
            <v>3</v>
          </cell>
          <cell r="D434">
            <v>512500</v>
          </cell>
          <cell r="E434">
            <v>1</v>
          </cell>
          <cell r="F434">
            <v>495000</v>
          </cell>
        </row>
        <row r="435">
          <cell r="B435" t="str">
            <v>EVERARD PARK</v>
          </cell>
          <cell r="C435">
            <v>2</v>
          </cell>
          <cell r="D435">
            <v>603000</v>
          </cell>
          <cell r="E435">
            <v>1</v>
          </cell>
          <cell r="F435">
            <v>1000000</v>
          </cell>
        </row>
        <row r="436">
          <cell r="B436" t="str">
            <v>FORESTVILLE</v>
          </cell>
          <cell r="E436">
            <v>7</v>
          </cell>
          <cell r="F436">
            <v>660000</v>
          </cell>
        </row>
        <row r="437">
          <cell r="B437" t="str">
            <v>FULLARTON</v>
          </cell>
          <cell r="C437">
            <v>13</v>
          </cell>
          <cell r="D437">
            <v>698000</v>
          </cell>
          <cell r="E437">
            <v>9</v>
          </cell>
          <cell r="F437">
            <v>798000</v>
          </cell>
        </row>
        <row r="438">
          <cell r="B438" t="str">
            <v>GOODWOOD</v>
          </cell>
          <cell r="C438">
            <v>9</v>
          </cell>
          <cell r="D438">
            <v>720000</v>
          </cell>
          <cell r="E438">
            <v>9</v>
          </cell>
          <cell r="F438">
            <v>736000</v>
          </cell>
        </row>
        <row r="439">
          <cell r="B439" t="str">
            <v>HIGHGATE</v>
          </cell>
          <cell r="C439">
            <v>5</v>
          </cell>
          <cell r="D439">
            <v>852000</v>
          </cell>
          <cell r="E439">
            <v>6</v>
          </cell>
          <cell r="F439">
            <v>1080000</v>
          </cell>
        </row>
        <row r="440">
          <cell r="B440" t="str">
            <v>HYDE PARK</v>
          </cell>
          <cell r="C440">
            <v>5</v>
          </cell>
          <cell r="D440">
            <v>1045000</v>
          </cell>
          <cell r="E440">
            <v>5</v>
          </cell>
          <cell r="F440">
            <v>1203750</v>
          </cell>
        </row>
        <row r="441">
          <cell r="B441" t="str">
            <v>KESWICK</v>
          </cell>
          <cell r="C441">
            <v>1</v>
          </cell>
          <cell r="D441">
            <v>575000</v>
          </cell>
        </row>
        <row r="442">
          <cell r="B442" t="str">
            <v>KINGS PARK</v>
          </cell>
          <cell r="C442">
            <v>1</v>
          </cell>
          <cell r="D442">
            <v>1100000</v>
          </cell>
          <cell r="E442">
            <v>3</v>
          </cell>
          <cell r="F442">
            <v>1190000</v>
          </cell>
        </row>
        <row r="443">
          <cell r="B443" t="str">
            <v>MALVERN</v>
          </cell>
          <cell r="C443">
            <v>9</v>
          </cell>
          <cell r="D443">
            <v>1090000</v>
          </cell>
          <cell r="E443">
            <v>12</v>
          </cell>
          <cell r="F443">
            <v>965500</v>
          </cell>
        </row>
        <row r="444">
          <cell r="B444" t="str">
            <v>MILLSWOOD</v>
          </cell>
          <cell r="C444">
            <v>4</v>
          </cell>
          <cell r="D444">
            <v>875250</v>
          </cell>
          <cell r="E444">
            <v>5</v>
          </cell>
          <cell r="F444">
            <v>1220000</v>
          </cell>
        </row>
        <row r="445">
          <cell r="B445" t="str">
            <v>MYRTLE BANK</v>
          </cell>
          <cell r="C445">
            <v>9</v>
          </cell>
          <cell r="D445">
            <v>827000</v>
          </cell>
          <cell r="E445">
            <v>12</v>
          </cell>
          <cell r="F445">
            <v>838000</v>
          </cell>
        </row>
        <row r="446">
          <cell r="B446" t="str">
            <v>PARKSIDE</v>
          </cell>
          <cell r="C446">
            <v>12</v>
          </cell>
          <cell r="D446">
            <v>800000</v>
          </cell>
          <cell r="E446">
            <v>19</v>
          </cell>
          <cell r="F446">
            <v>830000</v>
          </cell>
        </row>
        <row r="447">
          <cell r="B447" t="str">
            <v>UNLEY</v>
          </cell>
          <cell r="C447">
            <v>13</v>
          </cell>
          <cell r="D447">
            <v>1000000</v>
          </cell>
          <cell r="E447">
            <v>3</v>
          </cell>
          <cell r="F447">
            <v>1500000</v>
          </cell>
        </row>
        <row r="448">
          <cell r="B448" t="str">
            <v>UNLEY PARK</v>
          </cell>
          <cell r="C448">
            <v>10</v>
          </cell>
          <cell r="D448">
            <v>1900000</v>
          </cell>
          <cell r="E448">
            <v>5</v>
          </cell>
          <cell r="F448">
            <v>1250000</v>
          </cell>
        </row>
        <row r="449">
          <cell r="B449" t="str">
            <v>WAYVILLE</v>
          </cell>
          <cell r="C449">
            <v>1</v>
          </cell>
          <cell r="D449">
            <v>871000</v>
          </cell>
          <cell r="E449">
            <v>3</v>
          </cell>
          <cell r="F449">
            <v>707000</v>
          </cell>
        </row>
        <row r="450">
          <cell r="B450" t="str">
            <v>GILBERTON</v>
          </cell>
          <cell r="C450">
            <v>6</v>
          </cell>
          <cell r="D450">
            <v>785000</v>
          </cell>
          <cell r="E450">
            <v>4</v>
          </cell>
          <cell r="F450">
            <v>775000</v>
          </cell>
        </row>
        <row r="451">
          <cell r="B451" t="str">
            <v>MEDINDIE</v>
          </cell>
          <cell r="C451">
            <v>3</v>
          </cell>
          <cell r="D451">
            <v>1235000</v>
          </cell>
          <cell r="E451">
            <v>4</v>
          </cell>
          <cell r="F451">
            <v>1487500</v>
          </cell>
        </row>
        <row r="452">
          <cell r="B452" t="str">
            <v>VALE PARK</v>
          </cell>
          <cell r="C452">
            <v>13</v>
          </cell>
          <cell r="D452">
            <v>545000</v>
          </cell>
          <cell r="E452">
            <v>8</v>
          </cell>
          <cell r="F452">
            <v>810000</v>
          </cell>
        </row>
        <row r="453">
          <cell r="B453" t="str">
            <v>WALKERVILLE</v>
          </cell>
          <cell r="C453">
            <v>3</v>
          </cell>
          <cell r="D453">
            <v>1327500</v>
          </cell>
          <cell r="E453">
            <v>7</v>
          </cell>
          <cell r="F453">
            <v>1330000</v>
          </cell>
        </row>
        <row r="454">
          <cell r="B454" t="str">
            <v>ADELAIDE AIRPORT</v>
          </cell>
        </row>
        <row r="455">
          <cell r="B455" t="str">
            <v>ASHFORD</v>
          </cell>
          <cell r="E455">
            <v>2</v>
          </cell>
          <cell r="F455">
            <v>475000</v>
          </cell>
        </row>
        <row r="456">
          <cell r="B456" t="str">
            <v>BROOKLYN PARK</v>
          </cell>
          <cell r="C456">
            <v>12</v>
          </cell>
          <cell r="D456">
            <v>475000</v>
          </cell>
          <cell r="E456">
            <v>14</v>
          </cell>
          <cell r="F456">
            <v>492500</v>
          </cell>
        </row>
        <row r="457">
          <cell r="B457" t="str">
            <v>CAMDEN PARK</v>
          </cell>
          <cell r="C457">
            <v>12</v>
          </cell>
          <cell r="D457">
            <v>490250</v>
          </cell>
          <cell r="E457">
            <v>2</v>
          </cell>
          <cell r="F457">
            <v>480000</v>
          </cell>
        </row>
        <row r="458">
          <cell r="B458" t="str">
            <v>COWANDILLA</v>
          </cell>
          <cell r="C458">
            <v>4</v>
          </cell>
          <cell r="D458">
            <v>401000</v>
          </cell>
          <cell r="E458">
            <v>2</v>
          </cell>
          <cell r="F458">
            <v>568000</v>
          </cell>
        </row>
        <row r="459">
          <cell r="B459" t="str">
            <v>FULHAM</v>
          </cell>
          <cell r="C459">
            <v>10</v>
          </cell>
          <cell r="D459">
            <v>586000</v>
          </cell>
          <cell r="E459">
            <v>5</v>
          </cell>
          <cell r="F459">
            <v>585000</v>
          </cell>
        </row>
        <row r="460">
          <cell r="B460" t="str">
            <v>GLANDORE</v>
          </cell>
          <cell r="C460">
            <v>9</v>
          </cell>
          <cell r="D460">
            <v>542500</v>
          </cell>
          <cell r="E460">
            <v>8</v>
          </cell>
          <cell r="F460">
            <v>550000</v>
          </cell>
        </row>
        <row r="461">
          <cell r="B461" t="str">
            <v>GLENELG NORTH</v>
          </cell>
          <cell r="C461">
            <v>13</v>
          </cell>
          <cell r="D461">
            <v>558000</v>
          </cell>
          <cell r="E461">
            <v>12</v>
          </cell>
          <cell r="F461">
            <v>685000</v>
          </cell>
        </row>
        <row r="462">
          <cell r="B462" t="str">
            <v>HILTON</v>
          </cell>
          <cell r="C462">
            <v>8</v>
          </cell>
          <cell r="D462">
            <v>485500</v>
          </cell>
          <cell r="E462">
            <v>4</v>
          </cell>
          <cell r="F462">
            <v>530000</v>
          </cell>
        </row>
        <row r="463">
          <cell r="B463" t="str">
            <v>KESWICK</v>
          </cell>
          <cell r="C463">
            <v>1</v>
          </cell>
          <cell r="D463">
            <v>575000</v>
          </cell>
        </row>
        <row r="464">
          <cell r="B464" t="str">
            <v>KESWICK TERMINAL</v>
          </cell>
        </row>
        <row r="465">
          <cell r="B465" t="str">
            <v>KURRALTA PARK</v>
          </cell>
          <cell r="C465">
            <v>12</v>
          </cell>
          <cell r="D465">
            <v>512500</v>
          </cell>
          <cell r="E465">
            <v>5</v>
          </cell>
          <cell r="F465">
            <v>548000</v>
          </cell>
        </row>
        <row r="466">
          <cell r="B466" t="str">
            <v>LOCKLEYS</v>
          </cell>
          <cell r="C466">
            <v>20</v>
          </cell>
          <cell r="D466">
            <v>610000</v>
          </cell>
          <cell r="E466">
            <v>16</v>
          </cell>
          <cell r="F466">
            <v>610000</v>
          </cell>
        </row>
        <row r="467">
          <cell r="B467" t="str">
            <v>MARLESTON</v>
          </cell>
          <cell r="C467">
            <v>8</v>
          </cell>
          <cell r="D467">
            <v>456000</v>
          </cell>
          <cell r="E467">
            <v>3</v>
          </cell>
          <cell r="F467">
            <v>545000</v>
          </cell>
        </row>
        <row r="468">
          <cell r="B468" t="str">
            <v>MILE END</v>
          </cell>
          <cell r="C468">
            <v>14</v>
          </cell>
          <cell r="D468">
            <v>580000</v>
          </cell>
          <cell r="E468">
            <v>7</v>
          </cell>
          <cell r="F468">
            <v>479275</v>
          </cell>
        </row>
        <row r="469">
          <cell r="B469" t="str">
            <v>MILE END SOUTH</v>
          </cell>
        </row>
        <row r="470">
          <cell r="B470" t="str">
            <v>NETLEY</v>
          </cell>
          <cell r="C470">
            <v>8</v>
          </cell>
          <cell r="D470">
            <v>440000</v>
          </cell>
          <cell r="E470">
            <v>11</v>
          </cell>
          <cell r="F470">
            <v>515000</v>
          </cell>
        </row>
        <row r="471">
          <cell r="B471" t="str">
            <v>NORTH PLYMPTON</v>
          </cell>
          <cell r="C471">
            <v>12</v>
          </cell>
          <cell r="D471">
            <v>490000</v>
          </cell>
          <cell r="E471">
            <v>7</v>
          </cell>
          <cell r="F471">
            <v>491000</v>
          </cell>
        </row>
        <row r="472">
          <cell r="B472" t="str">
            <v>NOVAR GARDENS</v>
          </cell>
          <cell r="C472">
            <v>6</v>
          </cell>
          <cell r="D472">
            <v>575750</v>
          </cell>
          <cell r="E472">
            <v>8</v>
          </cell>
          <cell r="F472">
            <v>572750</v>
          </cell>
        </row>
        <row r="473">
          <cell r="B473" t="str">
            <v>PLYMPTON</v>
          </cell>
          <cell r="C473">
            <v>13</v>
          </cell>
          <cell r="D473">
            <v>506250</v>
          </cell>
          <cell r="E473">
            <v>17</v>
          </cell>
          <cell r="F473">
            <v>580000</v>
          </cell>
        </row>
        <row r="474">
          <cell r="B474" t="str">
            <v>RICHMOND</v>
          </cell>
          <cell r="C474">
            <v>15</v>
          </cell>
          <cell r="D474">
            <v>552500</v>
          </cell>
          <cell r="E474">
            <v>10</v>
          </cell>
          <cell r="F474">
            <v>546000</v>
          </cell>
        </row>
        <row r="475">
          <cell r="B475" t="str">
            <v>THEBARTON</v>
          </cell>
          <cell r="C475">
            <v>5</v>
          </cell>
          <cell r="D475">
            <v>534000</v>
          </cell>
          <cell r="E475">
            <v>6</v>
          </cell>
          <cell r="F475">
            <v>498750</v>
          </cell>
        </row>
        <row r="476">
          <cell r="B476" t="str">
            <v>TORRENSVILLE</v>
          </cell>
          <cell r="C476">
            <v>20</v>
          </cell>
          <cell r="D476">
            <v>535000</v>
          </cell>
          <cell r="E476">
            <v>7</v>
          </cell>
          <cell r="F476">
            <v>627500</v>
          </cell>
        </row>
        <row r="477">
          <cell r="B477" t="str">
            <v>UNDERDALE</v>
          </cell>
          <cell r="C477">
            <v>8</v>
          </cell>
          <cell r="D477">
            <v>569000</v>
          </cell>
          <cell r="E477">
            <v>8</v>
          </cell>
          <cell r="F477">
            <v>529000</v>
          </cell>
        </row>
        <row r="478">
          <cell r="B478" t="str">
            <v>WEST BEACH</v>
          </cell>
          <cell r="C478">
            <v>17</v>
          </cell>
          <cell r="D478">
            <v>585000</v>
          </cell>
          <cell r="E478">
            <v>7</v>
          </cell>
          <cell r="F478">
            <v>706000</v>
          </cell>
        </row>
        <row r="479">
          <cell r="B479" t="str">
            <v>WEST RICHMOND</v>
          </cell>
          <cell r="C479">
            <v>5</v>
          </cell>
          <cell r="D479">
            <v>385000</v>
          </cell>
          <cell r="E479">
            <v>1</v>
          </cell>
          <cell r="F479">
            <v>390000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_2016q3"/>
    </sheetNames>
    <sheetDataSet>
      <sheetData sheetId="0">
        <row r="2">
          <cell r="B2" t="str">
            <v>ADELAIDE</v>
          </cell>
          <cell r="C2">
            <v>7</v>
          </cell>
          <cell r="D2">
            <v>675500</v>
          </cell>
          <cell r="E2">
            <v>6</v>
          </cell>
          <cell r="F2">
            <v>747500</v>
          </cell>
        </row>
        <row r="3">
          <cell r="B3" t="str">
            <v>NORTH ADELAIDE</v>
          </cell>
          <cell r="C3">
            <v>7</v>
          </cell>
          <cell r="D3">
            <v>1730000</v>
          </cell>
          <cell r="E3">
            <v>6</v>
          </cell>
          <cell r="F3">
            <v>932000</v>
          </cell>
        </row>
        <row r="4">
          <cell r="B4" t="str">
            <v>ALDGATE</v>
          </cell>
          <cell r="C4">
            <v>10</v>
          </cell>
          <cell r="D4">
            <v>725000</v>
          </cell>
          <cell r="E4">
            <v>13</v>
          </cell>
          <cell r="F4">
            <v>665000</v>
          </cell>
        </row>
        <row r="5">
          <cell r="B5" t="str">
            <v>ASHTON</v>
          </cell>
        </row>
        <row r="6">
          <cell r="B6" t="str">
            <v>BASKET RANGE</v>
          </cell>
        </row>
        <row r="7">
          <cell r="B7" t="str">
            <v>BELAIR</v>
          </cell>
          <cell r="C7">
            <v>27</v>
          </cell>
          <cell r="D7">
            <v>562500</v>
          </cell>
          <cell r="E7">
            <v>8</v>
          </cell>
          <cell r="F7">
            <v>605000</v>
          </cell>
        </row>
        <row r="8">
          <cell r="B8" t="str">
            <v>BRADBURY</v>
          </cell>
        </row>
        <row r="9">
          <cell r="B9" t="str">
            <v>BRIDGEWATER</v>
          </cell>
          <cell r="C9">
            <v>20</v>
          </cell>
          <cell r="D9">
            <v>465000</v>
          </cell>
          <cell r="E9">
            <v>16</v>
          </cell>
          <cell r="F9">
            <v>536250</v>
          </cell>
        </row>
        <row r="10">
          <cell r="B10" t="str">
            <v>CAREY GULLY</v>
          </cell>
        </row>
        <row r="11">
          <cell r="B11" t="str">
            <v>CASTAMBUL</v>
          </cell>
        </row>
        <row r="12">
          <cell r="B12" t="str">
            <v>CHERRYVILLE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10</v>
          </cell>
          <cell r="D14">
            <v>597500</v>
          </cell>
          <cell r="E14">
            <v>9</v>
          </cell>
          <cell r="F14">
            <v>675000</v>
          </cell>
        </row>
        <row r="15">
          <cell r="B15" t="str">
            <v>CRAFERS WEST</v>
          </cell>
          <cell r="C15">
            <v>5</v>
          </cell>
          <cell r="D15">
            <v>508650</v>
          </cell>
          <cell r="E15">
            <v>5</v>
          </cell>
          <cell r="F15">
            <v>599000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1</v>
          </cell>
          <cell r="D17">
            <v>496000</v>
          </cell>
          <cell r="E17">
            <v>4</v>
          </cell>
          <cell r="F17">
            <v>671000</v>
          </cell>
        </row>
        <row r="18">
          <cell r="B18" t="str">
            <v>HEATHFIELD</v>
          </cell>
          <cell r="C18">
            <v>3</v>
          </cell>
          <cell r="D18">
            <v>910000</v>
          </cell>
          <cell r="E18">
            <v>3</v>
          </cell>
          <cell r="F18">
            <v>675000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</row>
        <row r="22">
          <cell r="B22" t="str">
            <v>KENTON VALLEY</v>
          </cell>
        </row>
        <row r="23">
          <cell r="B23" t="str">
            <v>LONGWOOD</v>
          </cell>
          <cell r="C23">
            <v>1</v>
          </cell>
          <cell r="D23">
            <v>446000</v>
          </cell>
          <cell r="E23">
            <v>1</v>
          </cell>
          <cell r="F23">
            <v>565000</v>
          </cell>
        </row>
        <row r="24">
          <cell r="B24" t="str">
            <v>MARBLE HILL</v>
          </cell>
        </row>
        <row r="25">
          <cell r="B25" t="str">
            <v>MONTACUTE</v>
          </cell>
        </row>
        <row r="26">
          <cell r="B26" t="str">
            <v>MOUNT GEORGE</v>
          </cell>
        </row>
        <row r="27">
          <cell r="B27" t="str">
            <v>MYLOR</v>
          </cell>
          <cell r="E27">
            <v>1</v>
          </cell>
          <cell r="F27">
            <v>665000</v>
          </cell>
        </row>
        <row r="28">
          <cell r="B28" t="str">
            <v>NORTON SUMMIT</v>
          </cell>
          <cell r="C28">
            <v>1</v>
          </cell>
          <cell r="D28">
            <v>490000</v>
          </cell>
        </row>
        <row r="29">
          <cell r="B29" t="str">
            <v>PICCADILLY</v>
          </cell>
          <cell r="E29">
            <v>1</v>
          </cell>
          <cell r="F29">
            <v>460000</v>
          </cell>
        </row>
        <row r="30">
          <cell r="B30" t="str">
            <v>ROSTREVOR</v>
          </cell>
          <cell r="C30">
            <v>31</v>
          </cell>
          <cell r="D30">
            <v>545000</v>
          </cell>
          <cell r="E30">
            <v>22</v>
          </cell>
          <cell r="F30">
            <v>563000</v>
          </cell>
        </row>
        <row r="31">
          <cell r="B31" t="str">
            <v>SCOTT CREEK</v>
          </cell>
        </row>
        <row r="32">
          <cell r="B32" t="str">
            <v>STIRLING</v>
          </cell>
          <cell r="C32">
            <v>16</v>
          </cell>
          <cell r="D32">
            <v>665000</v>
          </cell>
          <cell r="E32">
            <v>6</v>
          </cell>
          <cell r="F32">
            <v>645000</v>
          </cell>
        </row>
        <row r="33">
          <cell r="B33" t="str">
            <v>STONYFELL</v>
          </cell>
          <cell r="C33">
            <v>3</v>
          </cell>
          <cell r="D33">
            <v>835000</v>
          </cell>
          <cell r="E33">
            <v>4</v>
          </cell>
          <cell r="F33">
            <v>790000</v>
          </cell>
        </row>
        <row r="34">
          <cell r="B34" t="str">
            <v>SUMMERTOWN</v>
          </cell>
          <cell r="E34">
            <v>3</v>
          </cell>
          <cell r="F34">
            <v>590000</v>
          </cell>
        </row>
        <row r="35">
          <cell r="B35" t="str">
            <v>TERINGIE</v>
          </cell>
          <cell r="C35">
            <v>1</v>
          </cell>
          <cell r="D35">
            <v>965000</v>
          </cell>
          <cell r="E35">
            <v>2</v>
          </cell>
          <cell r="F35">
            <v>974750</v>
          </cell>
        </row>
        <row r="36">
          <cell r="B36" t="str">
            <v>UPPER STURT</v>
          </cell>
          <cell r="C36">
            <v>3</v>
          </cell>
          <cell r="D36">
            <v>450000</v>
          </cell>
          <cell r="E36">
            <v>1</v>
          </cell>
          <cell r="F36">
            <v>450000</v>
          </cell>
        </row>
        <row r="37">
          <cell r="B37" t="str">
            <v>URAIDLA</v>
          </cell>
          <cell r="C37">
            <v>2</v>
          </cell>
          <cell r="D37">
            <v>472000</v>
          </cell>
          <cell r="E37">
            <v>1</v>
          </cell>
          <cell r="F37">
            <v>565000</v>
          </cell>
        </row>
        <row r="38">
          <cell r="B38" t="str">
            <v>WATERFALL GULLY</v>
          </cell>
          <cell r="C38">
            <v>1</v>
          </cell>
          <cell r="D38">
            <v>839000</v>
          </cell>
        </row>
        <row r="39">
          <cell r="B39" t="str">
            <v>WOODFORDE</v>
          </cell>
          <cell r="C39">
            <v>2</v>
          </cell>
          <cell r="D39">
            <v>1145000</v>
          </cell>
          <cell r="E39">
            <v>1</v>
          </cell>
          <cell r="F39">
            <v>485000</v>
          </cell>
        </row>
        <row r="40">
          <cell r="B40" t="str">
            <v>AULDANA</v>
          </cell>
          <cell r="C40">
            <v>3</v>
          </cell>
          <cell r="D40">
            <v>1000000</v>
          </cell>
          <cell r="E40">
            <v>5</v>
          </cell>
          <cell r="F40">
            <v>937500</v>
          </cell>
        </row>
        <row r="41">
          <cell r="B41" t="str">
            <v>BEAUMONT</v>
          </cell>
          <cell r="C41">
            <v>8</v>
          </cell>
          <cell r="D41">
            <v>855000</v>
          </cell>
          <cell r="E41">
            <v>8</v>
          </cell>
          <cell r="F41">
            <v>880000</v>
          </cell>
        </row>
        <row r="42">
          <cell r="B42" t="str">
            <v>BEULAH PARK</v>
          </cell>
          <cell r="C42">
            <v>8</v>
          </cell>
          <cell r="D42">
            <v>700000</v>
          </cell>
          <cell r="E42">
            <v>3</v>
          </cell>
          <cell r="F42">
            <v>740000</v>
          </cell>
        </row>
        <row r="43">
          <cell r="B43" t="str">
            <v>BURNSIDE</v>
          </cell>
          <cell r="C43">
            <v>14</v>
          </cell>
          <cell r="D43">
            <v>750000</v>
          </cell>
          <cell r="E43">
            <v>11</v>
          </cell>
          <cell r="F43">
            <v>890000</v>
          </cell>
        </row>
        <row r="44">
          <cell r="B44" t="str">
            <v>DULWICH</v>
          </cell>
          <cell r="C44">
            <v>9</v>
          </cell>
          <cell r="D44">
            <v>1210000</v>
          </cell>
          <cell r="E44">
            <v>1</v>
          </cell>
          <cell r="F44">
            <v>1300000</v>
          </cell>
        </row>
        <row r="45">
          <cell r="B45" t="str">
            <v>EASTWOOD</v>
          </cell>
          <cell r="C45">
            <v>1</v>
          </cell>
          <cell r="D45">
            <v>800000</v>
          </cell>
          <cell r="E45">
            <v>2</v>
          </cell>
          <cell r="F45">
            <v>520000</v>
          </cell>
        </row>
        <row r="46">
          <cell r="B46" t="str">
            <v>ERINDALE</v>
          </cell>
          <cell r="C46">
            <v>3</v>
          </cell>
          <cell r="D46">
            <v>1150000</v>
          </cell>
          <cell r="E46">
            <v>2</v>
          </cell>
          <cell r="F46">
            <v>1024000</v>
          </cell>
        </row>
        <row r="47">
          <cell r="B47" t="str">
            <v>FREWVILLE</v>
          </cell>
          <cell r="C47">
            <v>1</v>
          </cell>
          <cell r="D47">
            <v>635000</v>
          </cell>
          <cell r="E47">
            <v>2</v>
          </cell>
          <cell r="F47">
            <v>890500</v>
          </cell>
        </row>
        <row r="48">
          <cell r="B48" t="str">
            <v>GLEN OSMOND</v>
          </cell>
          <cell r="C48">
            <v>9</v>
          </cell>
          <cell r="D48">
            <v>750000</v>
          </cell>
          <cell r="E48">
            <v>10</v>
          </cell>
          <cell r="F48">
            <v>880000</v>
          </cell>
        </row>
        <row r="49">
          <cell r="B49" t="str">
            <v>GLENSIDE</v>
          </cell>
          <cell r="C49">
            <v>5</v>
          </cell>
          <cell r="D49">
            <v>761000</v>
          </cell>
          <cell r="E49">
            <v>4</v>
          </cell>
          <cell r="F49">
            <v>1004000</v>
          </cell>
        </row>
        <row r="50">
          <cell r="B50" t="str">
            <v>GLENUNGA</v>
          </cell>
          <cell r="C50">
            <v>3</v>
          </cell>
          <cell r="D50">
            <v>780000</v>
          </cell>
          <cell r="E50">
            <v>8</v>
          </cell>
          <cell r="F50">
            <v>941500</v>
          </cell>
        </row>
        <row r="51">
          <cell r="B51" t="str">
            <v>HAZELWOOD PARK</v>
          </cell>
          <cell r="C51">
            <v>4</v>
          </cell>
          <cell r="D51">
            <v>875000</v>
          </cell>
          <cell r="E51">
            <v>6</v>
          </cell>
          <cell r="F51">
            <v>780000</v>
          </cell>
        </row>
        <row r="52">
          <cell r="B52" t="str">
            <v>HORSNELL GULLY</v>
          </cell>
        </row>
        <row r="53">
          <cell r="B53" t="str">
            <v>KENSINGTON GARDENS</v>
          </cell>
          <cell r="C53">
            <v>4</v>
          </cell>
          <cell r="D53">
            <v>967000</v>
          </cell>
          <cell r="E53">
            <v>6</v>
          </cell>
          <cell r="F53">
            <v>880000</v>
          </cell>
        </row>
        <row r="54">
          <cell r="B54" t="str">
            <v>KENSINGTON PARK</v>
          </cell>
          <cell r="C54">
            <v>9</v>
          </cell>
          <cell r="D54">
            <v>862000</v>
          </cell>
          <cell r="E54">
            <v>7</v>
          </cell>
          <cell r="F54">
            <v>863000</v>
          </cell>
        </row>
        <row r="55">
          <cell r="B55" t="str">
            <v>LEABROOK</v>
          </cell>
          <cell r="C55">
            <v>6</v>
          </cell>
          <cell r="D55">
            <v>1201000</v>
          </cell>
          <cell r="E55">
            <v>3</v>
          </cell>
          <cell r="F55">
            <v>1250000</v>
          </cell>
        </row>
        <row r="56">
          <cell r="B56" t="str">
            <v>LEAWOOD GARDENS</v>
          </cell>
        </row>
        <row r="57">
          <cell r="B57" t="str">
            <v>LINDEN PARK</v>
          </cell>
          <cell r="C57">
            <v>9</v>
          </cell>
          <cell r="D57">
            <v>965115</v>
          </cell>
          <cell r="E57">
            <v>4</v>
          </cell>
          <cell r="F57">
            <v>775000</v>
          </cell>
        </row>
        <row r="58">
          <cell r="B58" t="str">
            <v>MAGILL</v>
          </cell>
          <cell r="C58">
            <v>40</v>
          </cell>
          <cell r="D58">
            <v>555000</v>
          </cell>
          <cell r="E58">
            <v>34</v>
          </cell>
          <cell r="F58">
            <v>647750</v>
          </cell>
        </row>
        <row r="59">
          <cell r="B59" t="str">
            <v>MOUNT OSMOND</v>
          </cell>
          <cell r="C59">
            <v>4</v>
          </cell>
          <cell r="D59">
            <v>750000</v>
          </cell>
          <cell r="E59">
            <v>1</v>
          </cell>
          <cell r="F59">
            <v>800000</v>
          </cell>
        </row>
        <row r="60">
          <cell r="B60" t="str">
            <v>ROSE PARK</v>
          </cell>
          <cell r="C60">
            <v>2</v>
          </cell>
          <cell r="D60">
            <v>1755000</v>
          </cell>
          <cell r="E60">
            <v>7</v>
          </cell>
          <cell r="F60">
            <v>1382500</v>
          </cell>
        </row>
        <row r="61">
          <cell r="B61" t="str">
            <v>ROSSLYN PARK</v>
          </cell>
          <cell r="C61">
            <v>6</v>
          </cell>
          <cell r="D61">
            <v>843000</v>
          </cell>
          <cell r="E61">
            <v>5</v>
          </cell>
          <cell r="F61">
            <v>877500</v>
          </cell>
        </row>
        <row r="62">
          <cell r="B62" t="str">
            <v>SKYE</v>
          </cell>
          <cell r="E62">
            <v>1</v>
          </cell>
          <cell r="F62">
            <v>715000</v>
          </cell>
        </row>
        <row r="63">
          <cell r="B63" t="str">
            <v>ST GEORGES</v>
          </cell>
          <cell r="C63">
            <v>4</v>
          </cell>
          <cell r="D63">
            <v>1040000</v>
          </cell>
          <cell r="E63">
            <v>2</v>
          </cell>
          <cell r="F63">
            <v>816499.5</v>
          </cell>
        </row>
        <row r="64">
          <cell r="B64" t="str">
            <v>STONYFELL</v>
          </cell>
          <cell r="C64">
            <v>3</v>
          </cell>
          <cell r="D64">
            <v>835000</v>
          </cell>
          <cell r="E64">
            <v>4</v>
          </cell>
          <cell r="F64">
            <v>790000</v>
          </cell>
        </row>
        <row r="65">
          <cell r="B65" t="str">
            <v>TOORAK GARDENS</v>
          </cell>
          <cell r="C65">
            <v>8</v>
          </cell>
          <cell r="D65">
            <v>1580000</v>
          </cell>
          <cell r="E65">
            <v>5</v>
          </cell>
          <cell r="F65">
            <v>917500</v>
          </cell>
        </row>
        <row r="66">
          <cell r="B66" t="str">
            <v>TUSMORE</v>
          </cell>
          <cell r="C66">
            <v>6</v>
          </cell>
          <cell r="D66">
            <v>911500</v>
          </cell>
          <cell r="E66">
            <v>1</v>
          </cell>
          <cell r="F66">
            <v>700000</v>
          </cell>
        </row>
        <row r="67">
          <cell r="B67" t="str">
            <v>WATERFALL GULLY</v>
          </cell>
          <cell r="C67">
            <v>1</v>
          </cell>
          <cell r="D67">
            <v>839000</v>
          </cell>
        </row>
        <row r="68">
          <cell r="B68" t="str">
            <v>WATTLE PARK</v>
          </cell>
          <cell r="C68">
            <v>13</v>
          </cell>
          <cell r="D68">
            <v>770000</v>
          </cell>
          <cell r="E68">
            <v>9</v>
          </cell>
          <cell r="F68">
            <v>722000</v>
          </cell>
        </row>
        <row r="69">
          <cell r="B69" t="str">
            <v>ATHELSTONE</v>
          </cell>
          <cell r="C69">
            <v>27</v>
          </cell>
          <cell r="D69">
            <v>485000</v>
          </cell>
          <cell r="E69">
            <v>25</v>
          </cell>
          <cell r="F69">
            <v>490000</v>
          </cell>
        </row>
        <row r="70">
          <cell r="B70" t="str">
            <v>CAMPBELLTOWN</v>
          </cell>
          <cell r="C70">
            <v>38</v>
          </cell>
          <cell r="D70">
            <v>495000</v>
          </cell>
          <cell r="E70">
            <v>31</v>
          </cell>
          <cell r="F70">
            <v>521000</v>
          </cell>
        </row>
        <row r="71">
          <cell r="B71" t="str">
            <v>HECTORVILLE</v>
          </cell>
          <cell r="C71">
            <v>20</v>
          </cell>
          <cell r="D71">
            <v>522500</v>
          </cell>
          <cell r="E71">
            <v>11</v>
          </cell>
          <cell r="F71">
            <v>570000</v>
          </cell>
        </row>
        <row r="72">
          <cell r="B72" t="str">
            <v>MAGILL</v>
          </cell>
          <cell r="C72">
            <v>40</v>
          </cell>
          <cell r="D72">
            <v>555000</v>
          </cell>
          <cell r="E72">
            <v>34</v>
          </cell>
          <cell r="F72">
            <v>647750</v>
          </cell>
        </row>
        <row r="73">
          <cell r="B73" t="str">
            <v>NEWTON</v>
          </cell>
          <cell r="C73">
            <v>16</v>
          </cell>
          <cell r="D73">
            <v>508000</v>
          </cell>
          <cell r="E73">
            <v>14</v>
          </cell>
          <cell r="F73">
            <v>532500</v>
          </cell>
        </row>
        <row r="74">
          <cell r="B74" t="str">
            <v>PARADISE</v>
          </cell>
          <cell r="C74">
            <v>21</v>
          </cell>
          <cell r="D74">
            <v>465500</v>
          </cell>
          <cell r="E74">
            <v>16</v>
          </cell>
          <cell r="F74">
            <v>527000</v>
          </cell>
        </row>
        <row r="75">
          <cell r="B75" t="str">
            <v>ROSTREVOR</v>
          </cell>
          <cell r="C75">
            <v>31</v>
          </cell>
          <cell r="D75">
            <v>545000</v>
          </cell>
          <cell r="E75">
            <v>22</v>
          </cell>
          <cell r="F75">
            <v>563000</v>
          </cell>
        </row>
        <row r="76">
          <cell r="B76" t="str">
            <v>TRANMERE</v>
          </cell>
          <cell r="C76">
            <v>7</v>
          </cell>
          <cell r="D76">
            <v>516000</v>
          </cell>
          <cell r="E76">
            <v>16</v>
          </cell>
          <cell r="F76">
            <v>562000</v>
          </cell>
        </row>
        <row r="77">
          <cell r="B77" t="str">
            <v>ALBERT PARK</v>
          </cell>
          <cell r="C77">
            <v>6</v>
          </cell>
          <cell r="D77">
            <v>453750</v>
          </cell>
          <cell r="E77">
            <v>5</v>
          </cell>
          <cell r="F77">
            <v>525000</v>
          </cell>
        </row>
        <row r="78">
          <cell r="B78" t="str">
            <v>ALLENBY GARDENS</v>
          </cell>
          <cell r="C78">
            <v>3</v>
          </cell>
          <cell r="D78">
            <v>531000</v>
          </cell>
          <cell r="E78">
            <v>4</v>
          </cell>
          <cell r="F78">
            <v>521500</v>
          </cell>
        </row>
        <row r="79">
          <cell r="B79" t="str">
            <v>ATHOL PARK</v>
          </cell>
          <cell r="C79">
            <v>8</v>
          </cell>
          <cell r="D79">
            <v>380000</v>
          </cell>
          <cell r="E79">
            <v>5</v>
          </cell>
          <cell r="F79">
            <v>380000</v>
          </cell>
        </row>
        <row r="80">
          <cell r="B80" t="str">
            <v>BEVERLEY</v>
          </cell>
          <cell r="C80">
            <v>5</v>
          </cell>
          <cell r="D80">
            <v>412500</v>
          </cell>
          <cell r="E80">
            <v>3</v>
          </cell>
          <cell r="F80">
            <v>500000</v>
          </cell>
        </row>
        <row r="81">
          <cell r="B81" t="str">
            <v>BOWDEN</v>
          </cell>
          <cell r="C81">
            <v>3</v>
          </cell>
          <cell r="D81">
            <v>645000</v>
          </cell>
          <cell r="E81">
            <v>2</v>
          </cell>
          <cell r="F81">
            <v>725000</v>
          </cell>
        </row>
        <row r="82">
          <cell r="B82" t="str">
            <v>BROMPTON</v>
          </cell>
          <cell r="C82">
            <v>14</v>
          </cell>
          <cell r="D82">
            <v>523750</v>
          </cell>
          <cell r="E82">
            <v>8</v>
          </cell>
          <cell r="F82">
            <v>565000</v>
          </cell>
        </row>
        <row r="83">
          <cell r="B83" t="str">
            <v>CHELTENHAM</v>
          </cell>
          <cell r="C83">
            <v>8</v>
          </cell>
          <cell r="D83">
            <v>440000</v>
          </cell>
          <cell r="E83">
            <v>5</v>
          </cell>
          <cell r="F83">
            <v>448000</v>
          </cell>
        </row>
        <row r="84">
          <cell r="B84" t="str">
            <v>CROYDON</v>
          </cell>
          <cell r="C84">
            <v>1</v>
          </cell>
          <cell r="D84">
            <v>530000</v>
          </cell>
          <cell r="E84">
            <v>2</v>
          </cell>
          <cell r="F84">
            <v>540000</v>
          </cell>
        </row>
        <row r="85">
          <cell r="B85" t="str">
            <v>DEVON PARK</v>
          </cell>
          <cell r="C85">
            <v>1</v>
          </cell>
          <cell r="D85">
            <v>619000</v>
          </cell>
        </row>
        <row r="86">
          <cell r="B86" t="str">
            <v>FINDON</v>
          </cell>
          <cell r="C86">
            <v>25</v>
          </cell>
          <cell r="D86">
            <v>482500</v>
          </cell>
          <cell r="E86">
            <v>7</v>
          </cell>
          <cell r="F86">
            <v>505000</v>
          </cell>
        </row>
        <row r="87">
          <cell r="B87" t="str">
            <v>FLINDERS PARK</v>
          </cell>
          <cell r="C87">
            <v>10</v>
          </cell>
          <cell r="D87">
            <v>522500</v>
          </cell>
          <cell r="E87">
            <v>16</v>
          </cell>
          <cell r="F87">
            <v>562750</v>
          </cell>
        </row>
        <row r="88">
          <cell r="B88" t="str">
            <v>FULHAM GARDENS</v>
          </cell>
          <cell r="C88">
            <v>17</v>
          </cell>
          <cell r="D88">
            <v>646000</v>
          </cell>
          <cell r="E88">
            <v>14</v>
          </cell>
          <cell r="F88">
            <v>640000</v>
          </cell>
        </row>
        <row r="89">
          <cell r="B89" t="str">
            <v>GRANGE</v>
          </cell>
          <cell r="C89">
            <v>7</v>
          </cell>
          <cell r="D89">
            <v>616000</v>
          </cell>
          <cell r="E89">
            <v>18</v>
          </cell>
          <cell r="F89">
            <v>683000</v>
          </cell>
        </row>
        <row r="90">
          <cell r="B90" t="str">
            <v>HENDON</v>
          </cell>
          <cell r="C90">
            <v>4</v>
          </cell>
          <cell r="D90">
            <v>407000</v>
          </cell>
          <cell r="E90">
            <v>7</v>
          </cell>
          <cell r="F90">
            <v>388760.5</v>
          </cell>
        </row>
        <row r="91">
          <cell r="B91" t="str">
            <v>HENLEY BEACH</v>
          </cell>
          <cell r="C91">
            <v>7</v>
          </cell>
          <cell r="D91">
            <v>860000</v>
          </cell>
          <cell r="E91">
            <v>16</v>
          </cell>
          <cell r="F91">
            <v>708000</v>
          </cell>
        </row>
        <row r="92">
          <cell r="B92" t="str">
            <v>HENLEY BEACH SOUTH</v>
          </cell>
          <cell r="C92">
            <v>8</v>
          </cell>
          <cell r="D92">
            <v>942500</v>
          </cell>
          <cell r="E92">
            <v>10</v>
          </cell>
          <cell r="F92">
            <v>743500</v>
          </cell>
        </row>
        <row r="93">
          <cell r="B93" t="str">
            <v>HINDMARSH</v>
          </cell>
          <cell r="E93">
            <v>1</v>
          </cell>
          <cell r="F93">
            <v>480000</v>
          </cell>
        </row>
        <row r="94">
          <cell r="B94" t="str">
            <v>KIDMAN PARK</v>
          </cell>
          <cell r="C94">
            <v>12</v>
          </cell>
          <cell r="D94">
            <v>572500</v>
          </cell>
          <cell r="E94">
            <v>6</v>
          </cell>
          <cell r="F94">
            <v>602500</v>
          </cell>
        </row>
        <row r="95">
          <cell r="B95" t="str">
            <v>KILKENNY</v>
          </cell>
          <cell r="C95">
            <v>6</v>
          </cell>
          <cell r="D95">
            <v>411000</v>
          </cell>
          <cell r="E95">
            <v>6</v>
          </cell>
          <cell r="F95">
            <v>442500</v>
          </cell>
        </row>
        <row r="96">
          <cell r="B96" t="str">
            <v>OVINGHAM</v>
          </cell>
          <cell r="C96">
            <v>2</v>
          </cell>
          <cell r="D96">
            <v>531500</v>
          </cell>
          <cell r="E96">
            <v>4</v>
          </cell>
          <cell r="F96">
            <v>548750</v>
          </cell>
        </row>
        <row r="97">
          <cell r="B97" t="str">
            <v>PENNINGTON</v>
          </cell>
          <cell r="C97">
            <v>10</v>
          </cell>
          <cell r="D97">
            <v>396000</v>
          </cell>
          <cell r="E97">
            <v>8</v>
          </cell>
          <cell r="F97">
            <v>380500</v>
          </cell>
        </row>
        <row r="98">
          <cell r="B98" t="str">
            <v>RENOWN PARK</v>
          </cell>
          <cell r="C98">
            <v>7</v>
          </cell>
          <cell r="D98">
            <v>450000</v>
          </cell>
          <cell r="E98">
            <v>1</v>
          </cell>
          <cell r="F98">
            <v>305000</v>
          </cell>
        </row>
        <row r="99">
          <cell r="B99" t="str">
            <v>RIDLEYTON</v>
          </cell>
          <cell r="C99">
            <v>1</v>
          </cell>
          <cell r="D99">
            <v>427500</v>
          </cell>
          <cell r="E99">
            <v>4</v>
          </cell>
          <cell r="F99">
            <v>520000</v>
          </cell>
        </row>
        <row r="100">
          <cell r="B100" t="str">
            <v>ROSEWATER</v>
          </cell>
          <cell r="C100">
            <v>10</v>
          </cell>
          <cell r="D100">
            <v>340000</v>
          </cell>
          <cell r="E100">
            <v>14</v>
          </cell>
          <cell r="F100">
            <v>375000</v>
          </cell>
        </row>
        <row r="101">
          <cell r="B101" t="str">
            <v>ROYAL PARK</v>
          </cell>
          <cell r="C101">
            <v>9</v>
          </cell>
          <cell r="D101">
            <v>365000</v>
          </cell>
          <cell r="E101">
            <v>10</v>
          </cell>
          <cell r="F101">
            <v>363500</v>
          </cell>
        </row>
        <row r="102">
          <cell r="B102" t="str">
            <v>SEATON</v>
          </cell>
          <cell r="C102">
            <v>30</v>
          </cell>
          <cell r="D102">
            <v>467000</v>
          </cell>
          <cell r="E102">
            <v>27</v>
          </cell>
          <cell r="F102">
            <v>478000</v>
          </cell>
        </row>
        <row r="103">
          <cell r="B103" t="str">
            <v>SEMAPHORE PARK</v>
          </cell>
          <cell r="C103">
            <v>2</v>
          </cell>
          <cell r="D103">
            <v>475000</v>
          </cell>
          <cell r="E103">
            <v>9</v>
          </cell>
          <cell r="F103">
            <v>498750</v>
          </cell>
        </row>
        <row r="104">
          <cell r="B104" t="str">
            <v>ST CLAIR</v>
          </cell>
          <cell r="C104">
            <v>6</v>
          </cell>
          <cell r="D104">
            <v>657500</v>
          </cell>
          <cell r="E104">
            <v>3</v>
          </cell>
          <cell r="F104">
            <v>549000</v>
          </cell>
        </row>
        <row r="105">
          <cell r="B105" t="str">
            <v>TENNYSON</v>
          </cell>
          <cell r="C105">
            <v>4</v>
          </cell>
          <cell r="D105">
            <v>652500</v>
          </cell>
          <cell r="E105">
            <v>5</v>
          </cell>
          <cell r="F105">
            <v>1000000</v>
          </cell>
        </row>
        <row r="106">
          <cell r="B106" t="str">
            <v>WELLAND</v>
          </cell>
        </row>
        <row r="107">
          <cell r="B107" t="str">
            <v>WEST BEACH</v>
          </cell>
          <cell r="C107">
            <v>11</v>
          </cell>
          <cell r="D107">
            <v>637500</v>
          </cell>
          <cell r="E107">
            <v>18</v>
          </cell>
          <cell r="F107">
            <v>660000</v>
          </cell>
        </row>
        <row r="108">
          <cell r="B108" t="str">
            <v>WEST CROYDON</v>
          </cell>
          <cell r="C108">
            <v>10</v>
          </cell>
          <cell r="D108">
            <v>533500</v>
          </cell>
          <cell r="E108">
            <v>5</v>
          </cell>
          <cell r="F108">
            <v>585000</v>
          </cell>
        </row>
        <row r="109">
          <cell r="B109" t="str">
            <v>WEST HINDMARSH</v>
          </cell>
          <cell r="C109">
            <v>1</v>
          </cell>
          <cell r="D109">
            <v>570000</v>
          </cell>
          <cell r="E109">
            <v>4</v>
          </cell>
          <cell r="F109">
            <v>547500</v>
          </cell>
        </row>
        <row r="110">
          <cell r="B110" t="str">
            <v>WEST LAKES</v>
          </cell>
          <cell r="C110">
            <v>21</v>
          </cell>
          <cell r="D110">
            <v>708000</v>
          </cell>
          <cell r="E110">
            <v>14</v>
          </cell>
          <cell r="F110">
            <v>735000</v>
          </cell>
        </row>
        <row r="111">
          <cell r="B111" t="str">
            <v>WEST LAKES SHORE</v>
          </cell>
          <cell r="C111">
            <v>9</v>
          </cell>
          <cell r="D111">
            <v>580000</v>
          </cell>
          <cell r="E111">
            <v>5</v>
          </cell>
          <cell r="F111">
            <v>677000</v>
          </cell>
        </row>
        <row r="112">
          <cell r="B112" t="str">
            <v>WOODVILLE</v>
          </cell>
          <cell r="C112">
            <v>4</v>
          </cell>
          <cell r="D112">
            <v>505000</v>
          </cell>
          <cell r="E112">
            <v>3</v>
          </cell>
          <cell r="F112">
            <v>550000</v>
          </cell>
        </row>
        <row r="113">
          <cell r="B113" t="str">
            <v>WOODVILLE NORTH</v>
          </cell>
          <cell r="C113">
            <v>8</v>
          </cell>
          <cell r="D113">
            <v>380000</v>
          </cell>
          <cell r="E113">
            <v>6</v>
          </cell>
          <cell r="F113">
            <v>415000</v>
          </cell>
        </row>
        <row r="114">
          <cell r="B114" t="str">
            <v>WOODVILLE PARK</v>
          </cell>
          <cell r="C114">
            <v>4</v>
          </cell>
          <cell r="D114">
            <v>656000</v>
          </cell>
          <cell r="E114">
            <v>5</v>
          </cell>
          <cell r="F114">
            <v>605000</v>
          </cell>
        </row>
        <row r="115">
          <cell r="B115" t="str">
            <v>WOODVILLE SOUTH</v>
          </cell>
          <cell r="C115">
            <v>10</v>
          </cell>
          <cell r="D115">
            <v>451500</v>
          </cell>
          <cell r="E115">
            <v>20</v>
          </cell>
          <cell r="F115">
            <v>518000</v>
          </cell>
        </row>
        <row r="116">
          <cell r="B116" t="str">
            <v>WOODVILLE WEST</v>
          </cell>
          <cell r="C116">
            <v>10</v>
          </cell>
          <cell r="D116">
            <v>453000</v>
          </cell>
          <cell r="E116">
            <v>23</v>
          </cell>
          <cell r="F116">
            <v>496500</v>
          </cell>
        </row>
        <row r="117">
          <cell r="B117" t="str">
            <v>BIBARINGA</v>
          </cell>
        </row>
        <row r="118">
          <cell r="B118" t="str">
            <v>EVANSTON</v>
          </cell>
          <cell r="C118">
            <v>9</v>
          </cell>
          <cell r="D118">
            <v>275000</v>
          </cell>
          <cell r="E118">
            <v>10</v>
          </cell>
          <cell r="F118">
            <v>286000</v>
          </cell>
        </row>
        <row r="119">
          <cell r="B119" t="str">
            <v>EVANSTON GARDENS</v>
          </cell>
          <cell r="C119">
            <v>16</v>
          </cell>
          <cell r="D119">
            <v>329900</v>
          </cell>
          <cell r="E119">
            <v>9</v>
          </cell>
          <cell r="F119">
            <v>304175</v>
          </cell>
        </row>
        <row r="120">
          <cell r="B120" t="str">
            <v>EVANSTON PARK</v>
          </cell>
          <cell r="C120">
            <v>20</v>
          </cell>
          <cell r="D120">
            <v>355000</v>
          </cell>
          <cell r="E120">
            <v>14</v>
          </cell>
          <cell r="F120">
            <v>332000</v>
          </cell>
        </row>
        <row r="121">
          <cell r="B121" t="str">
            <v>EVANSTON SOUTH</v>
          </cell>
          <cell r="C121">
            <v>1</v>
          </cell>
          <cell r="D121">
            <v>462500</v>
          </cell>
          <cell r="E121">
            <v>2</v>
          </cell>
          <cell r="F121">
            <v>330000</v>
          </cell>
        </row>
        <row r="122">
          <cell r="B122" t="str">
            <v>GAWLER</v>
          </cell>
          <cell r="C122">
            <v>1</v>
          </cell>
          <cell r="D122">
            <v>384500</v>
          </cell>
          <cell r="E122">
            <v>2</v>
          </cell>
          <cell r="F122">
            <v>230000</v>
          </cell>
        </row>
        <row r="123">
          <cell r="B123" t="str">
            <v>GAWLER EAST</v>
          </cell>
          <cell r="C123">
            <v>29</v>
          </cell>
          <cell r="D123">
            <v>339000</v>
          </cell>
          <cell r="E123">
            <v>21</v>
          </cell>
          <cell r="F123">
            <v>400000</v>
          </cell>
        </row>
        <row r="124">
          <cell r="B124" t="str">
            <v>GAWLER SOUTH</v>
          </cell>
          <cell r="C124">
            <v>7</v>
          </cell>
          <cell r="D124">
            <v>280000</v>
          </cell>
          <cell r="E124">
            <v>14</v>
          </cell>
          <cell r="F124">
            <v>305000</v>
          </cell>
        </row>
        <row r="125">
          <cell r="B125" t="str">
            <v>GAWLER WEST</v>
          </cell>
          <cell r="C125">
            <v>3</v>
          </cell>
          <cell r="D125">
            <v>350000</v>
          </cell>
          <cell r="E125">
            <v>3</v>
          </cell>
          <cell r="F125">
            <v>325000</v>
          </cell>
        </row>
        <row r="126">
          <cell r="B126" t="str">
            <v>HILLIER</v>
          </cell>
        </row>
        <row r="127">
          <cell r="B127" t="str">
            <v>KUDLA</v>
          </cell>
        </row>
        <row r="128">
          <cell r="B128" t="str">
            <v>REID</v>
          </cell>
          <cell r="C128">
            <v>3</v>
          </cell>
          <cell r="D128">
            <v>443750</v>
          </cell>
          <cell r="E128">
            <v>4</v>
          </cell>
          <cell r="F128">
            <v>375000</v>
          </cell>
        </row>
        <row r="129">
          <cell r="B129" t="str">
            <v>ULEYBURY</v>
          </cell>
        </row>
        <row r="130">
          <cell r="B130" t="str">
            <v>WILLASTON</v>
          </cell>
          <cell r="C130">
            <v>15</v>
          </cell>
          <cell r="D130">
            <v>320000</v>
          </cell>
          <cell r="E130">
            <v>14</v>
          </cell>
          <cell r="F130">
            <v>342000</v>
          </cell>
        </row>
        <row r="131">
          <cell r="B131" t="str">
            <v>BRIGHTON</v>
          </cell>
          <cell r="C131">
            <v>14</v>
          </cell>
          <cell r="D131">
            <v>585000</v>
          </cell>
          <cell r="E131">
            <v>8</v>
          </cell>
          <cell r="F131">
            <v>651000</v>
          </cell>
        </row>
        <row r="132">
          <cell r="B132" t="str">
            <v>GLENELG</v>
          </cell>
          <cell r="C132">
            <v>1</v>
          </cell>
          <cell r="D132">
            <v>920000</v>
          </cell>
          <cell r="E132">
            <v>3</v>
          </cell>
          <cell r="F132">
            <v>940500</v>
          </cell>
        </row>
        <row r="133">
          <cell r="B133" t="str">
            <v>GLENELG EAST</v>
          </cell>
          <cell r="C133">
            <v>7</v>
          </cell>
          <cell r="D133">
            <v>775000</v>
          </cell>
          <cell r="E133">
            <v>12</v>
          </cell>
          <cell r="F133">
            <v>707500</v>
          </cell>
        </row>
        <row r="134">
          <cell r="B134" t="str">
            <v>GLENELG NORTH</v>
          </cell>
          <cell r="C134">
            <v>19</v>
          </cell>
          <cell r="D134">
            <v>680000</v>
          </cell>
          <cell r="E134">
            <v>20</v>
          </cell>
          <cell r="F134">
            <v>610000</v>
          </cell>
        </row>
        <row r="135">
          <cell r="B135" t="str">
            <v>GLENELG SOUTH</v>
          </cell>
          <cell r="C135">
            <v>2</v>
          </cell>
          <cell r="D135">
            <v>1200000</v>
          </cell>
          <cell r="E135">
            <v>4</v>
          </cell>
          <cell r="F135">
            <v>1012500</v>
          </cell>
        </row>
        <row r="136">
          <cell r="B136" t="str">
            <v>HOVE</v>
          </cell>
          <cell r="C136">
            <v>12</v>
          </cell>
          <cell r="D136">
            <v>747500</v>
          </cell>
          <cell r="E136">
            <v>6</v>
          </cell>
          <cell r="F136">
            <v>620000</v>
          </cell>
        </row>
        <row r="137">
          <cell r="B137" t="str">
            <v>KINGSTON PARK</v>
          </cell>
          <cell r="C137">
            <v>4</v>
          </cell>
          <cell r="D137">
            <v>676000</v>
          </cell>
          <cell r="E137">
            <v>1</v>
          </cell>
          <cell r="F137">
            <v>878000</v>
          </cell>
        </row>
        <row r="138">
          <cell r="B138" t="str">
            <v>NORTH BRIGHTON</v>
          </cell>
          <cell r="C138">
            <v>8</v>
          </cell>
          <cell r="D138">
            <v>585000</v>
          </cell>
          <cell r="E138">
            <v>1</v>
          </cell>
          <cell r="F138">
            <v>637000</v>
          </cell>
        </row>
        <row r="139">
          <cell r="B139" t="str">
            <v>SEACLIFF</v>
          </cell>
          <cell r="C139">
            <v>5</v>
          </cell>
          <cell r="D139">
            <v>672000</v>
          </cell>
          <cell r="E139">
            <v>10</v>
          </cell>
          <cell r="F139">
            <v>675005</v>
          </cell>
        </row>
        <row r="140">
          <cell r="B140" t="str">
            <v>SEACLIFF PARK</v>
          </cell>
          <cell r="C140">
            <v>6</v>
          </cell>
          <cell r="D140">
            <v>475000</v>
          </cell>
          <cell r="E140">
            <v>7</v>
          </cell>
          <cell r="F140">
            <v>512000</v>
          </cell>
        </row>
        <row r="141">
          <cell r="B141" t="str">
            <v>SOMERTON PARK</v>
          </cell>
          <cell r="C141">
            <v>18</v>
          </cell>
          <cell r="D141">
            <v>595000</v>
          </cell>
          <cell r="E141">
            <v>13</v>
          </cell>
          <cell r="F141">
            <v>676500</v>
          </cell>
        </row>
        <row r="142">
          <cell r="B142" t="str">
            <v>SOUTH BRIGHTON</v>
          </cell>
          <cell r="C142">
            <v>4</v>
          </cell>
          <cell r="D142">
            <v>600000</v>
          </cell>
          <cell r="E142">
            <v>8</v>
          </cell>
          <cell r="F142">
            <v>612500</v>
          </cell>
        </row>
        <row r="143">
          <cell r="B143" t="str">
            <v>ASCOT PARK</v>
          </cell>
          <cell r="C143">
            <v>10</v>
          </cell>
          <cell r="D143">
            <v>397500</v>
          </cell>
          <cell r="E143">
            <v>9</v>
          </cell>
          <cell r="F143">
            <v>410000</v>
          </cell>
        </row>
        <row r="144">
          <cell r="B144" t="str">
            <v>BEDFORD PARK</v>
          </cell>
          <cell r="C144">
            <v>6</v>
          </cell>
          <cell r="D144">
            <v>504000</v>
          </cell>
          <cell r="E144">
            <v>4</v>
          </cell>
          <cell r="F144">
            <v>441750</v>
          </cell>
        </row>
        <row r="145">
          <cell r="B145" t="str">
            <v>CLOVELLY PARK</v>
          </cell>
          <cell r="C145">
            <v>12</v>
          </cell>
          <cell r="D145">
            <v>437500</v>
          </cell>
          <cell r="E145">
            <v>8</v>
          </cell>
          <cell r="F145">
            <v>446500</v>
          </cell>
        </row>
        <row r="146">
          <cell r="B146" t="str">
            <v>DARLINGTON</v>
          </cell>
          <cell r="C146">
            <v>3</v>
          </cell>
          <cell r="D146">
            <v>454500</v>
          </cell>
          <cell r="E146">
            <v>8</v>
          </cell>
          <cell r="F146">
            <v>635250.5</v>
          </cell>
        </row>
        <row r="147">
          <cell r="B147" t="str">
            <v>DOVER GARDENS</v>
          </cell>
          <cell r="C147">
            <v>14</v>
          </cell>
          <cell r="D147">
            <v>490000</v>
          </cell>
          <cell r="E147">
            <v>13</v>
          </cell>
          <cell r="F147">
            <v>480000</v>
          </cell>
        </row>
        <row r="148">
          <cell r="B148" t="str">
            <v>EDWARDSTOWN</v>
          </cell>
          <cell r="C148">
            <v>10</v>
          </cell>
          <cell r="D148">
            <v>460000</v>
          </cell>
          <cell r="E148">
            <v>12</v>
          </cell>
          <cell r="F148">
            <v>469500</v>
          </cell>
        </row>
        <row r="149">
          <cell r="B149" t="str">
            <v>GLANDORE</v>
          </cell>
          <cell r="C149">
            <v>6</v>
          </cell>
          <cell r="D149">
            <v>521000</v>
          </cell>
          <cell r="E149">
            <v>6</v>
          </cell>
          <cell r="F149">
            <v>645000</v>
          </cell>
        </row>
        <row r="150">
          <cell r="B150" t="str">
            <v>GLENGOWRIE</v>
          </cell>
          <cell r="C150">
            <v>18</v>
          </cell>
          <cell r="D150">
            <v>565000</v>
          </cell>
          <cell r="E150">
            <v>17</v>
          </cell>
          <cell r="F150">
            <v>676000</v>
          </cell>
        </row>
        <row r="151">
          <cell r="B151" t="str">
            <v>HALLETT COVE</v>
          </cell>
          <cell r="C151">
            <v>46</v>
          </cell>
          <cell r="D151">
            <v>460000</v>
          </cell>
          <cell r="E151">
            <v>44</v>
          </cell>
          <cell r="F151">
            <v>460000</v>
          </cell>
        </row>
        <row r="152">
          <cell r="B152" t="str">
            <v>LONSDALE</v>
          </cell>
        </row>
        <row r="153">
          <cell r="B153" t="str">
            <v>MARINO</v>
          </cell>
          <cell r="C153">
            <v>8</v>
          </cell>
          <cell r="D153">
            <v>685000</v>
          </cell>
          <cell r="E153">
            <v>5</v>
          </cell>
          <cell r="F153">
            <v>1075000</v>
          </cell>
        </row>
        <row r="154">
          <cell r="B154" t="str">
            <v>MARION</v>
          </cell>
          <cell r="C154">
            <v>12</v>
          </cell>
          <cell r="D154">
            <v>462064.25</v>
          </cell>
          <cell r="E154">
            <v>8</v>
          </cell>
          <cell r="F154">
            <v>441350</v>
          </cell>
        </row>
        <row r="155">
          <cell r="B155" t="str">
            <v>MITCHELL PARK</v>
          </cell>
          <cell r="C155">
            <v>11</v>
          </cell>
          <cell r="D155">
            <v>460000</v>
          </cell>
          <cell r="E155">
            <v>11</v>
          </cell>
          <cell r="F155">
            <v>460000</v>
          </cell>
        </row>
        <row r="156">
          <cell r="B156" t="str">
            <v>MORPHETTVILLE</v>
          </cell>
          <cell r="C156">
            <v>7</v>
          </cell>
          <cell r="D156">
            <v>460000</v>
          </cell>
          <cell r="E156">
            <v>7</v>
          </cell>
          <cell r="F156">
            <v>510000</v>
          </cell>
        </row>
        <row r="157">
          <cell r="B157" t="str">
            <v>OAKLANDS PARK</v>
          </cell>
          <cell r="C157">
            <v>15</v>
          </cell>
          <cell r="D157">
            <v>454975</v>
          </cell>
          <cell r="E157">
            <v>7</v>
          </cell>
          <cell r="F157">
            <v>455000</v>
          </cell>
        </row>
        <row r="158">
          <cell r="B158" t="str">
            <v>O'HALLORAN HILL</v>
          </cell>
          <cell r="C158">
            <v>10</v>
          </cell>
          <cell r="D158">
            <v>385000</v>
          </cell>
          <cell r="E158">
            <v>4</v>
          </cell>
          <cell r="F158">
            <v>367500</v>
          </cell>
        </row>
        <row r="159">
          <cell r="B159" t="str">
            <v>PARK HOLME</v>
          </cell>
          <cell r="C159">
            <v>9</v>
          </cell>
          <cell r="D159">
            <v>450000</v>
          </cell>
          <cell r="E159">
            <v>3</v>
          </cell>
          <cell r="F159">
            <v>447000</v>
          </cell>
        </row>
        <row r="160">
          <cell r="B160" t="str">
            <v>PLYMPTON PARK</v>
          </cell>
          <cell r="C160">
            <v>16</v>
          </cell>
          <cell r="D160">
            <v>525500</v>
          </cell>
          <cell r="E160">
            <v>16</v>
          </cell>
          <cell r="F160">
            <v>540000</v>
          </cell>
        </row>
        <row r="161">
          <cell r="B161" t="str">
            <v>SEACLIFF PARK</v>
          </cell>
          <cell r="C161">
            <v>6</v>
          </cell>
          <cell r="D161">
            <v>475000</v>
          </cell>
          <cell r="E161">
            <v>7</v>
          </cell>
          <cell r="F161">
            <v>512000</v>
          </cell>
        </row>
        <row r="162">
          <cell r="B162" t="str">
            <v>SEACOMBE GARDENS</v>
          </cell>
          <cell r="C162">
            <v>11</v>
          </cell>
          <cell r="D162">
            <v>424500</v>
          </cell>
          <cell r="E162">
            <v>16</v>
          </cell>
          <cell r="F162">
            <v>451000</v>
          </cell>
        </row>
        <row r="163">
          <cell r="B163" t="str">
            <v>SEACOMBE HEIGHTS</v>
          </cell>
          <cell r="C163">
            <v>5</v>
          </cell>
          <cell r="D163">
            <v>502000</v>
          </cell>
          <cell r="E163">
            <v>3</v>
          </cell>
          <cell r="F163">
            <v>518000</v>
          </cell>
        </row>
        <row r="164">
          <cell r="B164" t="str">
            <v>SEAVIEW DOWNS</v>
          </cell>
          <cell r="C164">
            <v>10</v>
          </cell>
          <cell r="D164">
            <v>464500</v>
          </cell>
          <cell r="E164">
            <v>12</v>
          </cell>
          <cell r="F164">
            <v>510000</v>
          </cell>
        </row>
        <row r="165">
          <cell r="B165" t="str">
            <v>SHEIDOW PARK</v>
          </cell>
          <cell r="C165">
            <v>29</v>
          </cell>
          <cell r="D165">
            <v>425000</v>
          </cell>
          <cell r="E165">
            <v>17</v>
          </cell>
          <cell r="F165">
            <v>395000</v>
          </cell>
        </row>
        <row r="166">
          <cell r="B166" t="str">
            <v>SOUTH PLYMPTON</v>
          </cell>
          <cell r="C166">
            <v>14</v>
          </cell>
          <cell r="D166">
            <v>516250</v>
          </cell>
          <cell r="E166">
            <v>12</v>
          </cell>
          <cell r="F166">
            <v>521250</v>
          </cell>
        </row>
        <row r="167">
          <cell r="B167" t="str">
            <v>STURT</v>
          </cell>
          <cell r="C167">
            <v>7</v>
          </cell>
          <cell r="D167">
            <v>435000</v>
          </cell>
          <cell r="E167">
            <v>10</v>
          </cell>
          <cell r="F167">
            <v>454250</v>
          </cell>
        </row>
        <row r="168">
          <cell r="B168" t="str">
            <v>TROTT PARK</v>
          </cell>
          <cell r="C168">
            <v>7</v>
          </cell>
          <cell r="D168">
            <v>356500</v>
          </cell>
          <cell r="E168">
            <v>14</v>
          </cell>
          <cell r="F168">
            <v>353500</v>
          </cell>
        </row>
        <row r="169">
          <cell r="B169" t="str">
            <v>WARRADALE</v>
          </cell>
          <cell r="C169">
            <v>20</v>
          </cell>
          <cell r="D169">
            <v>527000</v>
          </cell>
          <cell r="E169">
            <v>21</v>
          </cell>
          <cell r="F169">
            <v>585000</v>
          </cell>
        </row>
        <row r="170">
          <cell r="B170" t="str">
            <v>BEDFORD PARK</v>
          </cell>
          <cell r="C170">
            <v>6</v>
          </cell>
          <cell r="D170">
            <v>504000</v>
          </cell>
          <cell r="E170">
            <v>4</v>
          </cell>
          <cell r="F170">
            <v>441750</v>
          </cell>
        </row>
        <row r="171">
          <cell r="B171" t="str">
            <v>BELAIR</v>
          </cell>
          <cell r="C171">
            <v>27</v>
          </cell>
          <cell r="D171">
            <v>562500</v>
          </cell>
          <cell r="E171">
            <v>8</v>
          </cell>
          <cell r="F171">
            <v>605000</v>
          </cell>
        </row>
        <row r="172">
          <cell r="B172" t="str">
            <v>BELLEVUE HEIGHTS</v>
          </cell>
          <cell r="C172">
            <v>8</v>
          </cell>
          <cell r="D172">
            <v>470000</v>
          </cell>
          <cell r="E172">
            <v>7</v>
          </cell>
          <cell r="F172">
            <v>585000</v>
          </cell>
        </row>
        <row r="173">
          <cell r="B173" t="str">
            <v>BLACKWOOD</v>
          </cell>
          <cell r="C173">
            <v>20</v>
          </cell>
          <cell r="D173">
            <v>515000</v>
          </cell>
          <cell r="E173">
            <v>6</v>
          </cell>
          <cell r="F173">
            <v>490000</v>
          </cell>
        </row>
        <row r="174">
          <cell r="B174" t="str">
            <v>BROWN HILL CREEK</v>
          </cell>
        </row>
        <row r="175">
          <cell r="B175" t="str">
            <v>CLAPHAM</v>
          </cell>
          <cell r="C175">
            <v>7</v>
          </cell>
          <cell r="D175">
            <v>538000</v>
          </cell>
          <cell r="E175">
            <v>5</v>
          </cell>
          <cell r="F175">
            <v>600000</v>
          </cell>
        </row>
        <row r="176">
          <cell r="B176" t="str">
            <v>CLARENCE GARDENS</v>
          </cell>
          <cell r="C176">
            <v>2</v>
          </cell>
          <cell r="D176">
            <v>502500</v>
          </cell>
          <cell r="E176">
            <v>7</v>
          </cell>
          <cell r="F176">
            <v>600000</v>
          </cell>
        </row>
        <row r="177">
          <cell r="B177" t="str">
            <v>COLONEL LIGHT GARDENS</v>
          </cell>
          <cell r="C177">
            <v>9</v>
          </cell>
          <cell r="D177">
            <v>660000</v>
          </cell>
          <cell r="E177">
            <v>8</v>
          </cell>
          <cell r="F177">
            <v>678000</v>
          </cell>
        </row>
        <row r="178">
          <cell r="B178" t="str">
            <v>COROMANDEL VALLEY</v>
          </cell>
          <cell r="C178">
            <v>16</v>
          </cell>
          <cell r="D178">
            <v>466500</v>
          </cell>
          <cell r="E178">
            <v>16</v>
          </cell>
          <cell r="F178">
            <v>465000</v>
          </cell>
        </row>
        <row r="179">
          <cell r="B179" t="str">
            <v>CRAFERS WEST</v>
          </cell>
          <cell r="C179">
            <v>5</v>
          </cell>
          <cell r="D179">
            <v>508650</v>
          </cell>
          <cell r="E179">
            <v>5</v>
          </cell>
          <cell r="F179">
            <v>599000</v>
          </cell>
        </row>
        <row r="180">
          <cell r="B180" t="str">
            <v>CRAIGBURN FARM</v>
          </cell>
          <cell r="C180">
            <v>9</v>
          </cell>
          <cell r="D180">
            <v>727500</v>
          </cell>
          <cell r="E180">
            <v>6</v>
          </cell>
          <cell r="F180">
            <v>618500</v>
          </cell>
        </row>
        <row r="181">
          <cell r="B181" t="str">
            <v>CUMBERLAND PARK</v>
          </cell>
          <cell r="C181">
            <v>6</v>
          </cell>
          <cell r="D181">
            <v>712500</v>
          </cell>
          <cell r="E181">
            <v>3</v>
          </cell>
          <cell r="F181">
            <v>590000</v>
          </cell>
        </row>
        <row r="182">
          <cell r="B182" t="str">
            <v>DAW PARK</v>
          </cell>
          <cell r="C182">
            <v>11</v>
          </cell>
          <cell r="D182">
            <v>510500</v>
          </cell>
          <cell r="E182">
            <v>6</v>
          </cell>
          <cell r="F182">
            <v>660500</v>
          </cell>
        </row>
        <row r="183">
          <cell r="B183" t="str">
            <v>EDEN HILLS</v>
          </cell>
          <cell r="C183">
            <v>6</v>
          </cell>
          <cell r="D183">
            <v>491500</v>
          </cell>
          <cell r="E183">
            <v>6</v>
          </cell>
          <cell r="F183">
            <v>569250</v>
          </cell>
        </row>
        <row r="184">
          <cell r="B184" t="str">
            <v>GLENALTA</v>
          </cell>
          <cell r="C184">
            <v>6</v>
          </cell>
          <cell r="D184">
            <v>492750</v>
          </cell>
          <cell r="E184">
            <v>6</v>
          </cell>
          <cell r="F184">
            <v>480000</v>
          </cell>
        </row>
        <row r="185">
          <cell r="B185" t="str">
            <v>HAWTHORN</v>
          </cell>
          <cell r="C185">
            <v>5</v>
          </cell>
          <cell r="D185">
            <v>875000</v>
          </cell>
          <cell r="E185">
            <v>5</v>
          </cell>
          <cell r="F185">
            <v>670000</v>
          </cell>
        </row>
        <row r="186">
          <cell r="B186" t="str">
            <v>HAWTHORNDENE</v>
          </cell>
          <cell r="C186">
            <v>11</v>
          </cell>
          <cell r="D186">
            <v>470750</v>
          </cell>
          <cell r="E186">
            <v>12</v>
          </cell>
          <cell r="F186">
            <v>512500</v>
          </cell>
        </row>
        <row r="187">
          <cell r="B187" t="str">
            <v>KINGSWOOD</v>
          </cell>
          <cell r="C187">
            <v>6</v>
          </cell>
          <cell r="D187">
            <v>930000</v>
          </cell>
          <cell r="E187">
            <v>5</v>
          </cell>
          <cell r="F187">
            <v>1004000</v>
          </cell>
        </row>
        <row r="188">
          <cell r="B188" t="str">
            <v>LEAWOOD GARDENS</v>
          </cell>
        </row>
        <row r="189">
          <cell r="B189" t="str">
            <v>LOWER MITCHAM</v>
          </cell>
          <cell r="C189">
            <v>9</v>
          </cell>
          <cell r="D189">
            <v>625500</v>
          </cell>
          <cell r="E189">
            <v>7</v>
          </cell>
          <cell r="F189">
            <v>690000</v>
          </cell>
        </row>
        <row r="190">
          <cell r="B190" t="str">
            <v>LYNTON</v>
          </cell>
          <cell r="C190">
            <v>1</v>
          </cell>
          <cell r="D190">
            <v>725000</v>
          </cell>
          <cell r="E190">
            <v>1</v>
          </cell>
          <cell r="F190">
            <v>1535000</v>
          </cell>
        </row>
        <row r="191">
          <cell r="B191" t="str">
            <v>MELROSE PARK</v>
          </cell>
          <cell r="C191">
            <v>11</v>
          </cell>
          <cell r="D191">
            <v>490000</v>
          </cell>
          <cell r="E191">
            <v>10</v>
          </cell>
          <cell r="F191">
            <v>502500</v>
          </cell>
        </row>
        <row r="192">
          <cell r="B192" t="str">
            <v>MITCHAM</v>
          </cell>
          <cell r="C192">
            <v>5</v>
          </cell>
          <cell r="D192">
            <v>750000</v>
          </cell>
          <cell r="E192">
            <v>1</v>
          </cell>
          <cell r="F192">
            <v>776000</v>
          </cell>
        </row>
        <row r="193">
          <cell r="B193" t="str">
            <v>NETHERBY</v>
          </cell>
          <cell r="C193">
            <v>3</v>
          </cell>
          <cell r="D193">
            <v>845000</v>
          </cell>
        </row>
        <row r="194">
          <cell r="B194" t="str">
            <v>PANORAMA</v>
          </cell>
          <cell r="C194">
            <v>17</v>
          </cell>
          <cell r="D194">
            <v>600000</v>
          </cell>
          <cell r="E194">
            <v>9</v>
          </cell>
          <cell r="F194">
            <v>555500</v>
          </cell>
        </row>
        <row r="195">
          <cell r="B195" t="str">
            <v>PASADENA</v>
          </cell>
          <cell r="C195">
            <v>15</v>
          </cell>
          <cell r="D195">
            <v>507000</v>
          </cell>
          <cell r="E195">
            <v>6</v>
          </cell>
          <cell r="F195">
            <v>548000</v>
          </cell>
        </row>
        <row r="196">
          <cell r="B196" t="str">
            <v>SPRINGFIELD</v>
          </cell>
          <cell r="C196">
            <v>2</v>
          </cell>
          <cell r="D196">
            <v>1225000</v>
          </cell>
        </row>
        <row r="197">
          <cell r="B197" t="str">
            <v>ST MARYS</v>
          </cell>
          <cell r="C197">
            <v>12</v>
          </cell>
          <cell r="D197">
            <v>422000</v>
          </cell>
          <cell r="E197">
            <v>9</v>
          </cell>
          <cell r="F197">
            <v>450000</v>
          </cell>
        </row>
        <row r="198">
          <cell r="B198" t="str">
            <v>TORRENS PARK</v>
          </cell>
          <cell r="C198">
            <v>12</v>
          </cell>
          <cell r="D198">
            <v>815000</v>
          </cell>
          <cell r="E198">
            <v>6</v>
          </cell>
          <cell r="F198">
            <v>747500</v>
          </cell>
        </row>
        <row r="199">
          <cell r="B199" t="str">
            <v>UPPER STURT</v>
          </cell>
          <cell r="C199">
            <v>3</v>
          </cell>
          <cell r="D199">
            <v>450000</v>
          </cell>
          <cell r="E199">
            <v>1</v>
          </cell>
          <cell r="F199">
            <v>450000</v>
          </cell>
        </row>
        <row r="200">
          <cell r="B200" t="str">
            <v>URRBRAE</v>
          </cell>
          <cell r="C200">
            <v>8</v>
          </cell>
          <cell r="D200">
            <v>876500</v>
          </cell>
          <cell r="E200">
            <v>6</v>
          </cell>
          <cell r="F200">
            <v>828500</v>
          </cell>
        </row>
        <row r="201">
          <cell r="B201" t="str">
            <v>WESTBOURNE PARK</v>
          </cell>
          <cell r="C201">
            <v>15</v>
          </cell>
          <cell r="D201">
            <v>831000</v>
          </cell>
          <cell r="E201">
            <v>5</v>
          </cell>
          <cell r="F201">
            <v>930000</v>
          </cell>
        </row>
        <row r="202">
          <cell r="B202" t="str">
            <v>COLLEGE PARK</v>
          </cell>
          <cell r="C202">
            <v>2</v>
          </cell>
          <cell r="D202">
            <v>3400000</v>
          </cell>
          <cell r="E202">
            <v>1</v>
          </cell>
          <cell r="F202">
            <v>951000</v>
          </cell>
        </row>
        <row r="203">
          <cell r="B203" t="str">
            <v>EVANDALE</v>
          </cell>
          <cell r="C203">
            <v>1</v>
          </cell>
          <cell r="D203">
            <v>650000</v>
          </cell>
          <cell r="E203">
            <v>1</v>
          </cell>
          <cell r="F203">
            <v>765000</v>
          </cell>
        </row>
        <row r="204">
          <cell r="B204" t="str">
            <v>FELIXSTOW</v>
          </cell>
          <cell r="C204">
            <v>6</v>
          </cell>
          <cell r="D204">
            <v>555750</v>
          </cell>
          <cell r="E204">
            <v>9</v>
          </cell>
          <cell r="F204">
            <v>563000</v>
          </cell>
        </row>
        <row r="205">
          <cell r="B205" t="str">
            <v>FIRLE</v>
          </cell>
          <cell r="C205">
            <v>5</v>
          </cell>
          <cell r="D205">
            <v>735000</v>
          </cell>
          <cell r="E205">
            <v>6</v>
          </cell>
          <cell r="F205">
            <v>635900</v>
          </cell>
        </row>
        <row r="206">
          <cell r="B206" t="str">
            <v>GLYNDE</v>
          </cell>
          <cell r="C206">
            <v>4</v>
          </cell>
          <cell r="D206">
            <v>501750</v>
          </cell>
          <cell r="E206">
            <v>3</v>
          </cell>
          <cell r="F206">
            <v>578500</v>
          </cell>
        </row>
        <row r="207">
          <cell r="B207" t="str">
            <v>HACKNEY</v>
          </cell>
          <cell r="C207">
            <v>1</v>
          </cell>
          <cell r="D207">
            <v>642500</v>
          </cell>
        </row>
        <row r="208">
          <cell r="B208" t="str">
            <v>HEATHPOOL</v>
          </cell>
          <cell r="C208">
            <v>1</v>
          </cell>
          <cell r="D208">
            <v>1120000</v>
          </cell>
          <cell r="E208">
            <v>1</v>
          </cell>
          <cell r="F208">
            <v>940000</v>
          </cell>
        </row>
        <row r="209">
          <cell r="B209" t="str">
            <v>JOSLIN</v>
          </cell>
          <cell r="C209">
            <v>2</v>
          </cell>
          <cell r="D209">
            <v>1073500</v>
          </cell>
          <cell r="E209">
            <v>5</v>
          </cell>
          <cell r="F209">
            <v>910000</v>
          </cell>
        </row>
        <row r="210">
          <cell r="B210" t="str">
            <v>KENSINGTON</v>
          </cell>
          <cell r="C210">
            <v>1</v>
          </cell>
          <cell r="D210">
            <v>674000</v>
          </cell>
          <cell r="E210">
            <v>1</v>
          </cell>
          <cell r="F210">
            <v>570000</v>
          </cell>
        </row>
        <row r="211">
          <cell r="B211" t="str">
            <v>KENT TOWN</v>
          </cell>
          <cell r="C211">
            <v>1</v>
          </cell>
          <cell r="D211">
            <v>971500</v>
          </cell>
          <cell r="E211">
            <v>1</v>
          </cell>
          <cell r="F211">
            <v>1240000</v>
          </cell>
        </row>
        <row r="212">
          <cell r="B212" t="str">
            <v>MARDEN</v>
          </cell>
          <cell r="C212">
            <v>20</v>
          </cell>
          <cell r="D212">
            <v>506250</v>
          </cell>
          <cell r="E212">
            <v>5</v>
          </cell>
          <cell r="F212">
            <v>650000</v>
          </cell>
        </row>
        <row r="213">
          <cell r="B213" t="str">
            <v>MARRYATVILLE</v>
          </cell>
          <cell r="E213">
            <v>1</v>
          </cell>
          <cell r="F213">
            <v>1250000</v>
          </cell>
        </row>
        <row r="214">
          <cell r="B214" t="str">
            <v>MAYLANDS</v>
          </cell>
          <cell r="E214">
            <v>6</v>
          </cell>
          <cell r="F214">
            <v>682500</v>
          </cell>
        </row>
        <row r="215">
          <cell r="B215" t="str">
            <v>NORWOOD</v>
          </cell>
          <cell r="C215">
            <v>11</v>
          </cell>
          <cell r="D215">
            <v>1224750</v>
          </cell>
          <cell r="E215">
            <v>8</v>
          </cell>
          <cell r="F215">
            <v>840000</v>
          </cell>
        </row>
        <row r="216">
          <cell r="B216" t="str">
            <v>PAYNEHAM</v>
          </cell>
          <cell r="C216">
            <v>5</v>
          </cell>
          <cell r="D216">
            <v>588000</v>
          </cell>
          <cell r="E216">
            <v>4</v>
          </cell>
          <cell r="F216">
            <v>600000</v>
          </cell>
        </row>
        <row r="217">
          <cell r="B217" t="str">
            <v>PAYNEHAM SOUTH</v>
          </cell>
          <cell r="C217">
            <v>7</v>
          </cell>
          <cell r="D217">
            <v>699000</v>
          </cell>
          <cell r="E217">
            <v>5</v>
          </cell>
          <cell r="F217">
            <v>895000</v>
          </cell>
        </row>
        <row r="218">
          <cell r="B218" t="str">
            <v>ROYSTON PARK</v>
          </cell>
          <cell r="C218">
            <v>3</v>
          </cell>
          <cell r="D218">
            <v>980000</v>
          </cell>
          <cell r="E218">
            <v>3</v>
          </cell>
          <cell r="F218">
            <v>1100000</v>
          </cell>
        </row>
        <row r="219">
          <cell r="B219" t="str">
            <v>ST MORRIS</v>
          </cell>
          <cell r="C219">
            <v>3</v>
          </cell>
          <cell r="D219">
            <v>698000</v>
          </cell>
          <cell r="E219">
            <v>1</v>
          </cell>
          <cell r="F219">
            <v>660000</v>
          </cell>
        </row>
        <row r="220">
          <cell r="B220" t="str">
            <v>ST PETERS</v>
          </cell>
          <cell r="C220">
            <v>10</v>
          </cell>
          <cell r="D220">
            <v>1360000</v>
          </cell>
          <cell r="E220">
            <v>8</v>
          </cell>
          <cell r="F220">
            <v>1325000</v>
          </cell>
        </row>
        <row r="221">
          <cell r="B221" t="str">
            <v>STEPNEY</v>
          </cell>
          <cell r="C221">
            <v>3</v>
          </cell>
          <cell r="D221">
            <v>835000</v>
          </cell>
          <cell r="E221">
            <v>2</v>
          </cell>
          <cell r="F221">
            <v>850000</v>
          </cell>
        </row>
        <row r="222">
          <cell r="B222" t="str">
            <v>TRINITY GARDENS</v>
          </cell>
          <cell r="C222">
            <v>2</v>
          </cell>
          <cell r="D222">
            <v>820500</v>
          </cell>
          <cell r="E222">
            <v>3</v>
          </cell>
          <cell r="F222">
            <v>700000</v>
          </cell>
        </row>
        <row r="223">
          <cell r="B223" t="str">
            <v>ABERFOYLE PARK</v>
          </cell>
          <cell r="C223">
            <v>48</v>
          </cell>
          <cell r="D223">
            <v>427000</v>
          </cell>
          <cell r="E223">
            <v>39</v>
          </cell>
          <cell r="F223">
            <v>412500</v>
          </cell>
        </row>
        <row r="224">
          <cell r="B224" t="str">
            <v>ALDINGA</v>
          </cell>
          <cell r="C224">
            <v>2</v>
          </cell>
          <cell r="D224">
            <v>422500</v>
          </cell>
        </row>
        <row r="225">
          <cell r="B225" t="str">
            <v>ALDINGA BEACH</v>
          </cell>
          <cell r="C225">
            <v>54</v>
          </cell>
          <cell r="D225">
            <v>343000</v>
          </cell>
          <cell r="E225">
            <v>41</v>
          </cell>
          <cell r="F225">
            <v>347500</v>
          </cell>
        </row>
        <row r="226">
          <cell r="B226" t="str">
            <v>BLEWITT SPRINGS</v>
          </cell>
        </row>
        <row r="227">
          <cell r="B227" t="str">
            <v>CHANDLERS HILL</v>
          </cell>
          <cell r="C227">
            <v>2</v>
          </cell>
          <cell r="D227">
            <v>848750</v>
          </cell>
          <cell r="E227">
            <v>1</v>
          </cell>
          <cell r="F227">
            <v>450000</v>
          </cell>
        </row>
        <row r="228">
          <cell r="B228" t="str">
            <v>CHERRY GARDENS</v>
          </cell>
        </row>
        <row r="229">
          <cell r="B229" t="str">
            <v>CHRISTIE DOWNS</v>
          </cell>
          <cell r="C229">
            <v>18</v>
          </cell>
          <cell r="D229">
            <v>280000</v>
          </cell>
          <cell r="E229">
            <v>14</v>
          </cell>
          <cell r="F229">
            <v>260750</v>
          </cell>
        </row>
        <row r="230">
          <cell r="B230" t="str">
            <v>CHRISTIES BEACH</v>
          </cell>
          <cell r="C230">
            <v>30</v>
          </cell>
          <cell r="D230">
            <v>340000</v>
          </cell>
          <cell r="E230">
            <v>20</v>
          </cell>
          <cell r="F230">
            <v>341500</v>
          </cell>
        </row>
        <row r="231">
          <cell r="B231" t="str">
            <v>CLARENDON</v>
          </cell>
          <cell r="E231">
            <v>1</v>
          </cell>
          <cell r="F231">
            <v>385000</v>
          </cell>
        </row>
        <row r="232">
          <cell r="B232" t="str">
            <v>COROMANDEL EAST</v>
          </cell>
        </row>
        <row r="233">
          <cell r="B233" t="str">
            <v>COROMANDEL VALLEY</v>
          </cell>
          <cell r="C233">
            <v>16</v>
          </cell>
          <cell r="D233">
            <v>466500</v>
          </cell>
          <cell r="E233">
            <v>16</v>
          </cell>
          <cell r="F233">
            <v>465000</v>
          </cell>
        </row>
        <row r="234">
          <cell r="B234" t="str">
            <v>CRAIGBURN FARM</v>
          </cell>
          <cell r="C234">
            <v>9</v>
          </cell>
          <cell r="D234">
            <v>727500</v>
          </cell>
          <cell r="E234">
            <v>6</v>
          </cell>
          <cell r="F234">
            <v>618500</v>
          </cell>
        </row>
        <row r="235">
          <cell r="B235" t="str">
            <v>DARLINGTON</v>
          </cell>
          <cell r="C235">
            <v>3</v>
          </cell>
          <cell r="D235">
            <v>454500</v>
          </cell>
          <cell r="E235">
            <v>8</v>
          </cell>
          <cell r="F235">
            <v>635250.5</v>
          </cell>
        </row>
        <row r="236">
          <cell r="B236" t="str">
            <v>DORSET VALE</v>
          </cell>
        </row>
        <row r="237">
          <cell r="B237" t="str">
            <v>FLAGSTAFF HILL</v>
          </cell>
          <cell r="C237">
            <v>43</v>
          </cell>
          <cell r="D237">
            <v>451000</v>
          </cell>
          <cell r="E237">
            <v>44</v>
          </cell>
          <cell r="F237">
            <v>470000</v>
          </cell>
        </row>
        <row r="238">
          <cell r="B238" t="str">
            <v>HACKHAM</v>
          </cell>
          <cell r="C238">
            <v>21</v>
          </cell>
          <cell r="D238">
            <v>295000</v>
          </cell>
          <cell r="E238">
            <v>16</v>
          </cell>
          <cell r="F238">
            <v>285000</v>
          </cell>
        </row>
        <row r="239">
          <cell r="B239" t="str">
            <v>HACKHAM WEST</v>
          </cell>
          <cell r="C239">
            <v>18</v>
          </cell>
          <cell r="D239">
            <v>225000</v>
          </cell>
          <cell r="E239">
            <v>11</v>
          </cell>
          <cell r="F239">
            <v>267500</v>
          </cell>
        </row>
        <row r="240">
          <cell r="B240" t="str">
            <v>HALLETT COVE</v>
          </cell>
          <cell r="C240">
            <v>46</v>
          </cell>
          <cell r="D240">
            <v>460000</v>
          </cell>
          <cell r="E240">
            <v>44</v>
          </cell>
          <cell r="F240">
            <v>460000</v>
          </cell>
        </row>
        <row r="241">
          <cell r="B241" t="str">
            <v>HAPPY VALLEY</v>
          </cell>
          <cell r="C241">
            <v>41</v>
          </cell>
          <cell r="D241">
            <v>385000</v>
          </cell>
          <cell r="E241">
            <v>38</v>
          </cell>
          <cell r="F241">
            <v>387500</v>
          </cell>
        </row>
        <row r="242">
          <cell r="B242" t="str">
            <v>HUNTFIELD HEIGHTS</v>
          </cell>
          <cell r="C242">
            <v>16</v>
          </cell>
          <cell r="D242">
            <v>267250</v>
          </cell>
          <cell r="E242">
            <v>18</v>
          </cell>
          <cell r="F242">
            <v>260000</v>
          </cell>
        </row>
        <row r="243">
          <cell r="B243" t="str">
            <v>IRONBANK</v>
          </cell>
        </row>
        <row r="244">
          <cell r="B244" t="str">
            <v>KANGARILLA</v>
          </cell>
        </row>
        <row r="245">
          <cell r="B245" t="str">
            <v>LONSDALE</v>
          </cell>
        </row>
        <row r="246">
          <cell r="B246" t="str">
            <v>MASLIN BEACH</v>
          </cell>
          <cell r="C246">
            <v>2</v>
          </cell>
          <cell r="D246">
            <v>343750</v>
          </cell>
          <cell r="E246">
            <v>5</v>
          </cell>
          <cell r="F246">
            <v>370000</v>
          </cell>
        </row>
        <row r="247">
          <cell r="B247" t="str">
            <v>MCLAREN FLAT</v>
          </cell>
          <cell r="C247">
            <v>10</v>
          </cell>
          <cell r="D247">
            <v>452500</v>
          </cell>
          <cell r="E247">
            <v>4</v>
          </cell>
          <cell r="F247">
            <v>455000</v>
          </cell>
        </row>
        <row r="248">
          <cell r="B248" t="str">
            <v>MCLAREN VALE</v>
          </cell>
          <cell r="C248">
            <v>11</v>
          </cell>
          <cell r="D248">
            <v>414500</v>
          </cell>
          <cell r="E248">
            <v>15</v>
          </cell>
          <cell r="F248">
            <v>429500</v>
          </cell>
        </row>
        <row r="249">
          <cell r="B249" t="str">
            <v>MOANA</v>
          </cell>
          <cell r="C249">
            <v>9</v>
          </cell>
          <cell r="D249">
            <v>465000</v>
          </cell>
          <cell r="E249">
            <v>7</v>
          </cell>
          <cell r="F249">
            <v>396250</v>
          </cell>
        </row>
        <row r="250">
          <cell r="B250" t="str">
            <v>MORPHETT VALE</v>
          </cell>
          <cell r="C250">
            <v>104</v>
          </cell>
          <cell r="D250">
            <v>292500</v>
          </cell>
          <cell r="E250">
            <v>82</v>
          </cell>
          <cell r="F250">
            <v>305000</v>
          </cell>
        </row>
        <row r="251">
          <cell r="B251" t="str">
            <v>NOARLUNGA CENTRE</v>
          </cell>
          <cell r="C251">
            <v>1</v>
          </cell>
          <cell r="D251">
            <v>307000</v>
          </cell>
        </row>
        <row r="252">
          <cell r="B252" t="str">
            <v>NOARLUNGA DOWNS</v>
          </cell>
          <cell r="C252">
            <v>19</v>
          </cell>
          <cell r="D252">
            <v>355000</v>
          </cell>
          <cell r="E252">
            <v>11</v>
          </cell>
          <cell r="F252">
            <v>360000</v>
          </cell>
        </row>
        <row r="253">
          <cell r="B253" t="str">
            <v>O'HALLORAN HILL</v>
          </cell>
          <cell r="C253">
            <v>10</v>
          </cell>
          <cell r="D253">
            <v>385000</v>
          </cell>
          <cell r="E253">
            <v>4</v>
          </cell>
          <cell r="F253">
            <v>367500</v>
          </cell>
        </row>
        <row r="254">
          <cell r="B254" t="str">
            <v>OLD NOARLUNGA</v>
          </cell>
          <cell r="C254">
            <v>7</v>
          </cell>
          <cell r="D254">
            <v>335800</v>
          </cell>
          <cell r="E254">
            <v>7</v>
          </cell>
          <cell r="F254">
            <v>337500</v>
          </cell>
        </row>
        <row r="255">
          <cell r="B255" t="str">
            <v>OLD REYNELLA</v>
          </cell>
          <cell r="C255">
            <v>15</v>
          </cell>
          <cell r="D255">
            <v>392500</v>
          </cell>
          <cell r="E255">
            <v>16</v>
          </cell>
          <cell r="F255">
            <v>355000</v>
          </cell>
        </row>
        <row r="256">
          <cell r="B256" t="str">
            <v>ONKAPARINGA HILLS</v>
          </cell>
          <cell r="C256">
            <v>3</v>
          </cell>
          <cell r="D256">
            <v>407000</v>
          </cell>
          <cell r="E256">
            <v>5</v>
          </cell>
          <cell r="F256">
            <v>432500</v>
          </cell>
        </row>
        <row r="257">
          <cell r="B257" t="str">
            <v>O'SULLIVAN BEACH</v>
          </cell>
          <cell r="C257">
            <v>9</v>
          </cell>
          <cell r="D257">
            <v>276000</v>
          </cell>
          <cell r="E257">
            <v>12</v>
          </cell>
          <cell r="F257">
            <v>267500</v>
          </cell>
        </row>
        <row r="258">
          <cell r="B258" t="str">
            <v>PORT NOARLUNGA</v>
          </cell>
          <cell r="C258">
            <v>12</v>
          </cell>
          <cell r="D258">
            <v>384500</v>
          </cell>
          <cell r="E258">
            <v>12</v>
          </cell>
          <cell r="F258">
            <v>405000</v>
          </cell>
        </row>
        <row r="259">
          <cell r="B259" t="str">
            <v>PORT NOARLUNGA SOUTH</v>
          </cell>
          <cell r="C259">
            <v>16</v>
          </cell>
          <cell r="D259">
            <v>410000</v>
          </cell>
          <cell r="E259">
            <v>10</v>
          </cell>
          <cell r="F259">
            <v>383000</v>
          </cell>
        </row>
        <row r="260">
          <cell r="B260" t="str">
            <v>PORT WILLUNGA</v>
          </cell>
          <cell r="C260">
            <v>11</v>
          </cell>
          <cell r="D260">
            <v>316500</v>
          </cell>
          <cell r="E260">
            <v>14</v>
          </cell>
          <cell r="F260">
            <v>330000</v>
          </cell>
        </row>
        <row r="261">
          <cell r="B261" t="str">
            <v>REYNELLA</v>
          </cell>
          <cell r="C261">
            <v>15</v>
          </cell>
          <cell r="D261">
            <v>310000</v>
          </cell>
          <cell r="E261">
            <v>19</v>
          </cell>
          <cell r="F261">
            <v>307500</v>
          </cell>
        </row>
        <row r="262">
          <cell r="B262" t="str">
            <v>REYNELLA EAST</v>
          </cell>
          <cell r="C262">
            <v>12</v>
          </cell>
          <cell r="D262">
            <v>350000</v>
          </cell>
          <cell r="E262">
            <v>4</v>
          </cell>
          <cell r="F262">
            <v>375000</v>
          </cell>
        </row>
        <row r="263">
          <cell r="B263" t="str">
            <v>SEAFORD</v>
          </cell>
          <cell r="C263">
            <v>14</v>
          </cell>
          <cell r="D263">
            <v>352000</v>
          </cell>
          <cell r="E263">
            <v>19</v>
          </cell>
          <cell r="F263">
            <v>350000</v>
          </cell>
        </row>
        <row r="264">
          <cell r="B264" t="str">
            <v>SEAFORD HEIGHTS</v>
          </cell>
          <cell r="E264">
            <v>1</v>
          </cell>
          <cell r="F264">
            <v>513000</v>
          </cell>
        </row>
        <row r="265">
          <cell r="B265" t="str">
            <v>SEAFORD MEADOWS</v>
          </cell>
          <cell r="C265">
            <v>33</v>
          </cell>
          <cell r="D265">
            <v>365000</v>
          </cell>
          <cell r="E265">
            <v>21</v>
          </cell>
          <cell r="F265">
            <v>379000</v>
          </cell>
        </row>
        <row r="266">
          <cell r="B266" t="str">
            <v>SEAFORD RISE</v>
          </cell>
          <cell r="C266">
            <v>19</v>
          </cell>
          <cell r="D266">
            <v>419500</v>
          </cell>
          <cell r="E266">
            <v>29</v>
          </cell>
          <cell r="F266">
            <v>354000</v>
          </cell>
        </row>
        <row r="267">
          <cell r="B267" t="str">
            <v>SELLICKS BEACH</v>
          </cell>
          <cell r="C267">
            <v>14</v>
          </cell>
          <cell r="D267">
            <v>274500</v>
          </cell>
          <cell r="E267">
            <v>10</v>
          </cell>
          <cell r="F267">
            <v>387000</v>
          </cell>
        </row>
        <row r="268">
          <cell r="B268" t="str">
            <v>SELLICKS HILL</v>
          </cell>
        </row>
        <row r="269">
          <cell r="B269" t="str">
            <v>TATACHILLA</v>
          </cell>
        </row>
        <row r="270">
          <cell r="B270" t="str">
            <v>THE RANGE</v>
          </cell>
        </row>
        <row r="271">
          <cell r="B271" t="str">
            <v>VALE PARK</v>
          </cell>
          <cell r="C271">
            <v>3</v>
          </cell>
          <cell r="D271">
            <v>645000</v>
          </cell>
          <cell r="E271">
            <v>8</v>
          </cell>
          <cell r="F271">
            <v>755000</v>
          </cell>
        </row>
        <row r="272">
          <cell r="B272" t="str">
            <v>WHITES VALLEY</v>
          </cell>
        </row>
        <row r="273">
          <cell r="B273" t="str">
            <v>WILLUNGA</v>
          </cell>
          <cell r="C273">
            <v>10</v>
          </cell>
          <cell r="D273">
            <v>455000</v>
          </cell>
          <cell r="E273">
            <v>5</v>
          </cell>
          <cell r="F273">
            <v>540000</v>
          </cell>
        </row>
        <row r="274">
          <cell r="B274" t="str">
            <v>WILLUNGA SOUTH</v>
          </cell>
        </row>
        <row r="275">
          <cell r="B275" t="str">
            <v>WOODCROFT</v>
          </cell>
          <cell r="C275">
            <v>39</v>
          </cell>
          <cell r="D275">
            <v>369500</v>
          </cell>
          <cell r="E275">
            <v>40</v>
          </cell>
          <cell r="F275">
            <v>378500</v>
          </cell>
        </row>
        <row r="276">
          <cell r="B276" t="str">
            <v>ANDREWS FARM</v>
          </cell>
          <cell r="C276">
            <v>49</v>
          </cell>
          <cell r="D276">
            <v>262250</v>
          </cell>
          <cell r="E276">
            <v>24</v>
          </cell>
          <cell r="F276">
            <v>252500</v>
          </cell>
        </row>
        <row r="277">
          <cell r="B277" t="str">
            <v>ANGLE VALE</v>
          </cell>
          <cell r="C277">
            <v>7</v>
          </cell>
          <cell r="D277">
            <v>530000</v>
          </cell>
          <cell r="E277">
            <v>8</v>
          </cell>
          <cell r="F277">
            <v>465000</v>
          </cell>
        </row>
        <row r="278">
          <cell r="B278" t="str">
            <v>BIBARINGA</v>
          </cell>
        </row>
        <row r="279">
          <cell r="B279" t="str">
            <v>BLAKEVIEW</v>
          </cell>
          <cell r="C279">
            <v>21</v>
          </cell>
          <cell r="D279">
            <v>343750</v>
          </cell>
          <cell r="E279">
            <v>27</v>
          </cell>
          <cell r="F279">
            <v>298000</v>
          </cell>
        </row>
        <row r="280">
          <cell r="B280" t="str">
            <v>BUCKLAND PARK</v>
          </cell>
        </row>
        <row r="281">
          <cell r="B281" t="str">
            <v>CRAIGMORE</v>
          </cell>
          <cell r="C281">
            <v>46</v>
          </cell>
          <cell r="D281">
            <v>282500</v>
          </cell>
          <cell r="E281">
            <v>39</v>
          </cell>
          <cell r="F281">
            <v>306000</v>
          </cell>
        </row>
        <row r="282">
          <cell r="B282" t="str">
            <v>DAVOREN PARK</v>
          </cell>
          <cell r="C282">
            <v>42</v>
          </cell>
          <cell r="D282">
            <v>180000</v>
          </cell>
          <cell r="E282">
            <v>21</v>
          </cell>
          <cell r="F282">
            <v>180000</v>
          </cell>
        </row>
        <row r="283">
          <cell r="B283" t="str">
            <v>EDINBURGH</v>
          </cell>
        </row>
        <row r="284">
          <cell r="B284" t="str">
            <v>EDINBURGH NORTH</v>
          </cell>
        </row>
        <row r="285">
          <cell r="B285" t="str">
            <v>ELIZABETH</v>
          </cell>
          <cell r="C285">
            <v>9</v>
          </cell>
          <cell r="D285">
            <v>229500</v>
          </cell>
          <cell r="E285">
            <v>3</v>
          </cell>
          <cell r="F285">
            <v>205000</v>
          </cell>
        </row>
        <row r="286">
          <cell r="B286" t="str">
            <v>ELIZABETH DOWNS</v>
          </cell>
          <cell r="C286">
            <v>21</v>
          </cell>
          <cell r="D286">
            <v>173000</v>
          </cell>
          <cell r="E286">
            <v>15</v>
          </cell>
          <cell r="F286">
            <v>182500</v>
          </cell>
        </row>
        <row r="287">
          <cell r="B287" t="str">
            <v>ELIZABETH EAST</v>
          </cell>
          <cell r="C287">
            <v>20</v>
          </cell>
          <cell r="D287">
            <v>205000</v>
          </cell>
          <cell r="E287">
            <v>14</v>
          </cell>
          <cell r="F287">
            <v>201000</v>
          </cell>
        </row>
        <row r="288">
          <cell r="B288" t="str">
            <v>ELIZABETH GROVE</v>
          </cell>
          <cell r="C288">
            <v>5</v>
          </cell>
          <cell r="D288">
            <v>184950</v>
          </cell>
          <cell r="E288">
            <v>4</v>
          </cell>
          <cell r="F288">
            <v>187750</v>
          </cell>
        </row>
        <row r="289">
          <cell r="B289" t="str">
            <v>ELIZABETH NORTH</v>
          </cell>
          <cell r="C289">
            <v>10</v>
          </cell>
          <cell r="D289">
            <v>172500</v>
          </cell>
          <cell r="E289">
            <v>7</v>
          </cell>
          <cell r="F289">
            <v>187500</v>
          </cell>
        </row>
        <row r="290">
          <cell r="B290" t="str">
            <v>ELIZABETH PARK</v>
          </cell>
          <cell r="C290">
            <v>19</v>
          </cell>
          <cell r="D290">
            <v>195000</v>
          </cell>
          <cell r="E290">
            <v>16</v>
          </cell>
          <cell r="F290">
            <v>241000</v>
          </cell>
        </row>
        <row r="291">
          <cell r="B291" t="str">
            <v>ELIZABETH SOUTH</v>
          </cell>
          <cell r="C291">
            <v>8</v>
          </cell>
          <cell r="D291">
            <v>198250</v>
          </cell>
          <cell r="E291">
            <v>8</v>
          </cell>
          <cell r="F291">
            <v>192000</v>
          </cell>
        </row>
        <row r="292">
          <cell r="B292" t="str">
            <v>ELIZABETH VALE</v>
          </cell>
          <cell r="C292">
            <v>23</v>
          </cell>
          <cell r="D292">
            <v>231000</v>
          </cell>
          <cell r="E292">
            <v>14</v>
          </cell>
          <cell r="F292">
            <v>243500</v>
          </cell>
        </row>
        <row r="293">
          <cell r="B293" t="str">
            <v>EVANSTON PARK</v>
          </cell>
          <cell r="C293">
            <v>20</v>
          </cell>
          <cell r="D293">
            <v>355000</v>
          </cell>
          <cell r="E293">
            <v>14</v>
          </cell>
          <cell r="F293">
            <v>332000</v>
          </cell>
        </row>
        <row r="294">
          <cell r="B294" t="str">
            <v>GOULD CREEK</v>
          </cell>
        </row>
        <row r="295">
          <cell r="B295" t="str">
            <v>HILLBANK</v>
          </cell>
          <cell r="C295">
            <v>24</v>
          </cell>
          <cell r="D295">
            <v>302000</v>
          </cell>
          <cell r="E295">
            <v>24</v>
          </cell>
          <cell r="F295">
            <v>337500</v>
          </cell>
        </row>
        <row r="296">
          <cell r="B296" t="str">
            <v>HILLIER</v>
          </cell>
        </row>
        <row r="297">
          <cell r="B297" t="str">
            <v>HUMBUG SCRUB</v>
          </cell>
        </row>
        <row r="298">
          <cell r="B298" t="str">
            <v>MACDONALD PARK</v>
          </cell>
        </row>
        <row r="299">
          <cell r="B299" t="str">
            <v>MUNNO PARA</v>
          </cell>
          <cell r="C299">
            <v>6</v>
          </cell>
          <cell r="D299">
            <v>219500</v>
          </cell>
          <cell r="E299">
            <v>9</v>
          </cell>
          <cell r="F299">
            <v>260000</v>
          </cell>
        </row>
        <row r="300">
          <cell r="B300" t="str">
            <v>MUNNO PARA DOWNS</v>
          </cell>
        </row>
        <row r="301">
          <cell r="B301" t="str">
            <v>MUNNO PARA WEST</v>
          </cell>
          <cell r="C301">
            <v>22</v>
          </cell>
          <cell r="D301">
            <v>262750</v>
          </cell>
          <cell r="E301">
            <v>20</v>
          </cell>
          <cell r="F301">
            <v>290000</v>
          </cell>
        </row>
        <row r="302">
          <cell r="B302" t="str">
            <v>ONE TREE HILL</v>
          </cell>
          <cell r="C302">
            <v>3</v>
          </cell>
          <cell r="D302">
            <v>542000</v>
          </cell>
          <cell r="E302">
            <v>1</v>
          </cell>
          <cell r="F302">
            <v>600000</v>
          </cell>
        </row>
        <row r="303">
          <cell r="B303" t="str">
            <v>PENFIELD</v>
          </cell>
          <cell r="E303">
            <v>3</v>
          </cell>
          <cell r="F303">
            <v>323000</v>
          </cell>
        </row>
        <row r="304">
          <cell r="B304" t="str">
            <v>PENFIELD GARDENS</v>
          </cell>
        </row>
        <row r="305">
          <cell r="B305" t="str">
            <v>SAMPSON FLAT</v>
          </cell>
        </row>
        <row r="306">
          <cell r="B306" t="str">
            <v>SMITHFIELD</v>
          </cell>
          <cell r="C306">
            <v>6</v>
          </cell>
          <cell r="D306">
            <v>229750</v>
          </cell>
          <cell r="E306">
            <v>8</v>
          </cell>
          <cell r="F306">
            <v>285000</v>
          </cell>
        </row>
        <row r="307">
          <cell r="B307" t="str">
            <v>SMITHFIELD PLAINS</v>
          </cell>
          <cell r="C307">
            <v>6</v>
          </cell>
          <cell r="D307">
            <v>181250</v>
          </cell>
          <cell r="E307">
            <v>6</v>
          </cell>
          <cell r="F307">
            <v>188500</v>
          </cell>
        </row>
        <row r="308">
          <cell r="B308" t="str">
            <v>ST KILDA</v>
          </cell>
          <cell r="E308">
            <v>1</v>
          </cell>
          <cell r="F308">
            <v>136800</v>
          </cell>
        </row>
        <row r="309">
          <cell r="B309" t="str">
            <v>ULEYBURY</v>
          </cell>
        </row>
        <row r="310">
          <cell r="B310" t="str">
            <v>VIRGINIA</v>
          </cell>
          <cell r="C310">
            <v>2</v>
          </cell>
          <cell r="D310">
            <v>337500</v>
          </cell>
        </row>
        <row r="311">
          <cell r="B311" t="str">
            <v>WATERLOO CORNER</v>
          </cell>
        </row>
        <row r="312">
          <cell r="B312" t="str">
            <v>YATTALUNGA</v>
          </cell>
        </row>
        <row r="313">
          <cell r="B313" t="str">
            <v>ALBERTON</v>
          </cell>
          <cell r="C313">
            <v>2</v>
          </cell>
          <cell r="D313">
            <v>400000</v>
          </cell>
          <cell r="E313">
            <v>10</v>
          </cell>
          <cell r="F313">
            <v>461500</v>
          </cell>
        </row>
        <row r="314">
          <cell r="B314" t="str">
            <v>ANGLE PARK</v>
          </cell>
          <cell r="C314">
            <v>5</v>
          </cell>
          <cell r="D314">
            <v>385500</v>
          </cell>
          <cell r="E314">
            <v>1</v>
          </cell>
          <cell r="F314">
            <v>360000</v>
          </cell>
        </row>
        <row r="315">
          <cell r="B315" t="str">
            <v>BIRKENHEAD</v>
          </cell>
          <cell r="C315">
            <v>8</v>
          </cell>
          <cell r="D315">
            <v>350000</v>
          </cell>
          <cell r="E315">
            <v>8</v>
          </cell>
          <cell r="F315">
            <v>402500</v>
          </cell>
        </row>
        <row r="316">
          <cell r="B316" t="str">
            <v>BLAIR ATHOL</v>
          </cell>
          <cell r="C316">
            <v>12</v>
          </cell>
          <cell r="D316">
            <v>392000</v>
          </cell>
          <cell r="E316">
            <v>13</v>
          </cell>
          <cell r="F316">
            <v>413000</v>
          </cell>
        </row>
        <row r="317">
          <cell r="B317" t="str">
            <v>BROADVIEW</v>
          </cell>
          <cell r="C317">
            <v>14</v>
          </cell>
          <cell r="D317">
            <v>535500</v>
          </cell>
          <cell r="E317">
            <v>18</v>
          </cell>
          <cell r="F317">
            <v>567500</v>
          </cell>
        </row>
        <row r="318">
          <cell r="B318" t="str">
            <v>CLEARVIEW</v>
          </cell>
          <cell r="C318">
            <v>23</v>
          </cell>
          <cell r="D318">
            <v>402000</v>
          </cell>
          <cell r="E318">
            <v>18</v>
          </cell>
          <cell r="F318">
            <v>392500</v>
          </cell>
        </row>
        <row r="319">
          <cell r="B319" t="str">
            <v>CROYDON PARK</v>
          </cell>
          <cell r="C319">
            <v>11</v>
          </cell>
          <cell r="D319">
            <v>440000</v>
          </cell>
          <cell r="E319">
            <v>13</v>
          </cell>
          <cell r="F319">
            <v>420500</v>
          </cell>
        </row>
        <row r="320">
          <cell r="B320" t="str">
            <v>DERNANCOURT</v>
          </cell>
          <cell r="C320">
            <v>19</v>
          </cell>
          <cell r="D320">
            <v>460000</v>
          </cell>
          <cell r="E320">
            <v>13</v>
          </cell>
          <cell r="F320">
            <v>422000</v>
          </cell>
        </row>
        <row r="321">
          <cell r="B321" t="str">
            <v>DEVON PARK</v>
          </cell>
          <cell r="C321">
            <v>1</v>
          </cell>
          <cell r="D321">
            <v>619000</v>
          </cell>
        </row>
        <row r="322">
          <cell r="B322" t="str">
            <v>DRY CREEK</v>
          </cell>
          <cell r="C322">
            <v>1</v>
          </cell>
          <cell r="D322">
            <v>335000</v>
          </cell>
        </row>
        <row r="323">
          <cell r="B323" t="str">
            <v>DUDLEY PARK</v>
          </cell>
          <cell r="C323">
            <v>2</v>
          </cell>
          <cell r="D323">
            <v>397000</v>
          </cell>
        </row>
        <row r="324">
          <cell r="B324" t="str">
            <v>ENFIELD</v>
          </cell>
          <cell r="C324">
            <v>20</v>
          </cell>
          <cell r="D324">
            <v>404000</v>
          </cell>
          <cell r="E324">
            <v>10</v>
          </cell>
          <cell r="F324">
            <v>385000</v>
          </cell>
        </row>
        <row r="325">
          <cell r="B325" t="str">
            <v>ETHELTON</v>
          </cell>
          <cell r="C325">
            <v>12</v>
          </cell>
          <cell r="D325">
            <v>380000</v>
          </cell>
          <cell r="E325">
            <v>5</v>
          </cell>
          <cell r="F325">
            <v>401500</v>
          </cell>
        </row>
        <row r="326">
          <cell r="B326" t="str">
            <v>EXETER</v>
          </cell>
          <cell r="C326">
            <v>3</v>
          </cell>
          <cell r="D326">
            <v>470000</v>
          </cell>
          <cell r="E326">
            <v>3</v>
          </cell>
          <cell r="F326">
            <v>450000</v>
          </cell>
        </row>
        <row r="327">
          <cell r="B327" t="str">
            <v>FERRYDEN PARK</v>
          </cell>
          <cell r="C327">
            <v>9</v>
          </cell>
          <cell r="D327">
            <v>430000</v>
          </cell>
          <cell r="E327">
            <v>8</v>
          </cell>
          <cell r="F327">
            <v>419000</v>
          </cell>
        </row>
        <row r="328">
          <cell r="B328" t="str">
            <v>GEPPS CROSS</v>
          </cell>
          <cell r="C328">
            <v>2</v>
          </cell>
          <cell r="D328">
            <v>287500</v>
          </cell>
        </row>
        <row r="329">
          <cell r="B329" t="str">
            <v>GILLES PLAINS</v>
          </cell>
          <cell r="C329">
            <v>11</v>
          </cell>
          <cell r="D329">
            <v>367500</v>
          </cell>
          <cell r="E329">
            <v>17</v>
          </cell>
          <cell r="F329">
            <v>378750</v>
          </cell>
        </row>
        <row r="330">
          <cell r="B330" t="str">
            <v>GILLMAN</v>
          </cell>
        </row>
        <row r="331">
          <cell r="B331" t="str">
            <v>GLANVILLE</v>
          </cell>
          <cell r="C331">
            <v>2</v>
          </cell>
          <cell r="D331">
            <v>304500</v>
          </cell>
          <cell r="E331">
            <v>3</v>
          </cell>
          <cell r="F331">
            <v>461300</v>
          </cell>
        </row>
        <row r="332">
          <cell r="B332" t="str">
            <v>GREENACRES</v>
          </cell>
          <cell r="C332">
            <v>17</v>
          </cell>
          <cell r="D332">
            <v>412650</v>
          </cell>
          <cell r="E332">
            <v>9</v>
          </cell>
          <cell r="F332">
            <v>427500</v>
          </cell>
        </row>
        <row r="333">
          <cell r="B333" t="str">
            <v>HAMPSTEAD GARDENS</v>
          </cell>
          <cell r="C333">
            <v>4</v>
          </cell>
          <cell r="D333">
            <v>464000</v>
          </cell>
        </row>
        <row r="334">
          <cell r="B334" t="str">
            <v>HILLCREST</v>
          </cell>
          <cell r="C334">
            <v>13</v>
          </cell>
          <cell r="D334">
            <v>450000</v>
          </cell>
          <cell r="E334">
            <v>10</v>
          </cell>
          <cell r="F334">
            <v>454000</v>
          </cell>
        </row>
        <row r="335">
          <cell r="B335" t="str">
            <v>HOLDEN HILL</v>
          </cell>
          <cell r="C335">
            <v>11</v>
          </cell>
          <cell r="D335">
            <v>361000</v>
          </cell>
          <cell r="E335">
            <v>17</v>
          </cell>
          <cell r="F335">
            <v>391750</v>
          </cell>
        </row>
        <row r="336">
          <cell r="B336" t="str">
            <v>KILBURN</v>
          </cell>
          <cell r="C336">
            <v>6</v>
          </cell>
          <cell r="D336">
            <v>440000</v>
          </cell>
          <cell r="E336">
            <v>13</v>
          </cell>
          <cell r="F336">
            <v>423500</v>
          </cell>
        </row>
        <row r="337">
          <cell r="B337" t="str">
            <v>KLEMZIG</v>
          </cell>
          <cell r="C337">
            <v>19</v>
          </cell>
          <cell r="D337">
            <v>513500</v>
          </cell>
          <cell r="E337">
            <v>30</v>
          </cell>
          <cell r="F337">
            <v>515000</v>
          </cell>
        </row>
        <row r="338">
          <cell r="B338" t="str">
            <v>LARGS BAY</v>
          </cell>
          <cell r="C338">
            <v>14</v>
          </cell>
          <cell r="D338">
            <v>570000</v>
          </cell>
          <cell r="E338">
            <v>9</v>
          </cell>
          <cell r="F338">
            <v>595000</v>
          </cell>
        </row>
        <row r="339">
          <cell r="B339" t="str">
            <v>LARGS NORTH</v>
          </cell>
          <cell r="C339">
            <v>18</v>
          </cell>
          <cell r="D339">
            <v>420000</v>
          </cell>
          <cell r="E339">
            <v>11</v>
          </cell>
          <cell r="F339">
            <v>410000</v>
          </cell>
        </row>
        <row r="340">
          <cell r="B340" t="str">
            <v>LIGHTSVIEW</v>
          </cell>
          <cell r="C340">
            <v>13</v>
          </cell>
          <cell r="D340">
            <v>438000</v>
          </cell>
          <cell r="E340">
            <v>16</v>
          </cell>
          <cell r="F340">
            <v>472500</v>
          </cell>
        </row>
        <row r="341">
          <cell r="B341" t="str">
            <v>MANNINGHAM</v>
          </cell>
          <cell r="C341">
            <v>2</v>
          </cell>
          <cell r="D341">
            <v>508250</v>
          </cell>
          <cell r="E341">
            <v>4</v>
          </cell>
          <cell r="F341">
            <v>672500</v>
          </cell>
        </row>
        <row r="342">
          <cell r="B342" t="str">
            <v>MANSFIELD PARK</v>
          </cell>
          <cell r="C342">
            <v>14</v>
          </cell>
          <cell r="D342">
            <v>358000</v>
          </cell>
          <cell r="E342">
            <v>12</v>
          </cell>
          <cell r="F342">
            <v>415750</v>
          </cell>
        </row>
        <row r="343">
          <cell r="B343" t="str">
            <v>NEW PORT</v>
          </cell>
        </row>
        <row r="344">
          <cell r="B344" t="str">
            <v>NORTH HAVEN</v>
          </cell>
          <cell r="C344">
            <v>21</v>
          </cell>
          <cell r="D344">
            <v>410000</v>
          </cell>
          <cell r="E344">
            <v>6</v>
          </cell>
          <cell r="F344">
            <v>370000</v>
          </cell>
        </row>
        <row r="345">
          <cell r="B345" t="str">
            <v>NORTHFIELD</v>
          </cell>
          <cell r="C345">
            <v>22</v>
          </cell>
          <cell r="D345">
            <v>420000</v>
          </cell>
          <cell r="E345">
            <v>16</v>
          </cell>
          <cell r="F345">
            <v>395000</v>
          </cell>
        </row>
        <row r="346">
          <cell r="B346" t="str">
            <v>NORTHGATE</v>
          </cell>
          <cell r="C346">
            <v>5</v>
          </cell>
          <cell r="D346">
            <v>520000</v>
          </cell>
          <cell r="E346">
            <v>7</v>
          </cell>
          <cell r="F346">
            <v>595000</v>
          </cell>
        </row>
        <row r="347">
          <cell r="B347" t="str">
            <v>OAKDEN</v>
          </cell>
          <cell r="C347">
            <v>12</v>
          </cell>
          <cell r="D347">
            <v>445000</v>
          </cell>
          <cell r="E347">
            <v>13</v>
          </cell>
          <cell r="F347">
            <v>435000</v>
          </cell>
        </row>
        <row r="348">
          <cell r="B348" t="str">
            <v>OSBORNE</v>
          </cell>
          <cell r="C348">
            <v>7</v>
          </cell>
          <cell r="D348">
            <v>365000</v>
          </cell>
          <cell r="E348">
            <v>9</v>
          </cell>
          <cell r="F348">
            <v>335000</v>
          </cell>
        </row>
        <row r="349">
          <cell r="B349" t="str">
            <v>OTTOWAY</v>
          </cell>
          <cell r="C349">
            <v>7</v>
          </cell>
          <cell r="D349">
            <v>325000</v>
          </cell>
          <cell r="E349">
            <v>6</v>
          </cell>
          <cell r="F349">
            <v>325000</v>
          </cell>
        </row>
        <row r="350">
          <cell r="B350" t="str">
            <v>OUTER HARBOR</v>
          </cell>
        </row>
        <row r="351">
          <cell r="B351" t="str">
            <v>OVINGHAM</v>
          </cell>
          <cell r="C351">
            <v>2</v>
          </cell>
          <cell r="D351">
            <v>531500</v>
          </cell>
          <cell r="E351">
            <v>4</v>
          </cell>
          <cell r="F351">
            <v>548750</v>
          </cell>
        </row>
        <row r="352">
          <cell r="B352" t="str">
            <v>PETERHEAD</v>
          </cell>
          <cell r="C352">
            <v>4</v>
          </cell>
          <cell r="D352">
            <v>395000</v>
          </cell>
          <cell r="E352">
            <v>6</v>
          </cell>
          <cell r="F352">
            <v>380000</v>
          </cell>
        </row>
        <row r="353">
          <cell r="B353" t="str">
            <v>PORT ADELAIDE</v>
          </cell>
          <cell r="C353">
            <v>7</v>
          </cell>
          <cell r="D353">
            <v>467500</v>
          </cell>
        </row>
        <row r="354">
          <cell r="B354" t="str">
            <v>PROSPECT</v>
          </cell>
          <cell r="C354">
            <v>47</v>
          </cell>
          <cell r="D354">
            <v>620000</v>
          </cell>
          <cell r="E354">
            <v>36</v>
          </cell>
          <cell r="F354">
            <v>661000</v>
          </cell>
        </row>
        <row r="355">
          <cell r="B355" t="str">
            <v>QUEENSTOWN</v>
          </cell>
          <cell r="C355">
            <v>9</v>
          </cell>
          <cell r="D355">
            <v>387500</v>
          </cell>
          <cell r="E355">
            <v>3</v>
          </cell>
          <cell r="F355">
            <v>410000</v>
          </cell>
        </row>
        <row r="356">
          <cell r="B356" t="str">
            <v>REGENCY PARK</v>
          </cell>
        </row>
        <row r="357">
          <cell r="B357" t="str">
            <v>ROSEWATER</v>
          </cell>
          <cell r="C357">
            <v>10</v>
          </cell>
          <cell r="D357">
            <v>340000</v>
          </cell>
          <cell r="E357">
            <v>14</v>
          </cell>
          <cell r="F357">
            <v>375000</v>
          </cell>
        </row>
        <row r="358">
          <cell r="B358" t="str">
            <v>SEFTON PARK</v>
          </cell>
          <cell r="C358">
            <v>8</v>
          </cell>
          <cell r="D358">
            <v>552500</v>
          </cell>
          <cell r="E358">
            <v>4</v>
          </cell>
          <cell r="F358">
            <v>645000</v>
          </cell>
        </row>
        <row r="359">
          <cell r="B359" t="str">
            <v>SEMAPHORE</v>
          </cell>
          <cell r="C359">
            <v>9</v>
          </cell>
          <cell r="D359">
            <v>530000</v>
          </cell>
          <cell r="E359">
            <v>3</v>
          </cell>
          <cell r="F359">
            <v>520000</v>
          </cell>
        </row>
        <row r="360">
          <cell r="B360" t="str">
            <v>SEMAPHORE SOUTH</v>
          </cell>
          <cell r="C360">
            <v>4</v>
          </cell>
          <cell r="D360">
            <v>455000</v>
          </cell>
          <cell r="E360">
            <v>1</v>
          </cell>
          <cell r="F360">
            <v>732000</v>
          </cell>
        </row>
        <row r="361">
          <cell r="B361" t="str">
            <v>TAPEROO</v>
          </cell>
          <cell r="C361">
            <v>11</v>
          </cell>
          <cell r="D361">
            <v>310000</v>
          </cell>
          <cell r="E361">
            <v>8</v>
          </cell>
          <cell r="F361">
            <v>390000</v>
          </cell>
        </row>
        <row r="362">
          <cell r="B362" t="str">
            <v>VALLEY VIEW</v>
          </cell>
          <cell r="C362">
            <v>20</v>
          </cell>
          <cell r="D362">
            <v>370000</v>
          </cell>
          <cell r="E362">
            <v>22</v>
          </cell>
          <cell r="F362">
            <v>375000</v>
          </cell>
        </row>
        <row r="363">
          <cell r="B363" t="str">
            <v>WALKLEY HEIGHTS</v>
          </cell>
          <cell r="C363">
            <v>4</v>
          </cell>
          <cell r="D363">
            <v>527500</v>
          </cell>
          <cell r="E363">
            <v>9</v>
          </cell>
          <cell r="F363">
            <v>530000</v>
          </cell>
        </row>
        <row r="364">
          <cell r="B364" t="str">
            <v>WINDSOR GARDENS</v>
          </cell>
          <cell r="C364">
            <v>29</v>
          </cell>
          <cell r="D364">
            <v>436000</v>
          </cell>
          <cell r="E364">
            <v>18</v>
          </cell>
          <cell r="F364">
            <v>435000</v>
          </cell>
        </row>
        <row r="365">
          <cell r="B365" t="str">
            <v>WINGFIELD</v>
          </cell>
          <cell r="C365">
            <v>1</v>
          </cell>
          <cell r="D365">
            <v>325000</v>
          </cell>
          <cell r="E365">
            <v>2</v>
          </cell>
          <cell r="F365">
            <v>295000</v>
          </cell>
        </row>
        <row r="366">
          <cell r="B366" t="str">
            <v>WOODVILLE GARDENS</v>
          </cell>
          <cell r="C366">
            <v>4</v>
          </cell>
          <cell r="D366">
            <v>340000</v>
          </cell>
          <cell r="E366">
            <v>3</v>
          </cell>
          <cell r="F366">
            <v>302000</v>
          </cell>
        </row>
        <row r="367">
          <cell r="B367" t="str">
            <v>BROADVIEW</v>
          </cell>
          <cell r="C367">
            <v>14</v>
          </cell>
          <cell r="D367">
            <v>535500</v>
          </cell>
          <cell r="E367">
            <v>18</v>
          </cell>
          <cell r="F367">
            <v>567500</v>
          </cell>
        </row>
        <row r="368">
          <cell r="B368" t="str">
            <v>COLLINSWOOD</v>
          </cell>
          <cell r="C368">
            <v>5</v>
          </cell>
          <cell r="D368">
            <v>649000</v>
          </cell>
          <cell r="E368">
            <v>3</v>
          </cell>
          <cell r="F368">
            <v>1150000</v>
          </cell>
        </row>
        <row r="369">
          <cell r="B369" t="str">
            <v>FITZROY</v>
          </cell>
          <cell r="C369">
            <v>2</v>
          </cell>
          <cell r="D369">
            <v>907500</v>
          </cell>
          <cell r="E369">
            <v>3</v>
          </cell>
          <cell r="F369">
            <v>1220000</v>
          </cell>
        </row>
        <row r="370">
          <cell r="B370" t="str">
            <v>MEDINDIE GARDENS</v>
          </cell>
          <cell r="C370">
            <v>2</v>
          </cell>
          <cell r="D370">
            <v>940000</v>
          </cell>
        </row>
        <row r="371">
          <cell r="B371" t="str">
            <v>NAILSWORTH</v>
          </cell>
          <cell r="C371">
            <v>5</v>
          </cell>
          <cell r="D371">
            <v>581000</v>
          </cell>
          <cell r="E371">
            <v>7</v>
          </cell>
          <cell r="F371">
            <v>727500</v>
          </cell>
        </row>
        <row r="372">
          <cell r="B372" t="str">
            <v>OVINGHAM</v>
          </cell>
          <cell r="C372">
            <v>2</v>
          </cell>
          <cell r="D372">
            <v>531500</v>
          </cell>
          <cell r="E372">
            <v>4</v>
          </cell>
          <cell r="F372">
            <v>548750</v>
          </cell>
        </row>
        <row r="373">
          <cell r="B373" t="str">
            <v>PROSPECT</v>
          </cell>
          <cell r="C373">
            <v>47</v>
          </cell>
          <cell r="D373">
            <v>620000</v>
          </cell>
          <cell r="E373">
            <v>36</v>
          </cell>
          <cell r="F373">
            <v>661000</v>
          </cell>
        </row>
        <row r="374">
          <cell r="B374" t="str">
            <v>SEFTON PARK</v>
          </cell>
          <cell r="C374">
            <v>8</v>
          </cell>
          <cell r="D374">
            <v>552500</v>
          </cell>
          <cell r="E374">
            <v>4</v>
          </cell>
          <cell r="F374">
            <v>645000</v>
          </cell>
        </row>
        <row r="375">
          <cell r="B375" t="str">
            <v>THORNGATE</v>
          </cell>
          <cell r="C375">
            <v>1</v>
          </cell>
          <cell r="D375">
            <v>1392500</v>
          </cell>
        </row>
        <row r="376">
          <cell r="B376" t="str">
            <v>BOLIVAR</v>
          </cell>
        </row>
        <row r="377">
          <cell r="B377" t="str">
            <v>BRAHMA LODGE</v>
          </cell>
          <cell r="C377">
            <v>9</v>
          </cell>
          <cell r="D377">
            <v>267000</v>
          </cell>
          <cell r="E377">
            <v>13</v>
          </cell>
          <cell r="F377">
            <v>272000</v>
          </cell>
        </row>
        <row r="378">
          <cell r="B378" t="str">
            <v>BURTON</v>
          </cell>
          <cell r="C378">
            <v>30</v>
          </cell>
          <cell r="D378">
            <v>310000</v>
          </cell>
          <cell r="E378">
            <v>18</v>
          </cell>
          <cell r="F378">
            <v>292225</v>
          </cell>
        </row>
        <row r="379">
          <cell r="B379" t="str">
            <v>CAVAN</v>
          </cell>
        </row>
        <row r="380">
          <cell r="B380" t="str">
            <v>DIREK</v>
          </cell>
          <cell r="C380">
            <v>7</v>
          </cell>
          <cell r="D380">
            <v>318000</v>
          </cell>
        </row>
        <row r="381">
          <cell r="B381" t="str">
            <v>DRY CREEK</v>
          </cell>
          <cell r="C381">
            <v>1</v>
          </cell>
          <cell r="D381">
            <v>335000</v>
          </cell>
        </row>
        <row r="382">
          <cell r="B382" t="str">
            <v>EDINBURGH</v>
          </cell>
        </row>
        <row r="383">
          <cell r="B383" t="str">
            <v>ELIZABETH VALE</v>
          </cell>
          <cell r="C383">
            <v>23</v>
          </cell>
          <cell r="D383">
            <v>231000</v>
          </cell>
          <cell r="E383">
            <v>14</v>
          </cell>
          <cell r="F383">
            <v>243500</v>
          </cell>
        </row>
        <row r="384">
          <cell r="B384" t="str">
            <v>GLOBE DERBY PARK</v>
          </cell>
        </row>
        <row r="385">
          <cell r="B385" t="str">
            <v>GREEN FIELDS</v>
          </cell>
        </row>
        <row r="386">
          <cell r="B386" t="str">
            <v>GULFVIEW HEIGHTS</v>
          </cell>
          <cell r="C386">
            <v>16</v>
          </cell>
          <cell r="D386">
            <v>410000</v>
          </cell>
          <cell r="E386">
            <v>12</v>
          </cell>
          <cell r="F386">
            <v>650500</v>
          </cell>
        </row>
        <row r="387">
          <cell r="B387" t="str">
            <v>INGLE FARM</v>
          </cell>
          <cell r="C387">
            <v>40</v>
          </cell>
          <cell r="D387">
            <v>299500</v>
          </cell>
          <cell r="E387">
            <v>34</v>
          </cell>
          <cell r="F387">
            <v>335500</v>
          </cell>
        </row>
        <row r="388">
          <cell r="B388" t="str">
            <v>MAWSON LAKES</v>
          </cell>
          <cell r="C388">
            <v>58</v>
          </cell>
          <cell r="D388">
            <v>459000</v>
          </cell>
          <cell r="E388">
            <v>39</v>
          </cell>
          <cell r="F388">
            <v>503000</v>
          </cell>
        </row>
        <row r="389">
          <cell r="B389" t="str">
            <v>MODBURY HEIGHTS</v>
          </cell>
          <cell r="C389">
            <v>29</v>
          </cell>
          <cell r="D389">
            <v>387000</v>
          </cell>
          <cell r="E389">
            <v>24</v>
          </cell>
          <cell r="F389">
            <v>380000</v>
          </cell>
        </row>
        <row r="390">
          <cell r="B390" t="str">
            <v>PARA HILLS</v>
          </cell>
          <cell r="C390">
            <v>24</v>
          </cell>
          <cell r="D390">
            <v>302000</v>
          </cell>
          <cell r="E390">
            <v>26</v>
          </cell>
          <cell r="F390">
            <v>298600</v>
          </cell>
        </row>
        <row r="391">
          <cell r="B391" t="str">
            <v>PARA HILLS WEST</v>
          </cell>
          <cell r="C391">
            <v>10</v>
          </cell>
          <cell r="D391">
            <v>322000</v>
          </cell>
          <cell r="E391">
            <v>3</v>
          </cell>
          <cell r="F391">
            <v>330000</v>
          </cell>
        </row>
        <row r="392">
          <cell r="B392" t="str">
            <v>PARA VISTA</v>
          </cell>
          <cell r="C392">
            <v>15</v>
          </cell>
          <cell r="D392">
            <v>337500</v>
          </cell>
          <cell r="E392">
            <v>8</v>
          </cell>
          <cell r="F392">
            <v>370000</v>
          </cell>
        </row>
        <row r="393">
          <cell r="B393" t="str">
            <v>PARAFIELD GARDENS</v>
          </cell>
          <cell r="C393">
            <v>53</v>
          </cell>
          <cell r="D393">
            <v>305000</v>
          </cell>
          <cell r="E393">
            <v>36</v>
          </cell>
          <cell r="F393">
            <v>316500</v>
          </cell>
        </row>
        <row r="394">
          <cell r="B394" t="str">
            <v>PARALOWIE</v>
          </cell>
          <cell r="C394">
            <v>68</v>
          </cell>
          <cell r="D394">
            <v>280000</v>
          </cell>
          <cell r="E394">
            <v>43</v>
          </cell>
          <cell r="F394">
            <v>290000</v>
          </cell>
        </row>
        <row r="395">
          <cell r="B395" t="str">
            <v>POORAKA</v>
          </cell>
          <cell r="C395">
            <v>30</v>
          </cell>
          <cell r="D395">
            <v>336000</v>
          </cell>
          <cell r="E395">
            <v>14</v>
          </cell>
          <cell r="F395">
            <v>363500</v>
          </cell>
        </row>
        <row r="396">
          <cell r="B396" t="str">
            <v>SALISBURY</v>
          </cell>
          <cell r="C396">
            <v>24</v>
          </cell>
          <cell r="D396">
            <v>280000</v>
          </cell>
          <cell r="E396">
            <v>13</v>
          </cell>
          <cell r="F396">
            <v>290000</v>
          </cell>
        </row>
        <row r="397">
          <cell r="B397" t="str">
            <v>SALISBURY DOWNS</v>
          </cell>
          <cell r="C397">
            <v>24</v>
          </cell>
          <cell r="D397">
            <v>309500</v>
          </cell>
          <cell r="E397">
            <v>17</v>
          </cell>
          <cell r="F397">
            <v>305000</v>
          </cell>
        </row>
        <row r="398">
          <cell r="B398" t="str">
            <v>SALISBURY EAST</v>
          </cell>
          <cell r="C398">
            <v>38</v>
          </cell>
          <cell r="D398">
            <v>305000</v>
          </cell>
          <cell r="E398">
            <v>38</v>
          </cell>
          <cell r="F398">
            <v>310000</v>
          </cell>
        </row>
        <row r="399">
          <cell r="B399" t="str">
            <v>SALISBURY HEIGHTS</v>
          </cell>
          <cell r="C399">
            <v>12</v>
          </cell>
          <cell r="D399">
            <v>400000</v>
          </cell>
          <cell r="E399">
            <v>15</v>
          </cell>
          <cell r="F399">
            <v>406000</v>
          </cell>
        </row>
        <row r="400">
          <cell r="B400" t="str">
            <v>SALISBURY NORTH</v>
          </cell>
          <cell r="C400">
            <v>25</v>
          </cell>
          <cell r="D400">
            <v>251000</v>
          </cell>
          <cell r="E400">
            <v>19</v>
          </cell>
          <cell r="F400">
            <v>254000</v>
          </cell>
        </row>
        <row r="401">
          <cell r="B401" t="str">
            <v>SALISBURY PARK</v>
          </cell>
          <cell r="C401">
            <v>4</v>
          </cell>
          <cell r="D401">
            <v>280750</v>
          </cell>
          <cell r="E401">
            <v>6</v>
          </cell>
          <cell r="F401">
            <v>245000</v>
          </cell>
        </row>
        <row r="402">
          <cell r="B402" t="str">
            <v>SALISBURY PLAIN</v>
          </cell>
          <cell r="C402">
            <v>5</v>
          </cell>
          <cell r="D402">
            <v>280000</v>
          </cell>
          <cell r="E402">
            <v>1</v>
          </cell>
          <cell r="F402">
            <v>345000</v>
          </cell>
        </row>
        <row r="403">
          <cell r="B403" t="str">
            <v>SALISBURY SOUTH</v>
          </cell>
        </row>
        <row r="404">
          <cell r="B404" t="str">
            <v>ST KILDA</v>
          </cell>
          <cell r="E404">
            <v>1</v>
          </cell>
          <cell r="F404">
            <v>136800</v>
          </cell>
        </row>
        <row r="405">
          <cell r="B405" t="str">
            <v>VALLEY VIEW</v>
          </cell>
          <cell r="C405">
            <v>20</v>
          </cell>
          <cell r="D405">
            <v>370000</v>
          </cell>
          <cell r="E405">
            <v>22</v>
          </cell>
          <cell r="F405">
            <v>375000</v>
          </cell>
        </row>
        <row r="406">
          <cell r="B406" t="str">
            <v>WALKLEY HEIGHTS</v>
          </cell>
          <cell r="C406">
            <v>4</v>
          </cell>
          <cell r="D406">
            <v>527500</v>
          </cell>
          <cell r="E406">
            <v>9</v>
          </cell>
          <cell r="F406">
            <v>530000</v>
          </cell>
        </row>
        <row r="407">
          <cell r="B407" t="str">
            <v>WATERLOO CORNER</v>
          </cell>
        </row>
        <row r="408">
          <cell r="B408" t="str">
            <v>BANKSIA PARK</v>
          </cell>
          <cell r="C408">
            <v>16</v>
          </cell>
          <cell r="D408">
            <v>365000</v>
          </cell>
          <cell r="E408">
            <v>9</v>
          </cell>
          <cell r="F408">
            <v>370000</v>
          </cell>
        </row>
        <row r="409">
          <cell r="B409" t="str">
            <v>DERNANCOURT</v>
          </cell>
          <cell r="C409">
            <v>19</v>
          </cell>
          <cell r="D409">
            <v>460000</v>
          </cell>
          <cell r="E409">
            <v>13</v>
          </cell>
          <cell r="F409">
            <v>422000</v>
          </cell>
        </row>
        <row r="410">
          <cell r="B410" t="str">
            <v>FAIRVIEW PARK</v>
          </cell>
          <cell r="C410">
            <v>14</v>
          </cell>
          <cell r="D410">
            <v>382750</v>
          </cell>
          <cell r="E410">
            <v>19</v>
          </cell>
          <cell r="F410">
            <v>403750</v>
          </cell>
        </row>
        <row r="411">
          <cell r="B411" t="str">
            <v>GILLES PLAINS</v>
          </cell>
          <cell r="C411">
            <v>11</v>
          </cell>
          <cell r="D411">
            <v>367500</v>
          </cell>
          <cell r="E411">
            <v>17</v>
          </cell>
          <cell r="F411">
            <v>378750</v>
          </cell>
        </row>
        <row r="412">
          <cell r="B412" t="str">
            <v>GOLDEN GROVE</v>
          </cell>
          <cell r="C412">
            <v>39</v>
          </cell>
          <cell r="D412">
            <v>415000</v>
          </cell>
          <cell r="E412">
            <v>32</v>
          </cell>
          <cell r="F412">
            <v>494000</v>
          </cell>
        </row>
        <row r="413">
          <cell r="B413" t="str">
            <v>GOULD CREEK</v>
          </cell>
        </row>
        <row r="414">
          <cell r="B414" t="str">
            <v>GREENWITH</v>
          </cell>
          <cell r="C414">
            <v>41</v>
          </cell>
          <cell r="D414">
            <v>391000</v>
          </cell>
          <cell r="E414">
            <v>34</v>
          </cell>
          <cell r="F414">
            <v>418500</v>
          </cell>
        </row>
        <row r="415">
          <cell r="B415" t="str">
            <v>GULFVIEW HEIGHTS</v>
          </cell>
          <cell r="C415">
            <v>16</v>
          </cell>
          <cell r="D415">
            <v>410000</v>
          </cell>
          <cell r="E415">
            <v>12</v>
          </cell>
          <cell r="F415">
            <v>650500</v>
          </cell>
        </row>
        <row r="416">
          <cell r="B416" t="str">
            <v>HIGHBURY</v>
          </cell>
          <cell r="C416">
            <v>35</v>
          </cell>
          <cell r="D416">
            <v>502750</v>
          </cell>
          <cell r="E416">
            <v>22</v>
          </cell>
          <cell r="F416">
            <v>495000</v>
          </cell>
        </row>
        <row r="417">
          <cell r="B417" t="str">
            <v>HOLDEN HILL</v>
          </cell>
          <cell r="C417">
            <v>11</v>
          </cell>
          <cell r="D417">
            <v>361000</v>
          </cell>
          <cell r="E417">
            <v>17</v>
          </cell>
          <cell r="F417">
            <v>391750</v>
          </cell>
        </row>
        <row r="418">
          <cell r="B418" t="str">
            <v>HOPE VALLEY</v>
          </cell>
          <cell r="C418">
            <v>18</v>
          </cell>
          <cell r="D418">
            <v>386610</v>
          </cell>
          <cell r="E418">
            <v>25</v>
          </cell>
          <cell r="F418">
            <v>383750</v>
          </cell>
        </row>
        <row r="419">
          <cell r="B419" t="str">
            <v>MODBURY</v>
          </cell>
          <cell r="C419">
            <v>5</v>
          </cell>
          <cell r="D419">
            <v>436000</v>
          </cell>
          <cell r="E419">
            <v>13</v>
          </cell>
          <cell r="F419">
            <v>350000</v>
          </cell>
        </row>
        <row r="420">
          <cell r="B420" t="str">
            <v>MODBURY HEIGHTS</v>
          </cell>
          <cell r="C420">
            <v>29</v>
          </cell>
          <cell r="D420">
            <v>387000</v>
          </cell>
          <cell r="E420">
            <v>24</v>
          </cell>
          <cell r="F420">
            <v>380000</v>
          </cell>
        </row>
        <row r="421">
          <cell r="B421" t="str">
            <v>MODBURY NORTH</v>
          </cell>
          <cell r="C421">
            <v>17</v>
          </cell>
          <cell r="D421">
            <v>342500</v>
          </cell>
          <cell r="E421">
            <v>24</v>
          </cell>
          <cell r="F421">
            <v>350000</v>
          </cell>
        </row>
        <row r="422">
          <cell r="B422" t="str">
            <v>REDWOOD PARK</v>
          </cell>
          <cell r="C422">
            <v>27</v>
          </cell>
          <cell r="D422">
            <v>370000</v>
          </cell>
          <cell r="E422">
            <v>22</v>
          </cell>
          <cell r="F422">
            <v>355000</v>
          </cell>
        </row>
        <row r="423">
          <cell r="B423" t="str">
            <v>RIDGEHAVEN</v>
          </cell>
          <cell r="C423">
            <v>16</v>
          </cell>
          <cell r="D423">
            <v>353250</v>
          </cell>
          <cell r="E423">
            <v>16</v>
          </cell>
          <cell r="F423">
            <v>350000</v>
          </cell>
        </row>
        <row r="424">
          <cell r="B424" t="str">
            <v>SALISBURY EAST</v>
          </cell>
          <cell r="C424">
            <v>38</v>
          </cell>
          <cell r="D424">
            <v>305000</v>
          </cell>
          <cell r="E424">
            <v>38</v>
          </cell>
          <cell r="F424">
            <v>310000</v>
          </cell>
        </row>
        <row r="425">
          <cell r="B425" t="str">
            <v>SALISBURY HEIGHTS</v>
          </cell>
          <cell r="C425">
            <v>12</v>
          </cell>
          <cell r="D425">
            <v>400000</v>
          </cell>
          <cell r="E425">
            <v>15</v>
          </cell>
          <cell r="F425">
            <v>406000</v>
          </cell>
        </row>
        <row r="426">
          <cell r="B426" t="str">
            <v>ST AGNES</v>
          </cell>
          <cell r="C426">
            <v>9</v>
          </cell>
          <cell r="D426">
            <v>369000</v>
          </cell>
          <cell r="E426">
            <v>13</v>
          </cell>
          <cell r="F426">
            <v>439000</v>
          </cell>
        </row>
        <row r="427">
          <cell r="B427" t="str">
            <v>SURREY DOWNS</v>
          </cell>
          <cell r="C427">
            <v>14</v>
          </cell>
          <cell r="D427">
            <v>340000</v>
          </cell>
          <cell r="E427">
            <v>17</v>
          </cell>
          <cell r="F427">
            <v>381000</v>
          </cell>
        </row>
        <row r="428">
          <cell r="B428" t="str">
            <v>TEA TREE GULLY</v>
          </cell>
          <cell r="C428">
            <v>18</v>
          </cell>
          <cell r="D428">
            <v>422750</v>
          </cell>
          <cell r="E428">
            <v>6</v>
          </cell>
          <cell r="F428">
            <v>396500</v>
          </cell>
        </row>
        <row r="429">
          <cell r="B429" t="str">
            <v>VALLEY VIEW</v>
          </cell>
          <cell r="C429">
            <v>20</v>
          </cell>
          <cell r="D429">
            <v>370000</v>
          </cell>
          <cell r="E429">
            <v>22</v>
          </cell>
          <cell r="F429">
            <v>375000</v>
          </cell>
        </row>
        <row r="430">
          <cell r="B430" t="str">
            <v>VISTA</v>
          </cell>
          <cell r="C430">
            <v>7</v>
          </cell>
          <cell r="D430">
            <v>425000</v>
          </cell>
          <cell r="E430">
            <v>4</v>
          </cell>
          <cell r="F430">
            <v>360000</v>
          </cell>
        </row>
        <row r="431">
          <cell r="B431" t="str">
            <v>WYNN VALE</v>
          </cell>
          <cell r="C431">
            <v>36</v>
          </cell>
          <cell r="D431">
            <v>405000</v>
          </cell>
          <cell r="E431">
            <v>21</v>
          </cell>
          <cell r="F431">
            <v>420000</v>
          </cell>
        </row>
        <row r="432">
          <cell r="B432" t="str">
            <v>YATALA VALE</v>
          </cell>
        </row>
        <row r="433">
          <cell r="B433" t="str">
            <v>BLACK FOREST</v>
          </cell>
          <cell r="C433">
            <v>4</v>
          </cell>
          <cell r="D433">
            <v>645800</v>
          </cell>
          <cell r="E433">
            <v>5</v>
          </cell>
          <cell r="F433">
            <v>710000</v>
          </cell>
        </row>
        <row r="434">
          <cell r="B434" t="str">
            <v>CLARENCE PARK</v>
          </cell>
          <cell r="C434">
            <v>5</v>
          </cell>
          <cell r="D434">
            <v>681000</v>
          </cell>
          <cell r="E434">
            <v>2</v>
          </cell>
          <cell r="F434">
            <v>675000</v>
          </cell>
        </row>
        <row r="435">
          <cell r="B435" t="str">
            <v>EVERARD PARK</v>
          </cell>
          <cell r="C435">
            <v>2</v>
          </cell>
          <cell r="D435">
            <v>1035875</v>
          </cell>
          <cell r="E435">
            <v>1</v>
          </cell>
          <cell r="F435">
            <v>637000</v>
          </cell>
        </row>
        <row r="436">
          <cell r="B436" t="str">
            <v>FORESTVILLE</v>
          </cell>
          <cell r="C436">
            <v>3</v>
          </cell>
          <cell r="D436">
            <v>669750</v>
          </cell>
          <cell r="E436">
            <v>1</v>
          </cell>
          <cell r="F436">
            <v>595000</v>
          </cell>
        </row>
        <row r="437">
          <cell r="B437" t="str">
            <v>FULLARTON</v>
          </cell>
          <cell r="C437">
            <v>6</v>
          </cell>
          <cell r="D437">
            <v>831500</v>
          </cell>
          <cell r="E437">
            <v>9</v>
          </cell>
          <cell r="F437">
            <v>909000</v>
          </cell>
        </row>
        <row r="438">
          <cell r="B438" t="str">
            <v>GOODWOOD</v>
          </cell>
          <cell r="C438">
            <v>7</v>
          </cell>
          <cell r="D438">
            <v>754000</v>
          </cell>
          <cell r="E438">
            <v>2</v>
          </cell>
          <cell r="F438">
            <v>744000</v>
          </cell>
        </row>
        <row r="439">
          <cell r="B439" t="str">
            <v>HIGHGATE</v>
          </cell>
          <cell r="C439">
            <v>3</v>
          </cell>
          <cell r="D439">
            <v>876000</v>
          </cell>
          <cell r="E439">
            <v>6</v>
          </cell>
          <cell r="F439">
            <v>945000</v>
          </cell>
        </row>
        <row r="440">
          <cell r="B440" t="str">
            <v>HYDE PARK</v>
          </cell>
          <cell r="C440">
            <v>1</v>
          </cell>
          <cell r="D440">
            <v>1738000</v>
          </cell>
          <cell r="E440">
            <v>7</v>
          </cell>
          <cell r="F440">
            <v>1142500</v>
          </cell>
        </row>
        <row r="441">
          <cell r="B441" t="str">
            <v>KESWICK</v>
          </cell>
          <cell r="C441">
            <v>2</v>
          </cell>
          <cell r="D441">
            <v>494375</v>
          </cell>
          <cell r="E441">
            <v>1</v>
          </cell>
          <cell r="F441">
            <v>485000</v>
          </cell>
        </row>
        <row r="442">
          <cell r="B442" t="str">
            <v>KINGS PARK</v>
          </cell>
          <cell r="C442">
            <v>1</v>
          </cell>
          <cell r="D442">
            <v>930000</v>
          </cell>
        </row>
        <row r="443">
          <cell r="B443" t="str">
            <v>MALVERN</v>
          </cell>
          <cell r="C443">
            <v>10</v>
          </cell>
          <cell r="D443">
            <v>1390500</v>
          </cell>
          <cell r="E443">
            <v>4</v>
          </cell>
          <cell r="F443">
            <v>1614090</v>
          </cell>
        </row>
        <row r="444">
          <cell r="B444" t="str">
            <v>MILLSWOOD</v>
          </cell>
          <cell r="C444">
            <v>5</v>
          </cell>
          <cell r="D444">
            <v>925000</v>
          </cell>
          <cell r="E444">
            <v>5</v>
          </cell>
          <cell r="F444">
            <v>1850000</v>
          </cell>
        </row>
        <row r="445">
          <cell r="B445" t="str">
            <v>MYRTLE BANK</v>
          </cell>
          <cell r="C445">
            <v>5</v>
          </cell>
          <cell r="D445">
            <v>955000</v>
          </cell>
          <cell r="E445">
            <v>8</v>
          </cell>
          <cell r="F445">
            <v>964000</v>
          </cell>
        </row>
        <row r="446">
          <cell r="B446" t="str">
            <v>PARKSIDE</v>
          </cell>
          <cell r="C446">
            <v>17</v>
          </cell>
          <cell r="D446">
            <v>745000</v>
          </cell>
          <cell r="E446">
            <v>8</v>
          </cell>
          <cell r="F446">
            <v>706000</v>
          </cell>
        </row>
        <row r="447">
          <cell r="B447" t="str">
            <v>UNLEY</v>
          </cell>
          <cell r="C447">
            <v>5</v>
          </cell>
          <cell r="D447">
            <v>878000</v>
          </cell>
          <cell r="E447">
            <v>6</v>
          </cell>
          <cell r="F447">
            <v>777500</v>
          </cell>
        </row>
        <row r="448">
          <cell r="B448" t="str">
            <v>UNLEY PARK</v>
          </cell>
          <cell r="C448">
            <v>5</v>
          </cell>
          <cell r="D448">
            <v>2100000</v>
          </cell>
          <cell r="E448">
            <v>4</v>
          </cell>
          <cell r="F448">
            <v>2027500</v>
          </cell>
        </row>
        <row r="449">
          <cell r="B449" t="str">
            <v>WAYVILLE</v>
          </cell>
          <cell r="C449">
            <v>2</v>
          </cell>
          <cell r="D449">
            <v>775000</v>
          </cell>
          <cell r="E449">
            <v>3</v>
          </cell>
          <cell r="F449">
            <v>917500</v>
          </cell>
        </row>
        <row r="450">
          <cell r="B450" t="str">
            <v>GILBERTON</v>
          </cell>
          <cell r="C450">
            <v>8</v>
          </cell>
          <cell r="D450">
            <v>912500</v>
          </cell>
          <cell r="E450">
            <v>2</v>
          </cell>
          <cell r="F450">
            <v>880000</v>
          </cell>
        </row>
        <row r="451">
          <cell r="B451" t="str">
            <v>MEDINDIE</v>
          </cell>
          <cell r="C451">
            <v>4</v>
          </cell>
          <cell r="D451">
            <v>1135000</v>
          </cell>
          <cell r="E451">
            <v>3</v>
          </cell>
          <cell r="F451">
            <v>1582500</v>
          </cell>
        </row>
        <row r="452">
          <cell r="B452" t="str">
            <v>VALE PARK</v>
          </cell>
          <cell r="C452">
            <v>3</v>
          </cell>
          <cell r="D452">
            <v>645000</v>
          </cell>
          <cell r="E452">
            <v>8</v>
          </cell>
          <cell r="F452">
            <v>755000</v>
          </cell>
        </row>
        <row r="453">
          <cell r="B453" t="str">
            <v>WALKERVILLE</v>
          </cell>
          <cell r="C453">
            <v>8</v>
          </cell>
          <cell r="D453">
            <v>885000</v>
          </cell>
          <cell r="E453">
            <v>5</v>
          </cell>
          <cell r="F453">
            <v>1400000</v>
          </cell>
        </row>
        <row r="454">
          <cell r="B454" t="str">
            <v>ADELAIDE AIRPORT</v>
          </cell>
        </row>
        <row r="455">
          <cell r="B455" t="str">
            <v>ASHFORD</v>
          </cell>
          <cell r="C455">
            <v>3</v>
          </cell>
          <cell r="D455">
            <v>690000</v>
          </cell>
          <cell r="E455">
            <v>2</v>
          </cell>
          <cell r="F455">
            <v>588500</v>
          </cell>
        </row>
        <row r="456">
          <cell r="B456" t="str">
            <v>BROOKLYN PARK</v>
          </cell>
          <cell r="C456">
            <v>19</v>
          </cell>
          <cell r="D456">
            <v>445000</v>
          </cell>
          <cell r="E456">
            <v>16</v>
          </cell>
          <cell r="F456">
            <v>533500</v>
          </cell>
        </row>
        <row r="457">
          <cell r="B457" t="str">
            <v>CAMDEN PARK</v>
          </cell>
          <cell r="C457">
            <v>13</v>
          </cell>
          <cell r="D457">
            <v>480000</v>
          </cell>
          <cell r="E457">
            <v>5</v>
          </cell>
          <cell r="F457">
            <v>487944</v>
          </cell>
        </row>
        <row r="458">
          <cell r="B458" t="str">
            <v>COWANDILLA</v>
          </cell>
          <cell r="C458">
            <v>5</v>
          </cell>
          <cell r="D458">
            <v>426000</v>
          </cell>
          <cell r="E458">
            <v>1</v>
          </cell>
          <cell r="F458">
            <v>420000</v>
          </cell>
        </row>
        <row r="459">
          <cell r="B459" t="str">
            <v>FULHAM</v>
          </cell>
          <cell r="C459">
            <v>10</v>
          </cell>
          <cell r="D459">
            <v>637500</v>
          </cell>
          <cell r="E459">
            <v>9</v>
          </cell>
          <cell r="F459">
            <v>698000</v>
          </cell>
        </row>
        <row r="460">
          <cell r="B460" t="str">
            <v>GLANDORE</v>
          </cell>
          <cell r="C460">
            <v>6</v>
          </cell>
          <cell r="D460">
            <v>521000</v>
          </cell>
          <cell r="E460">
            <v>6</v>
          </cell>
          <cell r="F460">
            <v>645000</v>
          </cell>
        </row>
        <row r="461">
          <cell r="B461" t="str">
            <v>GLENELG NORTH</v>
          </cell>
          <cell r="C461">
            <v>19</v>
          </cell>
          <cell r="D461">
            <v>680000</v>
          </cell>
          <cell r="E461">
            <v>20</v>
          </cell>
          <cell r="F461">
            <v>610000</v>
          </cell>
        </row>
        <row r="462">
          <cell r="B462" t="str">
            <v>HILTON</v>
          </cell>
          <cell r="C462">
            <v>4</v>
          </cell>
          <cell r="D462">
            <v>525000</v>
          </cell>
          <cell r="E462">
            <v>4</v>
          </cell>
          <cell r="F462">
            <v>645000</v>
          </cell>
        </row>
        <row r="463">
          <cell r="B463" t="str">
            <v>KESWICK</v>
          </cell>
          <cell r="C463">
            <v>2</v>
          </cell>
          <cell r="D463">
            <v>494375</v>
          </cell>
          <cell r="E463">
            <v>1</v>
          </cell>
          <cell r="F463">
            <v>485000</v>
          </cell>
        </row>
        <row r="464">
          <cell r="B464" t="str">
            <v>KESWICK TERMINAL</v>
          </cell>
        </row>
        <row r="465">
          <cell r="B465" t="str">
            <v>KURRALTA PARK</v>
          </cell>
          <cell r="C465">
            <v>9</v>
          </cell>
          <cell r="D465">
            <v>641350</v>
          </cell>
          <cell r="E465">
            <v>10</v>
          </cell>
          <cell r="F465">
            <v>475000</v>
          </cell>
        </row>
        <row r="466">
          <cell r="B466" t="str">
            <v>LOCKLEYS</v>
          </cell>
          <cell r="C466">
            <v>24</v>
          </cell>
          <cell r="D466">
            <v>692000</v>
          </cell>
          <cell r="E466">
            <v>12</v>
          </cell>
          <cell r="F466">
            <v>702500</v>
          </cell>
        </row>
        <row r="467">
          <cell r="B467" t="str">
            <v>MARLESTON</v>
          </cell>
          <cell r="C467">
            <v>4</v>
          </cell>
          <cell r="D467">
            <v>480000</v>
          </cell>
          <cell r="E467">
            <v>6</v>
          </cell>
          <cell r="F467">
            <v>537500</v>
          </cell>
        </row>
        <row r="468">
          <cell r="B468" t="str">
            <v>MILE END</v>
          </cell>
          <cell r="C468">
            <v>10</v>
          </cell>
          <cell r="D468">
            <v>495000</v>
          </cell>
          <cell r="E468">
            <v>10</v>
          </cell>
          <cell r="F468">
            <v>619275</v>
          </cell>
        </row>
        <row r="469">
          <cell r="B469" t="str">
            <v>MILE END SOUTH</v>
          </cell>
        </row>
        <row r="470">
          <cell r="B470" t="str">
            <v>NETLEY</v>
          </cell>
          <cell r="C470">
            <v>10</v>
          </cell>
          <cell r="D470">
            <v>430000</v>
          </cell>
          <cell r="E470">
            <v>7</v>
          </cell>
          <cell r="F470">
            <v>567500</v>
          </cell>
        </row>
        <row r="471">
          <cell r="B471" t="str">
            <v>NORTH PLYMPTON</v>
          </cell>
          <cell r="C471">
            <v>9</v>
          </cell>
          <cell r="D471">
            <v>563500</v>
          </cell>
          <cell r="E471">
            <v>12</v>
          </cell>
          <cell r="F471">
            <v>481500</v>
          </cell>
        </row>
        <row r="472">
          <cell r="B472" t="str">
            <v>NOVAR GARDENS</v>
          </cell>
          <cell r="C472">
            <v>5</v>
          </cell>
          <cell r="D472">
            <v>525000</v>
          </cell>
          <cell r="E472">
            <v>3</v>
          </cell>
          <cell r="F472">
            <v>606000</v>
          </cell>
        </row>
        <row r="473">
          <cell r="B473" t="str">
            <v>PLYMPTON</v>
          </cell>
          <cell r="C473">
            <v>14</v>
          </cell>
          <cell r="D473">
            <v>520000</v>
          </cell>
          <cell r="E473">
            <v>9</v>
          </cell>
          <cell r="F473">
            <v>527000</v>
          </cell>
        </row>
        <row r="474">
          <cell r="B474" t="str">
            <v>RICHMOND</v>
          </cell>
          <cell r="C474">
            <v>10</v>
          </cell>
          <cell r="D474">
            <v>417500</v>
          </cell>
          <cell r="E474">
            <v>4</v>
          </cell>
          <cell r="F474">
            <v>512500</v>
          </cell>
        </row>
        <row r="475">
          <cell r="B475" t="str">
            <v>THEBARTON</v>
          </cell>
          <cell r="C475">
            <v>3</v>
          </cell>
          <cell r="D475">
            <v>546000</v>
          </cell>
          <cell r="E475">
            <v>2</v>
          </cell>
          <cell r="F475">
            <v>516000</v>
          </cell>
        </row>
        <row r="476">
          <cell r="B476" t="str">
            <v>TORRENSVILLE</v>
          </cell>
          <cell r="C476">
            <v>15</v>
          </cell>
          <cell r="D476">
            <v>600500</v>
          </cell>
          <cell r="E476">
            <v>6</v>
          </cell>
          <cell r="F476">
            <v>605000</v>
          </cell>
        </row>
        <row r="477">
          <cell r="B477" t="str">
            <v>UNDERDALE</v>
          </cell>
          <cell r="C477">
            <v>7</v>
          </cell>
          <cell r="D477">
            <v>570000</v>
          </cell>
          <cell r="E477">
            <v>6</v>
          </cell>
          <cell r="F477">
            <v>521500</v>
          </cell>
        </row>
        <row r="478">
          <cell r="B478" t="str">
            <v>WEST BEACH</v>
          </cell>
          <cell r="C478">
            <v>11</v>
          </cell>
          <cell r="D478">
            <v>637500</v>
          </cell>
          <cell r="E478">
            <v>18</v>
          </cell>
          <cell r="F478">
            <v>660000</v>
          </cell>
        </row>
        <row r="479">
          <cell r="B479" t="str">
            <v>WEST RICHMOND</v>
          </cell>
          <cell r="C479">
            <v>4</v>
          </cell>
          <cell r="D479">
            <v>430000</v>
          </cell>
          <cell r="E479">
            <v>2</v>
          </cell>
          <cell r="F479">
            <v>468500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_2016q4"/>
    </sheetNames>
    <sheetDataSet>
      <sheetData sheetId="0">
        <row r="2">
          <cell r="B2" t="str">
            <v>ADELAIDE</v>
          </cell>
          <cell r="C2">
            <v>9</v>
          </cell>
          <cell r="D2">
            <v>677500</v>
          </cell>
          <cell r="E2">
            <v>6</v>
          </cell>
          <cell r="F2">
            <v>683000</v>
          </cell>
        </row>
        <row r="3">
          <cell r="B3" t="str">
            <v>NORTH ADELAIDE</v>
          </cell>
          <cell r="C3">
            <v>8</v>
          </cell>
          <cell r="D3">
            <v>1780000</v>
          </cell>
          <cell r="E3">
            <v>6</v>
          </cell>
          <cell r="F3">
            <v>1231000</v>
          </cell>
        </row>
        <row r="4">
          <cell r="B4" t="str">
            <v>ALDGATE</v>
          </cell>
          <cell r="C4">
            <v>14</v>
          </cell>
          <cell r="D4">
            <v>745000</v>
          </cell>
          <cell r="E4">
            <v>10</v>
          </cell>
          <cell r="F4">
            <v>695000</v>
          </cell>
        </row>
        <row r="5">
          <cell r="B5" t="str">
            <v>ASHTON</v>
          </cell>
        </row>
        <row r="6">
          <cell r="B6" t="str">
            <v>BASKET RANGE</v>
          </cell>
        </row>
        <row r="7">
          <cell r="B7" t="str">
            <v>BELAIR</v>
          </cell>
          <cell r="C7">
            <v>23</v>
          </cell>
          <cell r="D7">
            <v>618000</v>
          </cell>
          <cell r="E7">
            <v>18</v>
          </cell>
          <cell r="F7">
            <v>623000</v>
          </cell>
        </row>
        <row r="8">
          <cell r="B8" t="str">
            <v>BRADBURY</v>
          </cell>
        </row>
        <row r="9">
          <cell r="B9" t="str">
            <v>BRIDGEWATER</v>
          </cell>
          <cell r="C9">
            <v>19</v>
          </cell>
          <cell r="D9">
            <v>472000</v>
          </cell>
          <cell r="E9">
            <v>12</v>
          </cell>
          <cell r="F9">
            <v>490500</v>
          </cell>
        </row>
        <row r="10">
          <cell r="B10" t="str">
            <v>CAREY GULLY</v>
          </cell>
          <cell r="E10">
            <v>1</v>
          </cell>
          <cell r="F10">
            <v>600000</v>
          </cell>
        </row>
        <row r="11">
          <cell r="B11" t="str">
            <v>CASTAMBUL</v>
          </cell>
        </row>
        <row r="12">
          <cell r="B12" t="str">
            <v>CHERRYVILLE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9</v>
          </cell>
          <cell r="D14">
            <v>620000</v>
          </cell>
          <cell r="E14">
            <v>8</v>
          </cell>
          <cell r="F14">
            <v>621500</v>
          </cell>
        </row>
        <row r="15">
          <cell r="B15" t="str">
            <v>CRAFERS WEST</v>
          </cell>
          <cell r="C15">
            <v>9</v>
          </cell>
          <cell r="D15">
            <v>547500</v>
          </cell>
          <cell r="E15">
            <v>6</v>
          </cell>
          <cell r="F15">
            <v>787500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3</v>
          </cell>
          <cell r="D17">
            <v>655000</v>
          </cell>
          <cell r="E17">
            <v>3</v>
          </cell>
          <cell r="F17">
            <v>455000</v>
          </cell>
        </row>
        <row r="18">
          <cell r="B18" t="str">
            <v>HEATHFIELD</v>
          </cell>
          <cell r="C18">
            <v>4</v>
          </cell>
          <cell r="D18">
            <v>832500</v>
          </cell>
          <cell r="E18">
            <v>1</v>
          </cell>
          <cell r="F18">
            <v>554000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  <cell r="C21">
            <v>1</v>
          </cell>
          <cell r="D21">
            <v>855000</v>
          </cell>
        </row>
        <row r="22">
          <cell r="B22" t="str">
            <v>LONGWOOD</v>
          </cell>
          <cell r="C22">
            <v>1</v>
          </cell>
          <cell r="D22">
            <v>400050</v>
          </cell>
        </row>
        <row r="23">
          <cell r="B23" t="str">
            <v>MARBLE HILL</v>
          </cell>
          <cell r="E23">
            <v>1</v>
          </cell>
          <cell r="F23">
            <v>570000</v>
          </cell>
        </row>
        <row r="24">
          <cell r="B24" t="str">
            <v>MONTACUTE</v>
          </cell>
        </row>
        <row r="25">
          <cell r="B25" t="str">
            <v>MOUNT GEORGE</v>
          </cell>
        </row>
        <row r="26">
          <cell r="B26" t="str">
            <v>MYLOR</v>
          </cell>
          <cell r="E26">
            <v>1</v>
          </cell>
        </row>
        <row r="27">
          <cell r="B27" t="str">
            <v>NORTON SUMMIT</v>
          </cell>
          <cell r="C27">
            <v>1</v>
          </cell>
          <cell r="D27">
            <v>610000</v>
          </cell>
          <cell r="E27">
            <v>1</v>
          </cell>
          <cell r="F27">
            <v>530000</v>
          </cell>
        </row>
        <row r="28">
          <cell r="B28" t="str">
            <v>PICCADILLY</v>
          </cell>
          <cell r="C28">
            <v>4</v>
          </cell>
          <cell r="D28">
            <v>732500</v>
          </cell>
          <cell r="E28">
            <v>3</v>
          </cell>
          <cell r="F28">
            <v>633000</v>
          </cell>
        </row>
        <row r="29">
          <cell r="B29" t="str">
            <v>ROSTREVOR</v>
          </cell>
          <cell r="C29">
            <v>28</v>
          </cell>
          <cell r="D29">
            <v>646000</v>
          </cell>
          <cell r="E29">
            <v>29</v>
          </cell>
          <cell r="F29">
            <v>556250</v>
          </cell>
        </row>
        <row r="30">
          <cell r="B30" t="str">
            <v>SCOTT CREEK</v>
          </cell>
        </row>
        <row r="31">
          <cell r="B31" t="str">
            <v>STIRLING</v>
          </cell>
          <cell r="C31">
            <v>11</v>
          </cell>
          <cell r="D31">
            <v>740000</v>
          </cell>
          <cell r="E31">
            <v>13</v>
          </cell>
          <cell r="F31">
            <v>822000</v>
          </cell>
        </row>
        <row r="32">
          <cell r="B32" t="str">
            <v>STONYFELL</v>
          </cell>
          <cell r="C32">
            <v>8</v>
          </cell>
          <cell r="D32">
            <v>964180</v>
          </cell>
          <cell r="E32">
            <v>7</v>
          </cell>
          <cell r="F32">
            <v>890000</v>
          </cell>
        </row>
        <row r="33">
          <cell r="B33" t="str">
            <v>SUMMERTOWN</v>
          </cell>
          <cell r="E33">
            <v>1</v>
          </cell>
          <cell r="F33">
            <v>550000</v>
          </cell>
        </row>
        <row r="34">
          <cell r="B34" t="str">
            <v>TERINGIE</v>
          </cell>
          <cell r="C34">
            <v>3</v>
          </cell>
          <cell r="D34">
            <v>765000</v>
          </cell>
          <cell r="E34">
            <v>2</v>
          </cell>
          <cell r="F34">
            <v>578000</v>
          </cell>
        </row>
        <row r="35">
          <cell r="B35" t="str">
            <v>UPPER STURT</v>
          </cell>
          <cell r="C35">
            <v>3</v>
          </cell>
          <cell r="D35">
            <v>520000</v>
          </cell>
          <cell r="E35">
            <v>5</v>
          </cell>
          <cell r="F35">
            <v>532500</v>
          </cell>
        </row>
        <row r="36">
          <cell r="B36" t="str">
            <v>URAIDLA</v>
          </cell>
          <cell r="C36">
            <v>1</v>
          </cell>
          <cell r="D36">
            <v>400000</v>
          </cell>
        </row>
        <row r="37">
          <cell r="B37" t="str">
            <v>WATERFALL GULLY</v>
          </cell>
        </row>
        <row r="38">
          <cell r="B38" t="str">
            <v>WOODFORDE</v>
          </cell>
          <cell r="C38">
            <v>4</v>
          </cell>
          <cell r="D38">
            <v>766250</v>
          </cell>
          <cell r="E38">
            <v>1</v>
          </cell>
          <cell r="F38">
            <v>682500</v>
          </cell>
        </row>
        <row r="39">
          <cell r="B39" t="str">
            <v>AULDANA</v>
          </cell>
          <cell r="C39">
            <v>3</v>
          </cell>
          <cell r="D39">
            <v>851944</v>
          </cell>
          <cell r="E39">
            <v>1</v>
          </cell>
          <cell r="F39">
            <v>2535000</v>
          </cell>
        </row>
        <row r="40">
          <cell r="B40" t="str">
            <v>BEAUMONT</v>
          </cell>
          <cell r="C40">
            <v>17</v>
          </cell>
          <cell r="D40">
            <v>845000</v>
          </cell>
          <cell r="E40">
            <v>7</v>
          </cell>
          <cell r="F40">
            <v>825000</v>
          </cell>
        </row>
        <row r="41">
          <cell r="B41" t="str">
            <v>BEULAH PARK</v>
          </cell>
          <cell r="C41">
            <v>6</v>
          </cell>
          <cell r="D41">
            <v>736000</v>
          </cell>
          <cell r="E41">
            <v>6</v>
          </cell>
          <cell r="F41">
            <v>810500</v>
          </cell>
        </row>
        <row r="42">
          <cell r="B42" t="str">
            <v>BURNSIDE</v>
          </cell>
          <cell r="C42">
            <v>17</v>
          </cell>
          <cell r="D42">
            <v>800000</v>
          </cell>
          <cell r="E42">
            <v>8</v>
          </cell>
          <cell r="F42">
            <v>688000</v>
          </cell>
        </row>
        <row r="43">
          <cell r="B43" t="str">
            <v>DULWICH</v>
          </cell>
          <cell r="C43">
            <v>7</v>
          </cell>
          <cell r="D43">
            <v>1040000</v>
          </cell>
          <cell r="E43">
            <v>7</v>
          </cell>
          <cell r="F43">
            <v>985000</v>
          </cell>
        </row>
        <row r="44">
          <cell r="B44" t="str">
            <v>EASTWOOD</v>
          </cell>
          <cell r="C44">
            <v>4</v>
          </cell>
          <cell r="D44">
            <v>462000</v>
          </cell>
          <cell r="E44">
            <v>2</v>
          </cell>
          <cell r="F44">
            <v>539000</v>
          </cell>
        </row>
        <row r="45">
          <cell r="B45" t="str">
            <v>ERINDALE</v>
          </cell>
          <cell r="C45">
            <v>5</v>
          </cell>
          <cell r="D45">
            <v>880000</v>
          </cell>
          <cell r="E45">
            <v>5</v>
          </cell>
          <cell r="F45">
            <v>1096000</v>
          </cell>
        </row>
        <row r="46">
          <cell r="B46" t="str">
            <v>FREWVILLE</v>
          </cell>
          <cell r="C46">
            <v>3</v>
          </cell>
          <cell r="D46">
            <v>735000</v>
          </cell>
          <cell r="E46">
            <v>3</v>
          </cell>
          <cell r="F46">
            <v>643000</v>
          </cell>
        </row>
        <row r="47">
          <cell r="B47" t="str">
            <v>GLEN OSMOND</v>
          </cell>
          <cell r="C47">
            <v>11</v>
          </cell>
          <cell r="D47">
            <v>970000</v>
          </cell>
          <cell r="E47">
            <v>10</v>
          </cell>
          <cell r="F47">
            <v>1150000</v>
          </cell>
        </row>
        <row r="48">
          <cell r="B48" t="str">
            <v>GLENSIDE</v>
          </cell>
          <cell r="C48">
            <v>3</v>
          </cell>
          <cell r="D48">
            <v>1300000</v>
          </cell>
          <cell r="E48">
            <v>3</v>
          </cell>
          <cell r="F48">
            <v>824000</v>
          </cell>
        </row>
        <row r="49">
          <cell r="B49" t="str">
            <v>GLENUNGA</v>
          </cell>
          <cell r="C49">
            <v>4</v>
          </cell>
          <cell r="D49">
            <v>858750</v>
          </cell>
          <cell r="E49">
            <v>5</v>
          </cell>
          <cell r="F49">
            <v>969444</v>
          </cell>
        </row>
        <row r="50">
          <cell r="B50" t="str">
            <v>HAZELWOOD PARK</v>
          </cell>
          <cell r="C50">
            <v>3</v>
          </cell>
          <cell r="D50">
            <v>971500</v>
          </cell>
          <cell r="E50">
            <v>6</v>
          </cell>
          <cell r="F50">
            <v>914500</v>
          </cell>
        </row>
        <row r="51">
          <cell r="B51" t="str">
            <v>HORSNELL GULLY</v>
          </cell>
        </row>
        <row r="52">
          <cell r="B52" t="str">
            <v>KENSINGTON GARDENS</v>
          </cell>
          <cell r="C52">
            <v>5</v>
          </cell>
          <cell r="D52">
            <v>725500</v>
          </cell>
          <cell r="E52">
            <v>7</v>
          </cell>
          <cell r="F52">
            <v>1000000</v>
          </cell>
        </row>
        <row r="53">
          <cell r="B53" t="str">
            <v>KENSINGTON PARK</v>
          </cell>
          <cell r="C53">
            <v>7</v>
          </cell>
          <cell r="D53">
            <v>845000</v>
          </cell>
          <cell r="E53">
            <v>15</v>
          </cell>
          <cell r="F53">
            <v>953250</v>
          </cell>
        </row>
        <row r="54">
          <cell r="B54" t="str">
            <v>LEABROOK</v>
          </cell>
          <cell r="C54">
            <v>3</v>
          </cell>
          <cell r="D54">
            <v>2000000</v>
          </cell>
          <cell r="E54">
            <v>4</v>
          </cell>
          <cell r="F54">
            <v>1262500</v>
          </cell>
        </row>
        <row r="55">
          <cell r="B55" t="str">
            <v>LEAWOOD GARDENS</v>
          </cell>
          <cell r="E55">
            <v>1</v>
          </cell>
          <cell r="F55">
            <v>816000</v>
          </cell>
        </row>
        <row r="56">
          <cell r="B56" t="str">
            <v>LINDEN PARK</v>
          </cell>
          <cell r="C56">
            <v>9</v>
          </cell>
          <cell r="D56">
            <v>900000</v>
          </cell>
          <cell r="E56">
            <v>8</v>
          </cell>
          <cell r="F56">
            <v>815000</v>
          </cell>
        </row>
        <row r="57">
          <cell r="B57" t="str">
            <v>MAGILL</v>
          </cell>
          <cell r="C57">
            <v>36</v>
          </cell>
          <cell r="D57">
            <v>597525</v>
          </cell>
          <cell r="E57">
            <v>25</v>
          </cell>
          <cell r="F57">
            <v>686000</v>
          </cell>
        </row>
        <row r="58">
          <cell r="B58" t="str">
            <v>MOUNT OSMOND</v>
          </cell>
          <cell r="C58">
            <v>2</v>
          </cell>
          <cell r="D58">
            <v>878500</v>
          </cell>
          <cell r="E58">
            <v>1</v>
          </cell>
          <cell r="F58">
            <v>670000</v>
          </cell>
        </row>
        <row r="59">
          <cell r="B59" t="str">
            <v>ROSE PARK</v>
          </cell>
          <cell r="C59">
            <v>4</v>
          </cell>
          <cell r="D59">
            <v>1280000</v>
          </cell>
          <cell r="E59">
            <v>4</v>
          </cell>
          <cell r="F59">
            <v>2000000</v>
          </cell>
        </row>
        <row r="60">
          <cell r="B60" t="str">
            <v>ROSSLYN PARK</v>
          </cell>
          <cell r="C60">
            <v>6</v>
          </cell>
          <cell r="D60">
            <v>915000</v>
          </cell>
          <cell r="E60">
            <v>5</v>
          </cell>
          <cell r="F60">
            <v>770000</v>
          </cell>
        </row>
        <row r="61">
          <cell r="B61" t="str">
            <v>SKYE</v>
          </cell>
          <cell r="E61">
            <v>1</v>
          </cell>
        </row>
        <row r="62">
          <cell r="B62" t="str">
            <v>ST GEORGES</v>
          </cell>
          <cell r="C62">
            <v>2</v>
          </cell>
          <cell r="D62">
            <v>1092500</v>
          </cell>
          <cell r="E62">
            <v>6</v>
          </cell>
          <cell r="F62">
            <v>967500</v>
          </cell>
        </row>
        <row r="63">
          <cell r="B63" t="str">
            <v>STONYFELL</v>
          </cell>
          <cell r="C63">
            <v>8</v>
          </cell>
          <cell r="D63">
            <v>964180</v>
          </cell>
          <cell r="E63">
            <v>7</v>
          </cell>
          <cell r="F63">
            <v>890000</v>
          </cell>
        </row>
        <row r="64">
          <cell r="B64" t="str">
            <v>TOORAK GARDENS</v>
          </cell>
          <cell r="C64">
            <v>5</v>
          </cell>
          <cell r="D64">
            <v>1580000</v>
          </cell>
          <cell r="E64">
            <v>8</v>
          </cell>
          <cell r="F64">
            <v>1237000</v>
          </cell>
        </row>
        <row r="65">
          <cell r="B65" t="str">
            <v>TUSMORE</v>
          </cell>
          <cell r="C65">
            <v>3</v>
          </cell>
          <cell r="D65">
            <v>1000000</v>
          </cell>
          <cell r="E65">
            <v>7</v>
          </cell>
          <cell r="F65">
            <v>900000</v>
          </cell>
        </row>
        <row r="66">
          <cell r="B66" t="str">
            <v>WATERFALL GULLY</v>
          </cell>
        </row>
        <row r="67">
          <cell r="B67" t="str">
            <v>WATTLE PARK</v>
          </cell>
          <cell r="C67">
            <v>13</v>
          </cell>
          <cell r="D67">
            <v>830000</v>
          </cell>
          <cell r="E67">
            <v>8</v>
          </cell>
          <cell r="F67">
            <v>835000</v>
          </cell>
        </row>
        <row r="68">
          <cell r="B68" t="str">
            <v>ATHELSTONE</v>
          </cell>
          <cell r="C68">
            <v>22</v>
          </cell>
          <cell r="D68">
            <v>487000</v>
          </cell>
          <cell r="E68">
            <v>41</v>
          </cell>
          <cell r="F68">
            <v>518500</v>
          </cell>
        </row>
        <row r="69">
          <cell r="B69" t="str">
            <v>CAMPBELLTOWN</v>
          </cell>
          <cell r="C69">
            <v>31</v>
          </cell>
          <cell r="D69">
            <v>502500</v>
          </cell>
          <cell r="E69">
            <v>48</v>
          </cell>
          <cell r="F69">
            <v>510000</v>
          </cell>
        </row>
        <row r="70">
          <cell r="B70" t="str">
            <v>HECTORVILLE</v>
          </cell>
          <cell r="C70">
            <v>16</v>
          </cell>
          <cell r="D70">
            <v>465000</v>
          </cell>
          <cell r="E70">
            <v>10</v>
          </cell>
          <cell r="F70">
            <v>625000</v>
          </cell>
        </row>
        <row r="71">
          <cell r="B71" t="str">
            <v>MAGILL</v>
          </cell>
          <cell r="C71">
            <v>36</v>
          </cell>
          <cell r="D71">
            <v>597525</v>
          </cell>
          <cell r="E71">
            <v>25</v>
          </cell>
          <cell r="F71">
            <v>686000</v>
          </cell>
        </row>
        <row r="72">
          <cell r="B72" t="str">
            <v>NEWTON</v>
          </cell>
          <cell r="C72">
            <v>14</v>
          </cell>
          <cell r="D72">
            <v>552500</v>
          </cell>
          <cell r="E72">
            <v>12</v>
          </cell>
          <cell r="F72">
            <v>485100</v>
          </cell>
        </row>
        <row r="73">
          <cell r="B73" t="str">
            <v>PARADISE</v>
          </cell>
          <cell r="C73">
            <v>21</v>
          </cell>
          <cell r="D73">
            <v>487000</v>
          </cell>
          <cell r="E73">
            <v>23</v>
          </cell>
          <cell r="F73">
            <v>500000</v>
          </cell>
        </row>
        <row r="74">
          <cell r="B74" t="str">
            <v>ROSTREVOR</v>
          </cell>
          <cell r="C74">
            <v>28</v>
          </cell>
          <cell r="D74">
            <v>646000</v>
          </cell>
          <cell r="E74">
            <v>29</v>
          </cell>
          <cell r="F74">
            <v>556250</v>
          </cell>
        </row>
        <row r="75">
          <cell r="B75" t="str">
            <v>TRANMERE</v>
          </cell>
          <cell r="C75">
            <v>15</v>
          </cell>
          <cell r="D75">
            <v>721750</v>
          </cell>
          <cell r="E75">
            <v>13</v>
          </cell>
          <cell r="F75">
            <v>700000</v>
          </cell>
        </row>
        <row r="76">
          <cell r="B76" t="str">
            <v>ALBERT PARK</v>
          </cell>
          <cell r="C76">
            <v>15</v>
          </cell>
          <cell r="D76">
            <v>403750</v>
          </cell>
          <cell r="E76">
            <v>5</v>
          </cell>
          <cell r="F76">
            <v>475000</v>
          </cell>
        </row>
        <row r="77">
          <cell r="B77" t="str">
            <v>ALLENBY GARDENS</v>
          </cell>
          <cell r="C77">
            <v>10</v>
          </cell>
          <cell r="D77">
            <v>532750</v>
          </cell>
          <cell r="E77">
            <v>6</v>
          </cell>
          <cell r="F77">
            <v>631000</v>
          </cell>
        </row>
        <row r="78">
          <cell r="B78" t="str">
            <v>ATHOL PARK</v>
          </cell>
          <cell r="C78">
            <v>3</v>
          </cell>
          <cell r="D78">
            <v>565250</v>
          </cell>
          <cell r="E78">
            <v>7</v>
          </cell>
          <cell r="F78">
            <v>363000</v>
          </cell>
        </row>
        <row r="79">
          <cell r="B79" t="str">
            <v>BEVERLEY</v>
          </cell>
          <cell r="C79">
            <v>9</v>
          </cell>
          <cell r="D79">
            <v>527000</v>
          </cell>
          <cell r="E79">
            <v>4</v>
          </cell>
          <cell r="F79">
            <v>496000</v>
          </cell>
        </row>
        <row r="80">
          <cell r="B80" t="str">
            <v>BOWDEN</v>
          </cell>
        </row>
        <row r="81">
          <cell r="B81" t="str">
            <v>BROMPTON</v>
          </cell>
          <cell r="C81">
            <v>8</v>
          </cell>
          <cell r="D81">
            <v>525000</v>
          </cell>
          <cell r="E81">
            <v>10</v>
          </cell>
          <cell r="F81">
            <v>520300</v>
          </cell>
        </row>
        <row r="82">
          <cell r="B82" t="str">
            <v>CHELTENHAM</v>
          </cell>
          <cell r="C82">
            <v>8</v>
          </cell>
          <cell r="D82">
            <v>460000</v>
          </cell>
          <cell r="E82">
            <v>9</v>
          </cell>
          <cell r="F82">
            <v>465500</v>
          </cell>
        </row>
        <row r="83">
          <cell r="B83" t="str">
            <v>CROYDON</v>
          </cell>
          <cell r="C83">
            <v>3</v>
          </cell>
          <cell r="D83">
            <v>470000</v>
          </cell>
          <cell r="E83">
            <v>2</v>
          </cell>
          <cell r="F83">
            <v>650000</v>
          </cell>
        </row>
        <row r="84">
          <cell r="B84" t="str">
            <v>DEVON PARK</v>
          </cell>
          <cell r="C84">
            <v>5</v>
          </cell>
          <cell r="D84">
            <v>482000</v>
          </cell>
          <cell r="E84">
            <v>9</v>
          </cell>
          <cell r="F84">
            <v>347500</v>
          </cell>
        </row>
        <row r="85">
          <cell r="B85" t="str">
            <v>FINDON</v>
          </cell>
          <cell r="C85">
            <v>18</v>
          </cell>
          <cell r="D85">
            <v>491000</v>
          </cell>
          <cell r="E85">
            <v>23</v>
          </cell>
          <cell r="F85">
            <v>520750</v>
          </cell>
        </row>
        <row r="86">
          <cell r="B86" t="str">
            <v>FLINDERS PARK</v>
          </cell>
          <cell r="C86">
            <v>21</v>
          </cell>
          <cell r="D86">
            <v>547500</v>
          </cell>
          <cell r="E86">
            <v>20</v>
          </cell>
          <cell r="F86">
            <v>573000</v>
          </cell>
        </row>
        <row r="87">
          <cell r="B87" t="str">
            <v>FULHAM GARDENS</v>
          </cell>
          <cell r="C87">
            <v>25</v>
          </cell>
          <cell r="D87">
            <v>604500</v>
          </cell>
          <cell r="E87">
            <v>13</v>
          </cell>
          <cell r="F87">
            <v>650000</v>
          </cell>
        </row>
        <row r="88">
          <cell r="B88" t="str">
            <v>GRANGE</v>
          </cell>
          <cell r="C88">
            <v>14</v>
          </cell>
          <cell r="D88">
            <v>725000</v>
          </cell>
          <cell r="E88">
            <v>20</v>
          </cell>
          <cell r="F88">
            <v>700000</v>
          </cell>
        </row>
        <row r="89">
          <cell r="B89" t="str">
            <v>HENDON</v>
          </cell>
          <cell r="C89">
            <v>6</v>
          </cell>
          <cell r="D89">
            <v>378000</v>
          </cell>
          <cell r="E89">
            <v>10</v>
          </cell>
          <cell r="F89">
            <v>420750</v>
          </cell>
        </row>
        <row r="90">
          <cell r="B90" t="str">
            <v>HENLEY BEACH</v>
          </cell>
          <cell r="C90">
            <v>19</v>
          </cell>
          <cell r="D90">
            <v>850000</v>
          </cell>
          <cell r="E90">
            <v>22</v>
          </cell>
          <cell r="F90">
            <v>845000</v>
          </cell>
        </row>
        <row r="91">
          <cell r="B91" t="str">
            <v>HENLEY BEACH SOUTH</v>
          </cell>
          <cell r="C91">
            <v>7</v>
          </cell>
          <cell r="D91">
            <v>702500</v>
          </cell>
          <cell r="E91">
            <v>12</v>
          </cell>
          <cell r="F91">
            <v>831000</v>
          </cell>
        </row>
        <row r="92">
          <cell r="B92" t="str">
            <v>HINDMARSH</v>
          </cell>
        </row>
        <row r="93">
          <cell r="B93" t="str">
            <v>KIDMAN PARK</v>
          </cell>
          <cell r="C93">
            <v>6</v>
          </cell>
          <cell r="D93">
            <v>585000</v>
          </cell>
          <cell r="E93">
            <v>11</v>
          </cell>
          <cell r="F93">
            <v>620000</v>
          </cell>
        </row>
        <row r="94">
          <cell r="B94" t="str">
            <v>KILKENNY</v>
          </cell>
          <cell r="C94">
            <v>3</v>
          </cell>
          <cell r="D94">
            <v>450000</v>
          </cell>
          <cell r="E94">
            <v>3</v>
          </cell>
          <cell r="F94">
            <v>610000</v>
          </cell>
        </row>
        <row r="95">
          <cell r="B95" t="str">
            <v>OVINGHAM</v>
          </cell>
          <cell r="E95">
            <v>3</v>
          </cell>
          <cell r="F95">
            <v>580000</v>
          </cell>
        </row>
        <row r="96">
          <cell r="B96" t="str">
            <v>PENNINGTON</v>
          </cell>
          <cell r="C96">
            <v>9</v>
          </cell>
          <cell r="D96">
            <v>363000</v>
          </cell>
          <cell r="E96">
            <v>13</v>
          </cell>
          <cell r="F96">
            <v>390000</v>
          </cell>
        </row>
        <row r="97">
          <cell r="B97" t="str">
            <v>RENOWN PARK</v>
          </cell>
          <cell r="C97">
            <v>6</v>
          </cell>
          <cell r="D97">
            <v>476750</v>
          </cell>
          <cell r="E97">
            <v>3</v>
          </cell>
          <cell r="F97">
            <v>498000</v>
          </cell>
        </row>
        <row r="98">
          <cell r="B98" t="str">
            <v>RIDLEYTON</v>
          </cell>
          <cell r="C98">
            <v>8</v>
          </cell>
          <cell r="D98">
            <v>480000</v>
          </cell>
          <cell r="E98">
            <v>3</v>
          </cell>
          <cell r="F98">
            <v>512500</v>
          </cell>
        </row>
        <row r="99">
          <cell r="B99" t="str">
            <v>ROSEWATER</v>
          </cell>
          <cell r="C99">
            <v>12</v>
          </cell>
          <cell r="D99">
            <v>370100</v>
          </cell>
          <cell r="E99">
            <v>13</v>
          </cell>
          <cell r="F99">
            <v>347500</v>
          </cell>
        </row>
        <row r="100">
          <cell r="B100" t="str">
            <v>ROYAL PARK</v>
          </cell>
          <cell r="C100">
            <v>13</v>
          </cell>
          <cell r="D100">
            <v>387500</v>
          </cell>
          <cell r="E100">
            <v>17</v>
          </cell>
          <cell r="F100">
            <v>385000</v>
          </cell>
        </row>
        <row r="101">
          <cell r="B101" t="str">
            <v>SEATON</v>
          </cell>
          <cell r="C101">
            <v>26</v>
          </cell>
          <cell r="D101">
            <v>477500</v>
          </cell>
          <cell r="E101">
            <v>38</v>
          </cell>
          <cell r="F101">
            <v>491000</v>
          </cell>
        </row>
        <row r="102">
          <cell r="B102" t="str">
            <v>SEMAPHORE PARK</v>
          </cell>
          <cell r="C102">
            <v>18</v>
          </cell>
          <cell r="D102">
            <v>526000</v>
          </cell>
          <cell r="E102">
            <v>13</v>
          </cell>
          <cell r="F102">
            <v>530500</v>
          </cell>
        </row>
        <row r="103">
          <cell r="B103" t="str">
            <v>ST CLAIR</v>
          </cell>
          <cell r="C103">
            <v>3</v>
          </cell>
          <cell r="D103">
            <v>621500</v>
          </cell>
          <cell r="E103">
            <v>7</v>
          </cell>
          <cell r="F103">
            <v>720000</v>
          </cell>
        </row>
        <row r="104">
          <cell r="B104" t="str">
            <v>TENNYSON</v>
          </cell>
          <cell r="C104">
            <v>2</v>
          </cell>
          <cell r="D104">
            <v>2202500</v>
          </cell>
          <cell r="E104">
            <v>5</v>
          </cell>
          <cell r="F104">
            <v>1050000</v>
          </cell>
        </row>
        <row r="105">
          <cell r="B105" t="str">
            <v>WELLAND</v>
          </cell>
          <cell r="C105">
            <v>1</v>
          </cell>
          <cell r="D105">
            <v>555000</v>
          </cell>
          <cell r="E105">
            <v>1</v>
          </cell>
          <cell r="F105">
            <v>425100</v>
          </cell>
        </row>
        <row r="106">
          <cell r="B106" t="str">
            <v>WEST BEACH</v>
          </cell>
          <cell r="C106">
            <v>12</v>
          </cell>
          <cell r="D106">
            <v>777300</v>
          </cell>
          <cell r="E106">
            <v>11</v>
          </cell>
          <cell r="F106">
            <v>575000</v>
          </cell>
        </row>
        <row r="107">
          <cell r="B107" t="str">
            <v>WEST CROYDON</v>
          </cell>
          <cell r="C107">
            <v>14</v>
          </cell>
          <cell r="D107">
            <v>490000</v>
          </cell>
          <cell r="E107">
            <v>14</v>
          </cell>
          <cell r="F107">
            <v>533000</v>
          </cell>
        </row>
        <row r="108">
          <cell r="B108" t="str">
            <v>WEST HINDMARSH</v>
          </cell>
          <cell r="C108">
            <v>2</v>
          </cell>
          <cell r="D108">
            <v>603250</v>
          </cell>
          <cell r="E108">
            <v>3</v>
          </cell>
          <cell r="F108">
            <v>435000</v>
          </cell>
        </row>
        <row r="109">
          <cell r="B109" t="str">
            <v>WEST LAKES</v>
          </cell>
          <cell r="C109">
            <v>11</v>
          </cell>
          <cell r="D109">
            <v>728500</v>
          </cell>
          <cell r="E109">
            <v>10</v>
          </cell>
          <cell r="F109">
            <v>720000</v>
          </cell>
        </row>
        <row r="110">
          <cell r="B110" t="str">
            <v>WEST LAKES SHORE</v>
          </cell>
          <cell r="C110">
            <v>13</v>
          </cell>
          <cell r="D110">
            <v>547500</v>
          </cell>
          <cell r="E110">
            <v>11</v>
          </cell>
          <cell r="F110">
            <v>684500</v>
          </cell>
        </row>
        <row r="111">
          <cell r="B111" t="str">
            <v>WOODVILLE</v>
          </cell>
          <cell r="C111">
            <v>2</v>
          </cell>
          <cell r="D111">
            <v>596250</v>
          </cell>
          <cell r="E111">
            <v>6</v>
          </cell>
          <cell r="F111">
            <v>590000</v>
          </cell>
        </row>
        <row r="112">
          <cell r="B112" t="str">
            <v>WOODVILLE NORTH</v>
          </cell>
          <cell r="C112">
            <v>6</v>
          </cell>
          <cell r="D112">
            <v>360000</v>
          </cell>
          <cell r="E112">
            <v>6</v>
          </cell>
          <cell r="F112">
            <v>384500</v>
          </cell>
        </row>
        <row r="113">
          <cell r="B113" t="str">
            <v>WOODVILLE PARK</v>
          </cell>
          <cell r="C113">
            <v>9</v>
          </cell>
          <cell r="D113">
            <v>607500</v>
          </cell>
          <cell r="E113">
            <v>2</v>
          </cell>
          <cell r="F113">
            <v>625000</v>
          </cell>
        </row>
        <row r="114">
          <cell r="B114" t="str">
            <v>WOODVILLE SOUTH</v>
          </cell>
          <cell r="C114">
            <v>18</v>
          </cell>
          <cell r="D114">
            <v>508100</v>
          </cell>
          <cell r="E114">
            <v>17</v>
          </cell>
          <cell r="F114">
            <v>491000</v>
          </cell>
        </row>
        <row r="115">
          <cell r="B115" t="str">
            <v>WOODVILLE WEST</v>
          </cell>
          <cell r="C115">
            <v>9</v>
          </cell>
          <cell r="D115">
            <v>472500</v>
          </cell>
          <cell r="E115">
            <v>20</v>
          </cell>
          <cell r="F115">
            <v>431250</v>
          </cell>
        </row>
        <row r="116">
          <cell r="B116" t="str">
            <v>BIBARINGA</v>
          </cell>
        </row>
        <row r="117">
          <cell r="B117" t="str">
            <v>EVANSTON</v>
          </cell>
          <cell r="C117">
            <v>8</v>
          </cell>
          <cell r="D117">
            <v>332000</v>
          </cell>
          <cell r="E117">
            <v>6</v>
          </cell>
          <cell r="F117">
            <v>329750</v>
          </cell>
        </row>
        <row r="118">
          <cell r="B118" t="str">
            <v>EVANSTON GARDENS</v>
          </cell>
          <cell r="C118">
            <v>9</v>
          </cell>
          <cell r="D118">
            <v>299900</v>
          </cell>
          <cell r="E118">
            <v>8</v>
          </cell>
          <cell r="F118">
            <v>254000</v>
          </cell>
        </row>
        <row r="119">
          <cell r="B119" t="str">
            <v>EVANSTON PARK</v>
          </cell>
          <cell r="C119">
            <v>29</v>
          </cell>
          <cell r="D119">
            <v>370000</v>
          </cell>
          <cell r="E119">
            <v>20</v>
          </cell>
          <cell r="F119">
            <v>330000</v>
          </cell>
        </row>
        <row r="120">
          <cell r="B120" t="str">
            <v>EVANSTON SOUTH</v>
          </cell>
          <cell r="C120">
            <v>2</v>
          </cell>
          <cell r="D120">
            <v>475000</v>
          </cell>
        </row>
        <row r="121">
          <cell r="B121" t="str">
            <v>GAWLER</v>
          </cell>
          <cell r="C121">
            <v>1</v>
          </cell>
          <cell r="D121">
            <v>390000</v>
          </cell>
          <cell r="E121">
            <v>1</v>
          </cell>
          <cell r="F121">
            <v>340000</v>
          </cell>
        </row>
        <row r="122">
          <cell r="B122" t="str">
            <v>GAWLER EAST</v>
          </cell>
          <cell r="C122">
            <v>24</v>
          </cell>
          <cell r="D122">
            <v>324500</v>
          </cell>
          <cell r="E122">
            <v>24</v>
          </cell>
          <cell r="F122">
            <v>395000</v>
          </cell>
        </row>
        <row r="123">
          <cell r="B123" t="str">
            <v>GAWLER SOUTH</v>
          </cell>
          <cell r="C123">
            <v>15</v>
          </cell>
          <cell r="D123">
            <v>292000</v>
          </cell>
          <cell r="E123">
            <v>12</v>
          </cell>
          <cell r="F123">
            <v>282475</v>
          </cell>
        </row>
        <row r="124">
          <cell r="B124" t="str">
            <v>GAWLER WEST</v>
          </cell>
          <cell r="C124">
            <v>2</v>
          </cell>
          <cell r="D124">
            <v>237500</v>
          </cell>
          <cell r="E124">
            <v>4</v>
          </cell>
          <cell r="F124">
            <v>257500</v>
          </cell>
        </row>
        <row r="125">
          <cell r="B125" t="str">
            <v>HILLIER</v>
          </cell>
        </row>
        <row r="126">
          <cell r="B126" t="str">
            <v>KUDLA</v>
          </cell>
        </row>
        <row r="127">
          <cell r="B127" t="str">
            <v>REID</v>
          </cell>
          <cell r="C127">
            <v>1</v>
          </cell>
          <cell r="D127">
            <v>510000</v>
          </cell>
          <cell r="E127">
            <v>2</v>
          </cell>
          <cell r="F127">
            <v>388000</v>
          </cell>
        </row>
        <row r="128">
          <cell r="B128" t="str">
            <v>ULEYBURY</v>
          </cell>
        </row>
        <row r="129">
          <cell r="B129" t="str">
            <v>WILLASTON</v>
          </cell>
          <cell r="C129">
            <v>15</v>
          </cell>
          <cell r="D129">
            <v>290000</v>
          </cell>
          <cell r="E129">
            <v>16</v>
          </cell>
          <cell r="F129">
            <v>306250</v>
          </cell>
        </row>
        <row r="130">
          <cell r="B130" t="str">
            <v>BRIGHTON</v>
          </cell>
          <cell r="C130">
            <v>18</v>
          </cell>
          <cell r="D130">
            <v>632500</v>
          </cell>
          <cell r="E130">
            <v>12</v>
          </cell>
          <cell r="F130">
            <v>787000</v>
          </cell>
        </row>
        <row r="131">
          <cell r="B131" t="str">
            <v>GLENELG</v>
          </cell>
          <cell r="C131">
            <v>4</v>
          </cell>
          <cell r="D131">
            <v>1250000</v>
          </cell>
          <cell r="E131">
            <v>3</v>
          </cell>
          <cell r="F131">
            <v>930000</v>
          </cell>
        </row>
        <row r="132">
          <cell r="B132" t="str">
            <v>GLENELG EAST</v>
          </cell>
          <cell r="C132">
            <v>7</v>
          </cell>
          <cell r="D132">
            <v>655000</v>
          </cell>
          <cell r="E132">
            <v>7</v>
          </cell>
          <cell r="F132">
            <v>750000</v>
          </cell>
        </row>
        <row r="133">
          <cell r="B133" t="str">
            <v>GLENELG NORTH</v>
          </cell>
          <cell r="C133">
            <v>12</v>
          </cell>
          <cell r="D133">
            <v>610500</v>
          </cell>
          <cell r="E133">
            <v>25</v>
          </cell>
          <cell r="F133">
            <v>702500</v>
          </cell>
        </row>
        <row r="134">
          <cell r="B134" t="str">
            <v>GLENELG SOUTH</v>
          </cell>
          <cell r="C134">
            <v>3</v>
          </cell>
          <cell r="D134">
            <v>1300000</v>
          </cell>
          <cell r="E134">
            <v>3</v>
          </cell>
          <cell r="F134">
            <v>830000</v>
          </cell>
        </row>
        <row r="135">
          <cell r="B135" t="str">
            <v>HOVE</v>
          </cell>
          <cell r="C135">
            <v>11</v>
          </cell>
          <cell r="D135">
            <v>770000</v>
          </cell>
          <cell r="E135">
            <v>6</v>
          </cell>
          <cell r="F135">
            <v>712000</v>
          </cell>
        </row>
        <row r="136">
          <cell r="B136" t="str">
            <v>KINGSTON PARK</v>
          </cell>
          <cell r="C136">
            <v>1</v>
          </cell>
          <cell r="D136">
            <v>1800000</v>
          </cell>
          <cell r="E136">
            <v>2</v>
          </cell>
          <cell r="F136">
            <v>550000</v>
          </cell>
        </row>
        <row r="137">
          <cell r="B137" t="str">
            <v>NORTH BRIGHTON</v>
          </cell>
          <cell r="C137">
            <v>6</v>
          </cell>
          <cell r="D137">
            <v>670000</v>
          </cell>
          <cell r="E137">
            <v>5</v>
          </cell>
          <cell r="F137">
            <v>585000</v>
          </cell>
        </row>
        <row r="138">
          <cell r="B138" t="str">
            <v>SEACLIFF</v>
          </cell>
          <cell r="C138">
            <v>4</v>
          </cell>
          <cell r="D138">
            <v>615000</v>
          </cell>
          <cell r="E138">
            <v>5</v>
          </cell>
          <cell r="F138">
            <v>830000</v>
          </cell>
        </row>
        <row r="139">
          <cell r="B139" t="str">
            <v>SEACLIFF PARK</v>
          </cell>
          <cell r="C139">
            <v>12</v>
          </cell>
          <cell r="D139">
            <v>505000</v>
          </cell>
          <cell r="E139">
            <v>12</v>
          </cell>
          <cell r="F139">
            <v>514500</v>
          </cell>
        </row>
        <row r="140">
          <cell r="B140" t="str">
            <v>SOMERTON PARK</v>
          </cell>
          <cell r="C140">
            <v>19</v>
          </cell>
          <cell r="D140">
            <v>902000</v>
          </cell>
          <cell r="E140">
            <v>18</v>
          </cell>
          <cell r="F140">
            <v>765555</v>
          </cell>
        </row>
        <row r="141">
          <cell r="B141" t="str">
            <v>SOUTH BRIGHTON</v>
          </cell>
          <cell r="C141">
            <v>9</v>
          </cell>
          <cell r="D141">
            <v>567000</v>
          </cell>
          <cell r="E141">
            <v>7</v>
          </cell>
          <cell r="F141">
            <v>680000</v>
          </cell>
        </row>
        <row r="142">
          <cell r="B142" t="str">
            <v>ASCOT PARK</v>
          </cell>
          <cell r="C142">
            <v>7</v>
          </cell>
          <cell r="D142">
            <v>437000</v>
          </cell>
          <cell r="E142">
            <v>9</v>
          </cell>
          <cell r="F142">
            <v>420000</v>
          </cell>
        </row>
        <row r="143">
          <cell r="B143" t="str">
            <v>BEDFORD PARK</v>
          </cell>
          <cell r="C143">
            <v>5</v>
          </cell>
          <cell r="D143">
            <v>470000</v>
          </cell>
          <cell r="E143">
            <v>3</v>
          </cell>
          <cell r="F143">
            <v>430000</v>
          </cell>
        </row>
        <row r="144">
          <cell r="B144" t="str">
            <v>CLOVELLY PARK</v>
          </cell>
          <cell r="C144">
            <v>14</v>
          </cell>
          <cell r="D144">
            <v>462500</v>
          </cell>
          <cell r="E144">
            <v>10</v>
          </cell>
          <cell r="F144">
            <v>466000</v>
          </cell>
        </row>
        <row r="145">
          <cell r="B145" t="str">
            <v>DARLINGTON</v>
          </cell>
          <cell r="C145">
            <v>4</v>
          </cell>
          <cell r="D145">
            <v>539625</v>
          </cell>
          <cell r="E145">
            <v>7</v>
          </cell>
          <cell r="F145">
            <v>440000</v>
          </cell>
        </row>
        <row r="146">
          <cell r="B146" t="str">
            <v>DOVER GARDENS</v>
          </cell>
          <cell r="C146">
            <v>20</v>
          </cell>
          <cell r="D146">
            <v>445000</v>
          </cell>
          <cell r="E146">
            <v>11</v>
          </cell>
          <cell r="F146">
            <v>485000</v>
          </cell>
        </row>
        <row r="147">
          <cell r="B147" t="str">
            <v>EDWARDSTOWN</v>
          </cell>
          <cell r="C147">
            <v>9</v>
          </cell>
          <cell r="D147">
            <v>470200</v>
          </cell>
          <cell r="E147">
            <v>15</v>
          </cell>
          <cell r="F147">
            <v>419250</v>
          </cell>
        </row>
        <row r="148">
          <cell r="B148" t="str">
            <v>GLANDORE</v>
          </cell>
          <cell r="C148">
            <v>11</v>
          </cell>
          <cell r="D148">
            <v>557500</v>
          </cell>
          <cell r="E148">
            <v>6</v>
          </cell>
          <cell r="F148">
            <v>605555.5</v>
          </cell>
        </row>
        <row r="149">
          <cell r="B149" t="str">
            <v>GLENGOWRIE</v>
          </cell>
          <cell r="C149">
            <v>17</v>
          </cell>
          <cell r="D149">
            <v>622000</v>
          </cell>
          <cell r="E149">
            <v>17</v>
          </cell>
          <cell r="F149">
            <v>647500</v>
          </cell>
        </row>
        <row r="150">
          <cell r="B150" t="str">
            <v>HALLETT COVE</v>
          </cell>
          <cell r="C150">
            <v>47</v>
          </cell>
          <cell r="D150">
            <v>441000</v>
          </cell>
          <cell r="E150">
            <v>57</v>
          </cell>
          <cell r="F150">
            <v>435000</v>
          </cell>
        </row>
        <row r="151">
          <cell r="B151" t="str">
            <v>LONSDALE</v>
          </cell>
        </row>
        <row r="152">
          <cell r="B152" t="str">
            <v>MARINO</v>
          </cell>
          <cell r="C152">
            <v>12</v>
          </cell>
          <cell r="D152">
            <v>522500</v>
          </cell>
          <cell r="E152">
            <v>9</v>
          </cell>
          <cell r="F152">
            <v>601250</v>
          </cell>
        </row>
        <row r="153">
          <cell r="B153" t="str">
            <v>MARION</v>
          </cell>
          <cell r="C153">
            <v>13</v>
          </cell>
          <cell r="D153">
            <v>415000</v>
          </cell>
          <cell r="E153">
            <v>17</v>
          </cell>
          <cell r="F153">
            <v>525000</v>
          </cell>
        </row>
        <row r="154">
          <cell r="B154" t="str">
            <v>MITCHELL PARK</v>
          </cell>
          <cell r="C154">
            <v>14</v>
          </cell>
          <cell r="D154">
            <v>423750</v>
          </cell>
          <cell r="E154">
            <v>12</v>
          </cell>
          <cell r="F154">
            <v>460000</v>
          </cell>
        </row>
        <row r="155">
          <cell r="B155" t="str">
            <v>MORPHETTVILLE</v>
          </cell>
          <cell r="C155">
            <v>11</v>
          </cell>
          <cell r="D155">
            <v>468625</v>
          </cell>
          <cell r="E155">
            <v>6</v>
          </cell>
          <cell r="F155">
            <v>517500</v>
          </cell>
        </row>
        <row r="156">
          <cell r="B156" t="str">
            <v>OAKLANDS PARK</v>
          </cell>
          <cell r="C156">
            <v>9</v>
          </cell>
          <cell r="D156">
            <v>454000</v>
          </cell>
          <cell r="E156">
            <v>11</v>
          </cell>
          <cell r="F156">
            <v>479000</v>
          </cell>
        </row>
        <row r="157">
          <cell r="B157" t="str">
            <v>O'HALLORAN HILL</v>
          </cell>
          <cell r="C157">
            <v>16</v>
          </cell>
          <cell r="D157">
            <v>374125</v>
          </cell>
          <cell r="E157">
            <v>14</v>
          </cell>
          <cell r="F157">
            <v>358500</v>
          </cell>
        </row>
        <row r="158">
          <cell r="B158" t="str">
            <v>PARK HOLME</v>
          </cell>
          <cell r="C158">
            <v>10</v>
          </cell>
          <cell r="D158">
            <v>455000</v>
          </cell>
          <cell r="E158">
            <v>8</v>
          </cell>
          <cell r="F158">
            <v>483750</v>
          </cell>
        </row>
        <row r="159">
          <cell r="B159" t="str">
            <v>PLYMPTON PARK</v>
          </cell>
          <cell r="C159">
            <v>12</v>
          </cell>
          <cell r="D159">
            <v>520500</v>
          </cell>
          <cell r="E159">
            <v>15</v>
          </cell>
          <cell r="F159">
            <v>530000</v>
          </cell>
        </row>
        <row r="160">
          <cell r="B160" t="str">
            <v>SEACLIFF PARK</v>
          </cell>
          <cell r="C160">
            <v>12</v>
          </cell>
          <cell r="D160">
            <v>505000</v>
          </cell>
          <cell r="E160">
            <v>12</v>
          </cell>
          <cell r="F160">
            <v>514500</v>
          </cell>
        </row>
        <row r="161">
          <cell r="B161" t="str">
            <v>SEACOMBE GARDENS</v>
          </cell>
          <cell r="C161">
            <v>10</v>
          </cell>
          <cell r="D161">
            <v>449750</v>
          </cell>
          <cell r="E161">
            <v>10</v>
          </cell>
          <cell r="F161">
            <v>457500</v>
          </cell>
        </row>
        <row r="162">
          <cell r="B162" t="str">
            <v>SEACOMBE HEIGHTS</v>
          </cell>
          <cell r="C162">
            <v>2</v>
          </cell>
          <cell r="D162">
            <v>830000</v>
          </cell>
          <cell r="E162">
            <v>4</v>
          </cell>
          <cell r="F162">
            <v>440000</v>
          </cell>
        </row>
        <row r="163">
          <cell r="B163" t="str">
            <v>SEAVIEW DOWNS</v>
          </cell>
          <cell r="C163">
            <v>11</v>
          </cell>
          <cell r="D163">
            <v>460000</v>
          </cell>
          <cell r="E163">
            <v>8</v>
          </cell>
          <cell r="F163">
            <v>467500</v>
          </cell>
        </row>
        <row r="164">
          <cell r="B164" t="str">
            <v>SHEIDOW PARK</v>
          </cell>
          <cell r="C164">
            <v>32</v>
          </cell>
          <cell r="D164">
            <v>427000</v>
          </cell>
          <cell r="E164">
            <v>25</v>
          </cell>
          <cell r="F164">
            <v>387500</v>
          </cell>
        </row>
        <row r="165">
          <cell r="B165" t="str">
            <v>SOUTH PLYMPTON</v>
          </cell>
          <cell r="C165">
            <v>14</v>
          </cell>
          <cell r="D165">
            <v>497500</v>
          </cell>
          <cell r="E165">
            <v>18</v>
          </cell>
          <cell r="F165">
            <v>501500</v>
          </cell>
        </row>
        <row r="166">
          <cell r="B166" t="str">
            <v>STURT</v>
          </cell>
          <cell r="C166">
            <v>11</v>
          </cell>
          <cell r="D166">
            <v>466375</v>
          </cell>
          <cell r="E166">
            <v>18</v>
          </cell>
          <cell r="F166">
            <v>450000</v>
          </cell>
        </row>
        <row r="167">
          <cell r="B167" t="str">
            <v>TROTT PARK</v>
          </cell>
          <cell r="C167">
            <v>14</v>
          </cell>
          <cell r="D167">
            <v>362500</v>
          </cell>
          <cell r="E167">
            <v>11</v>
          </cell>
          <cell r="F167">
            <v>360000</v>
          </cell>
        </row>
        <row r="168">
          <cell r="B168" t="str">
            <v>WARRADALE</v>
          </cell>
          <cell r="C168">
            <v>20</v>
          </cell>
          <cell r="D168">
            <v>571750</v>
          </cell>
          <cell r="E168">
            <v>19</v>
          </cell>
          <cell r="F168">
            <v>489750</v>
          </cell>
        </row>
        <row r="169">
          <cell r="B169" t="str">
            <v>BEDFORD PARK</v>
          </cell>
          <cell r="C169">
            <v>5</v>
          </cell>
          <cell r="D169">
            <v>470000</v>
          </cell>
          <cell r="E169">
            <v>3</v>
          </cell>
          <cell r="F169">
            <v>430000</v>
          </cell>
        </row>
        <row r="170">
          <cell r="B170" t="str">
            <v>BELAIR</v>
          </cell>
          <cell r="C170">
            <v>23</v>
          </cell>
          <cell r="D170">
            <v>618000</v>
          </cell>
          <cell r="E170">
            <v>18</v>
          </cell>
          <cell r="F170">
            <v>623000</v>
          </cell>
        </row>
        <row r="171">
          <cell r="B171" t="str">
            <v>BELLEVUE HEIGHTS</v>
          </cell>
          <cell r="C171">
            <v>13</v>
          </cell>
          <cell r="D171">
            <v>490000</v>
          </cell>
          <cell r="E171">
            <v>9</v>
          </cell>
          <cell r="F171">
            <v>527500</v>
          </cell>
        </row>
        <row r="172">
          <cell r="B172" t="str">
            <v>BLACKWOOD</v>
          </cell>
          <cell r="C172">
            <v>14</v>
          </cell>
          <cell r="D172">
            <v>493000</v>
          </cell>
          <cell r="E172">
            <v>17</v>
          </cell>
          <cell r="F172">
            <v>508750</v>
          </cell>
        </row>
        <row r="173">
          <cell r="B173" t="str">
            <v>BROWN HILL CREEK</v>
          </cell>
        </row>
        <row r="174">
          <cell r="B174" t="str">
            <v>CLAPHAM</v>
          </cell>
          <cell r="C174">
            <v>5</v>
          </cell>
          <cell r="D174">
            <v>485000</v>
          </cell>
          <cell r="E174">
            <v>2</v>
          </cell>
          <cell r="F174">
            <v>626250</v>
          </cell>
        </row>
        <row r="175">
          <cell r="B175" t="str">
            <v>CLARENCE GARDENS</v>
          </cell>
          <cell r="C175">
            <v>9</v>
          </cell>
          <cell r="D175">
            <v>556250</v>
          </cell>
          <cell r="E175">
            <v>8</v>
          </cell>
          <cell r="F175">
            <v>571000</v>
          </cell>
        </row>
        <row r="176">
          <cell r="B176" t="str">
            <v>COLONEL LIGHT GARDENS</v>
          </cell>
          <cell r="C176">
            <v>14</v>
          </cell>
          <cell r="D176">
            <v>770000</v>
          </cell>
          <cell r="E176">
            <v>10</v>
          </cell>
          <cell r="F176">
            <v>742500</v>
          </cell>
        </row>
        <row r="177">
          <cell r="B177" t="str">
            <v>COROMANDEL VALLEY</v>
          </cell>
          <cell r="C177">
            <v>9</v>
          </cell>
          <cell r="D177">
            <v>560000</v>
          </cell>
          <cell r="E177">
            <v>13</v>
          </cell>
          <cell r="F177">
            <v>490000</v>
          </cell>
        </row>
        <row r="178">
          <cell r="B178" t="str">
            <v>CRAFERS WEST</v>
          </cell>
          <cell r="C178">
            <v>9</v>
          </cell>
          <cell r="D178">
            <v>547500</v>
          </cell>
          <cell r="E178">
            <v>6</v>
          </cell>
          <cell r="F178">
            <v>787500</v>
          </cell>
        </row>
        <row r="179">
          <cell r="B179" t="str">
            <v>CRAIGBURN FARM</v>
          </cell>
          <cell r="C179">
            <v>10</v>
          </cell>
          <cell r="D179">
            <v>665000</v>
          </cell>
          <cell r="E179">
            <v>8</v>
          </cell>
          <cell r="F179">
            <v>694000</v>
          </cell>
        </row>
        <row r="180">
          <cell r="B180" t="str">
            <v>CUMBERLAND PARK</v>
          </cell>
          <cell r="C180">
            <v>7</v>
          </cell>
          <cell r="D180">
            <v>620000</v>
          </cell>
          <cell r="E180">
            <v>8</v>
          </cell>
          <cell r="F180">
            <v>725000</v>
          </cell>
        </row>
        <row r="181">
          <cell r="B181" t="str">
            <v>DAW PARK</v>
          </cell>
          <cell r="C181">
            <v>8</v>
          </cell>
          <cell r="D181">
            <v>551600</v>
          </cell>
          <cell r="E181">
            <v>16</v>
          </cell>
          <cell r="F181">
            <v>589250</v>
          </cell>
        </row>
        <row r="182">
          <cell r="B182" t="str">
            <v>EDEN HILLS</v>
          </cell>
          <cell r="C182">
            <v>17</v>
          </cell>
          <cell r="D182">
            <v>527000</v>
          </cell>
          <cell r="E182">
            <v>13</v>
          </cell>
          <cell r="F182">
            <v>545000</v>
          </cell>
        </row>
        <row r="183">
          <cell r="B183" t="str">
            <v>GLENALTA</v>
          </cell>
          <cell r="C183">
            <v>11</v>
          </cell>
          <cell r="D183">
            <v>468000</v>
          </cell>
          <cell r="E183">
            <v>10</v>
          </cell>
          <cell r="F183">
            <v>520000</v>
          </cell>
        </row>
        <row r="184">
          <cell r="B184" t="str">
            <v>HAWTHORN</v>
          </cell>
          <cell r="C184">
            <v>10</v>
          </cell>
          <cell r="D184">
            <v>900000</v>
          </cell>
          <cell r="E184">
            <v>6</v>
          </cell>
          <cell r="F184">
            <v>816000</v>
          </cell>
        </row>
        <row r="185">
          <cell r="B185" t="str">
            <v>HAWTHORNDENE</v>
          </cell>
          <cell r="C185">
            <v>17</v>
          </cell>
          <cell r="D185">
            <v>525000</v>
          </cell>
          <cell r="E185">
            <v>14</v>
          </cell>
          <cell r="F185">
            <v>496000</v>
          </cell>
        </row>
        <row r="186">
          <cell r="B186" t="str">
            <v>KINGSWOOD</v>
          </cell>
          <cell r="C186">
            <v>6</v>
          </cell>
          <cell r="D186">
            <v>825000</v>
          </cell>
          <cell r="E186">
            <v>7</v>
          </cell>
          <cell r="F186">
            <v>900000</v>
          </cell>
        </row>
        <row r="187">
          <cell r="B187" t="str">
            <v>LEAWOOD GARDENS</v>
          </cell>
          <cell r="E187">
            <v>1</v>
          </cell>
          <cell r="F187">
            <v>816000</v>
          </cell>
        </row>
        <row r="188">
          <cell r="B188" t="str">
            <v>LOWER MITCHAM</v>
          </cell>
          <cell r="C188">
            <v>12</v>
          </cell>
          <cell r="D188">
            <v>710000</v>
          </cell>
          <cell r="E188">
            <v>2</v>
          </cell>
          <cell r="F188">
            <v>651000</v>
          </cell>
        </row>
        <row r="189">
          <cell r="B189" t="str">
            <v>LYNTON</v>
          </cell>
          <cell r="C189">
            <v>2</v>
          </cell>
          <cell r="D189">
            <v>460000</v>
          </cell>
        </row>
        <row r="190">
          <cell r="B190" t="str">
            <v>MELROSE PARK</v>
          </cell>
          <cell r="C190">
            <v>14</v>
          </cell>
          <cell r="D190">
            <v>511250</v>
          </cell>
          <cell r="E190">
            <v>7</v>
          </cell>
          <cell r="F190">
            <v>500000</v>
          </cell>
        </row>
        <row r="191">
          <cell r="B191" t="str">
            <v>MITCHAM</v>
          </cell>
          <cell r="C191">
            <v>6</v>
          </cell>
          <cell r="D191">
            <v>1025000</v>
          </cell>
          <cell r="E191">
            <v>6</v>
          </cell>
          <cell r="F191">
            <v>688500</v>
          </cell>
        </row>
        <row r="192">
          <cell r="B192" t="str">
            <v>NETHERBY</v>
          </cell>
          <cell r="C192">
            <v>3</v>
          </cell>
          <cell r="D192">
            <v>1215500</v>
          </cell>
          <cell r="E192">
            <v>4</v>
          </cell>
          <cell r="F192">
            <v>1245000</v>
          </cell>
        </row>
        <row r="193">
          <cell r="B193" t="str">
            <v>PANORAMA</v>
          </cell>
          <cell r="C193">
            <v>8</v>
          </cell>
          <cell r="D193">
            <v>629500</v>
          </cell>
          <cell r="E193">
            <v>8</v>
          </cell>
          <cell r="F193">
            <v>521000</v>
          </cell>
        </row>
        <row r="194">
          <cell r="B194" t="str">
            <v>PASADENA</v>
          </cell>
          <cell r="C194">
            <v>9</v>
          </cell>
          <cell r="D194">
            <v>440000</v>
          </cell>
          <cell r="E194">
            <v>14</v>
          </cell>
          <cell r="F194">
            <v>610000</v>
          </cell>
        </row>
        <row r="195">
          <cell r="B195" t="str">
            <v>SPRINGFIELD</v>
          </cell>
          <cell r="E195">
            <v>2</v>
          </cell>
          <cell r="F195">
            <v>1950000</v>
          </cell>
        </row>
        <row r="196">
          <cell r="B196" t="str">
            <v>ST MARYS</v>
          </cell>
          <cell r="C196">
            <v>6</v>
          </cell>
          <cell r="D196">
            <v>418000</v>
          </cell>
          <cell r="E196">
            <v>15</v>
          </cell>
          <cell r="F196">
            <v>480000</v>
          </cell>
        </row>
        <row r="197">
          <cell r="B197" t="str">
            <v>TORRENS PARK</v>
          </cell>
          <cell r="C197">
            <v>9</v>
          </cell>
          <cell r="D197">
            <v>825000</v>
          </cell>
          <cell r="E197">
            <v>12</v>
          </cell>
          <cell r="F197">
            <v>785000</v>
          </cell>
        </row>
        <row r="198">
          <cell r="B198" t="str">
            <v>UPPER STURT</v>
          </cell>
          <cell r="C198">
            <v>3</v>
          </cell>
          <cell r="D198">
            <v>520000</v>
          </cell>
          <cell r="E198">
            <v>5</v>
          </cell>
          <cell r="F198">
            <v>532500</v>
          </cell>
        </row>
        <row r="199">
          <cell r="B199" t="str">
            <v>URRBRAE</v>
          </cell>
          <cell r="C199">
            <v>9</v>
          </cell>
          <cell r="D199">
            <v>821000</v>
          </cell>
          <cell r="E199">
            <v>4</v>
          </cell>
          <cell r="F199">
            <v>850500</v>
          </cell>
        </row>
        <row r="200">
          <cell r="B200" t="str">
            <v>WESTBOURNE PARK</v>
          </cell>
          <cell r="C200">
            <v>9</v>
          </cell>
          <cell r="D200">
            <v>850000</v>
          </cell>
          <cell r="E200">
            <v>9</v>
          </cell>
          <cell r="F200">
            <v>681000</v>
          </cell>
        </row>
        <row r="201">
          <cell r="B201" t="str">
            <v>COLLEGE PARK</v>
          </cell>
          <cell r="C201">
            <v>4</v>
          </cell>
          <cell r="D201">
            <v>2400000</v>
          </cell>
          <cell r="E201">
            <v>3</v>
          </cell>
          <cell r="F201">
            <v>1380000</v>
          </cell>
        </row>
        <row r="202">
          <cell r="B202" t="str">
            <v>EVANDALE</v>
          </cell>
          <cell r="C202">
            <v>3</v>
          </cell>
          <cell r="D202">
            <v>550000</v>
          </cell>
          <cell r="E202">
            <v>1</v>
          </cell>
          <cell r="F202">
            <v>725000</v>
          </cell>
        </row>
        <row r="203">
          <cell r="B203" t="str">
            <v>FELIXSTOW</v>
          </cell>
          <cell r="C203">
            <v>6</v>
          </cell>
          <cell r="D203">
            <v>537500</v>
          </cell>
          <cell r="E203">
            <v>8</v>
          </cell>
          <cell r="F203">
            <v>602500</v>
          </cell>
        </row>
        <row r="204">
          <cell r="B204" t="str">
            <v>FIRLE</v>
          </cell>
          <cell r="C204">
            <v>7</v>
          </cell>
          <cell r="D204">
            <v>645000</v>
          </cell>
          <cell r="E204">
            <v>4</v>
          </cell>
          <cell r="F204">
            <v>700000</v>
          </cell>
        </row>
        <row r="205">
          <cell r="B205" t="str">
            <v>GLYNDE</v>
          </cell>
          <cell r="C205">
            <v>6</v>
          </cell>
          <cell r="D205">
            <v>622500</v>
          </cell>
          <cell r="E205">
            <v>2</v>
          </cell>
          <cell r="F205">
            <v>775000</v>
          </cell>
        </row>
        <row r="206">
          <cell r="B206" t="str">
            <v>HACKNEY</v>
          </cell>
        </row>
        <row r="207">
          <cell r="B207" t="str">
            <v>HEATHPOOL</v>
          </cell>
          <cell r="E207">
            <v>1</v>
          </cell>
          <cell r="F207">
            <v>855000</v>
          </cell>
        </row>
        <row r="208">
          <cell r="B208" t="str">
            <v>JOSLIN</v>
          </cell>
          <cell r="C208">
            <v>6</v>
          </cell>
          <cell r="D208">
            <v>1065750</v>
          </cell>
          <cell r="E208">
            <v>4</v>
          </cell>
          <cell r="F208">
            <v>1798500</v>
          </cell>
        </row>
        <row r="209">
          <cell r="B209" t="str">
            <v>KENSINGTON</v>
          </cell>
          <cell r="C209">
            <v>3</v>
          </cell>
          <cell r="D209">
            <v>575000</v>
          </cell>
          <cell r="E209">
            <v>4</v>
          </cell>
          <cell r="F209">
            <v>618000</v>
          </cell>
        </row>
        <row r="210">
          <cell r="B210" t="str">
            <v>KENT TOWN</v>
          </cell>
          <cell r="C210">
            <v>2</v>
          </cell>
          <cell r="D210">
            <v>1580000</v>
          </cell>
          <cell r="E210">
            <v>2</v>
          </cell>
          <cell r="F210">
            <v>1083000</v>
          </cell>
        </row>
        <row r="211">
          <cell r="B211" t="str">
            <v>MARDEN</v>
          </cell>
          <cell r="C211">
            <v>8</v>
          </cell>
          <cell r="D211">
            <v>718800</v>
          </cell>
          <cell r="E211">
            <v>6</v>
          </cell>
          <cell r="F211">
            <v>652500</v>
          </cell>
        </row>
        <row r="212">
          <cell r="B212" t="str">
            <v>MARRYATVILLE</v>
          </cell>
          <cell r="C212">
            <v>1</v>
          </cell>
          <cell r="D212">
            <v>1060000</v>
          </cell>
          <cell r="E212">
            <v>2</v>
          </cell>
          <cell r="F212">
            <v>918000</v>
          </cell>
        </row>
        <row r="213">
          <cell r="B213" t="str">
            <v>MAYLANDS</v>
          </cell>
          <cell r="C213">
            <v>1</v>
          </cell>
          <cell r="D213">
            <v>873000</v>
          </cell>
          <cell r="E213">
            <v>6</v>
          </cell>
          <cell r="F213">
            <v>955130</v>
          </cell>
        </row>
        <row r="214">
          <cell r="B214" t="str">
            <v>NORWOOD</v>
          </cell>
          <cell r="C214">
            <v>14</v>
          </cell>
          <cell r="D214">
            <v>797500</v>
          </cell>
          <cell r="E214">
            <v>17</v>
          </cell>
          <cell r="F214">
            <v>975000</v>
          </cell>
        </row>
        <row r="215">
          <cell r="B215" t="str">
            <v>PAYNEHAM</v>
          </cell>
          <cell r="C215">
            <v>6</v>
          </cell>
          <cell r="D215">
            <v>576000</v>
          </cell>
          <cell r="E215">
            <v>5</v>
          </cell>
          <cell r="F215">
            <v>700000</v>
          </cell>
        </row>
        <row r="216">
          <cell r="B216" t="str">
            <v>PAYNEHAM SOUTH</v>
          </cell>
          <cell r="C216">
            <v>9</v>
          </cell>
          <cell r="D216">
            <v>615000</v>
          </cell>
          <cell r="E216">
            <v>9</v>
          </cell>
          <cell r="F216">
            <v>735380</v>
          </cell>
        </row>
        <row r="217">
          <cell r="B217" t="str">
            <v>ROYSTON PARK</v>
          </cell>
          <cell r="C217">
            <v>8</v>
          </cell>
          <cell r="D217">
            <v>857000</v>
          </cell>
          <cell r="E217">
            <v>4</v>
          </cell>
          <cell r="F217">
            <v>866000</v>
          </cell>
        </row>
        <row r="218">
          <cell r="B218" t="str">
            <v>ST MORRIS</v>
          </cell>
          <cell r="C218">
            <v>5</v>
          </cell>
          <cell r="D218">
            <v>576000</v>
          </cell>
          <cell r="E218">
            <v>7</v>
          </cell>
          <cell r="F218">
            <v>690500</v>
          </cell>
        </row>
        <row r="219">
          <cell r="B219" t="str">
            <v>ST PETERS</v>
          </cell>
          <cell r="C219">
            <v>13</v>
          </cell>
          <cell r="D219">
            <v>1295000</v>
          </cell>
          <cell r="E219">
            <v>8</v>
          </cell>
          <cell r="F219">
            <v>1350500</v>
          </cell>
        </row>
        <row r="220">
          <cell r="B220" t="str">
            <v>STEPNEY</v>
          </cell>
          <cell r="C220">
            <v>6</v>
          </cell>
          <cell r="D220">
            <v>690500</v>
          </cell>
          <cell r="E220">
            <v>1</v>
          </cell>
          <cell r="F220">
            <v>590000</v>
          </cell>
        </row>
        <row r="221">
          <cell r="B221" t="str">
            <v>TRINITY GARDENS</v>
          </cell>
          <cell r="C221">
            <v>2</v>
          </cell>
          <cell r="D221">
            <v>621000</v>
          </cell>
          <cell r="E221">
            <v>3</v>
          </cell>
          <cell r="F221">
            <v>1075000</v>
          </cell>
        </row>
        <row r="222">
          <cell r="B222" t="str">
            <v>ABERFOYLE PARK</v>
          </cell>
          <cell r="C222">
            <v>43</v>
          </cell>
          <cell r="D222">
            <v>415625</v>
          </cell>
          <cell r="E222">
            <v>57</v>
          </cell>
          <cell r="F222">
            <v>395000</v>
          </cell>
        </row>
        <row r="223">
          <cell r="B223" t="str">
            <v>ALDINGA</v>
          </cell>
          <cell r="C223">
            <v>1</v>
          </cell>
          <cell r="D223">
            <v>470000</v>
          </cell>
          <cell r="E223">
            <v>2</v>
          </cell>
          <cell r="F223">
            <v>514500</v>
          </cell>
        </row>
        <row r="224">
          <cell r="B224" t="str">
            <v>ALDINGA BEACH</v>
          </cell>
          <cell r="C224">
            <v>69</v>
          </cell>
          <cell r="D224">
            <v>335000</v>
          </cell>
          <cell r="E224">
            <v>53</v>
          </cell>
          <cell r="F224">
            <v>349000</v>
          </cell>
        </row>
        <row r="225">
          <cell r="B225" t="str">
            <v>BLEWITT SPRINGS</v>
          </cell>
        </row>
        <row r="226">
          <cell r="B226" t="str">
            <v>CHANDLERS HILL</v>
          </cell>
          <cell r="C226">
            <v>2</v>
          </cell>
          <cell r="D226">
            <v>660000</v>
          </cell>
          <cell r="E226">
            <v>5</v>
          </cell>
          <cell r="F226">
            <v>590000</v>
          </cell>
        </row>
        <row r="227">
          <cell r="B227" t="str">
            <v>CHERRY GARDENS</v>
          </cell>
        </row>
        <row r="228">
          <cell r="B228" t="str">
            <v>CHRISTIE DOWNS</v>
          </cell>
          <cell r="C228">
            <v>19</v>
          </cell>
          <cell r="D228">
            <v>258000</v>
          </cell>
          <cell r="E228">
            <v>26</v>
          </cell>
          <cell r="F228">
            <v>265100</v>
          </cell>
        </row>
        <row r="229">
          <cell r="B229" t="str">
            <v>CHRISTIES BEACH</v>
          </cell>
          <cell r="C229">
            <v>27</v>
          </cell>
          <cell r="D229">
            <v>345000</v>
          </cell>
          <cell r="E229">
            <v>33</v>
          </cell>
          <cell r="F229">
            <v>357000</v>
          </cell>
        </row>
        <row r="230">
          <cell r="B230" t="str">
            <v>CLARENDON</v>
          </cell>
          <cell r="C230">
            <v>1</v>
          </cell>
          <cell r="D230">
            <v>320000</v>
          </cell>
          <cell r="E230">
            <v>1</v>
          </cell>
          <cell r="F230">
            <v>383000</v>
          </cell>
        </row>
        <row r="231">
          <cell r="B231" t="str">
            <v>COROMANDEL EAST</v>
          </cell>
        </row>
        <row r="232">
          <cell r="B232" t="str">
            <v>COROMANDEL VALLEY</v>
          </cell>
          <cell r="C232">
            <v>9</v>
          </cell>
          <cell r="D232">
            <v>560000</v>
          </cell>
          <cell r="E232">
            <v>13</v>
          </cell>
          <cell r="F232">
            <v>490000</v>
          </cell>
        </row>
        <row r="233">
          <cell r="B233" t="str">
            <v>CRAIGBURN FARM</v>
          </cell>
          <cell r="C233">
            <v>10</v>
          </cell>
          <cell r="D233">
            <v>665000</v>
          </cell>
          <cell r="E233">
            <v>8</v>
          </cell>
          <cell r="F233">
            <v>694000</v>
          </cell>
        </row>
        <row r="234">
          <cell r="B234" t="str">
            <v>DARLINGTON</v>
          </cell>
          <cell r="C234">
            <v>4</v>
          </cell>
          <cell r="D234">
            <v>539625</v>
          </cell>
          <cell r="E234">
            <v>7</v>
          </cell>
          <cell r="F234">
            <v>440000</v>
          </cell>
        </row>
        <row r="235">
          <cell r="B235" t="str">
            <v>DORSET VALE</v>
          </cell>
        </row>
        <row r="236">
          <cell r="B236" t="str">
            <v>FLAGSTAFF HILL</v>
          </cell>
          <cell r="C236">
            <v>61</v>
          </cell>
          <cell r="D236">
            <v>510000</v>
          </cell>
          <cell r="E236">
            <v>36</v>
          </cell>
          <cell r="F236">
            <v>477000</v>
          </cell>
        </row>
        <row r="237">
          <cell r="B237" t="str">
            <v>HACKHAM</v>
          </cell>
          <cell r="C237">
            <v>20</v>
          </cell>
          <cell r="D237">
            <v>266500</v>
          </cell>
          <cell r="E237">
            <v>22</v>
          </cell>
          <cell r="F237">
            <v>265500</v>
          </cell>
        </row>
        <row r="238">
          <cell r="B238" t="str">
            <v>HACKHAM WEST</v>
          </cell>
          <cell r="C238">
            <v>15</v>
          </cell>
          <cell r="D238">
            <v>260000</v>
          </cell>
          <cell r="E238">
            <v>7</v>
          </cell>
          <cell r="F238">
            <v>260000</v>
          </cell>
        </row>
        <row r="239">
          <cell r="B239" t="str">
            <v>HALLETT COVE</v>
          </cell>
          <cell r="C239">
            <v>47</v>
          </cell>
          <cell r="D239">
            <v>441000</v>
          </cell>
          <cell r="E239">
            <v>57</v>
          </cell>
          <cell r="F239">
            <v>435000</v>
          </cell>
        </row>
        <row r="240">
          <cell r="B240" t="str">
            <v>HAPPY VALLEY</v>
          </cell>
          <cell r="C240">
            <v>39</v>
          </cell>
          <cell r="D240">
            <v>383000</v>
          </cell>
          <cell r="E240">
            <v>36</v>
          </cell>
          <cell r="F240">
            <v>363375</v>
          </cell>
        </row>
        <row r="241">
          <cell r="B241" t="str">
            <v>HUNTFIELD HEIGHTS</v>
          </cell>
          <cell r="C241">
            <v>16</v>
          </cell>
          <cell r="D241">
            <v>263500</v>
          </cell>
          <cell r="E241">
            <v>19</v>
          </cell>
          <cell r="F241">
            <v>279500</v>
          </cell>
        </row>
        <row r="242">
          <cell r="B242" t="str">
            <v>IRONBANK</v>
          </cell>
          <cell r="C242">
            <v>1</v>
          </cell>
          <cell r="D242">
            <v>855000</v>
          </cell>
        </row>
        <row r="243">
          <cell r="B243" t="str">
            <v>KANGARILLA</v>
          </cell>
        </row>
        <row r="244">
          <cell r="B244" t="str">
            <v>LONSDALE</v>
          </cell>
        </row>
        <row r="245">
          <cell r="B245" t="str">
            <v>MASLIN BEACH</v>
          </cell>
          <cell r="C245">
            <v>5</v>
          </cell>
          <cell r="D245">
            <v>400750</v>
          </cell>
          <cell r="E245">
            <v>5</v>
          </cell>
          <cell r="F245">
            <v>423000</v>
          </cell>
        </row>
        <row r="246">
          <cell r="B246" t="str">
            <v>MCLAREN FLAT</v>
          </cell>
          <cell r="C246">
            <v>5</v>
          </cell>
          <cell r="D246">
            <v>505000</v>
          </cell>
          <cell r="E246">
            <v>5</v>
          </cell>
          <cell r="F246">
            <v>397000</v>
          </cell>
        </row>
        <row r="247">
          <cell r="B247" t="str">
            <v>MCLAREN VALE</v>
          </cell>
          <cell r="C247">
            <v>5</v>
          </cell>
          <cell r="D247">
            <v>368500</v>
          </cell>
          <cell r="E247">
            <v>13</v>
          </cell>
          <cell r="F247">
            <v>430000</v>
          </cell>
        </row>
        <row r="248">
          <cell r="B248" t="str">
            <v>MOANA</v>
          </cell>
          <cell r="C248">
            <v>12</v>
          </cell>
          <cell r="D248">
            <v>397000</v>
          </cell>
          <cell r="E248">
            <v>12</v>
          </cell>
          <cell r="F248">
            <v>437000</v>
          </cell>
        </row>
        <row r="249">
          <cell r="B249" t="str">
            <v>MORPHETT VALE</v>
          </cell>
          <cell r="C249">
            <v>103</v>
          </cell>
          <cell r="D249">
            <v>307500</v>
          </cell>
          <cell r="E249">
            <v>96</v>
          </cell>
          <cell r="F249">
            <v>307750</v>
          </cell>
        </row>
        <row r="250">
          <cell r="B250" t="str">
            <v>NOARLUNGA CENTRE</v>
          </cell>
        </row>
        <row r="251">
          <cell r="B251" t="str">
            <v>NOARLUNGA DOWNS</v>
          </cell>
          <cell r="C251">
            <v>17</v>
          </cell>
          <cell r="D251">
            <v>325125</v>
          </cell>
          <cell r="E251">
            <v>15</v>
          </cell>
          <cell r="F251">
            <v>345000</v>
          </cell>
        </row>
        <row r="252">
          <cell r="B252" t="str">
            <v>O'HALLORAN HILL</v>
          </cell>
          <cell r="C252">
            <v>16</v>
          </cell>
          <cell r="D252">
            <v>374125</v>
          </cell>
          <cell r="E252">
            <v>14</v>
          </cell>
          <cell r="F252">
            <v>358500</v>
          </cell>
        </row>
        <row r="253">
          <cell r="B253" t="str">
            <v>OLD NOARLUNGA</v>
          </cell>
          <cell r="C253">
            <v>7</v>
          </cell>
          <cell r="D253">
            <v>387000</v>
          </cell>
          <cell r="E253">
            <v>4</v>
          </cell>
          <cell r="F253">
            <v>395500</v>
          </cell>
        </row>
        <row r="254">
          <cell r="B254" t="str">
            <v>OLD REYNELLA</v>
          </cell>
          <cell r="C254">
            <v>16</v>
          </cell>
          <cell r="D254">
            <v>375000</v>
          </cell>
          <cell r="E254">
            <v>15</v>
          </cell>
          <cell r="F254">
            <v>395000</v>
          </cell>
        </row>
        <row r="255">
          <cell r="B255" t="str">
            <v>ONKAPARINGA HILLS</v>
          </cell>
          <cell r="C255">
            <v>6</v>
          </cell>
          <cell r="D255">
            <v>425000</v>
          </cell>
          <cell r="E255">
            <v>9</v>
          </cell>
          <cell r="F255">
            <v>425000</v>
          </cell>
        </row>
        <row r="256">
          <cell r="B256" t="str">
            <v>O'SULLIVAN BEACH</v>
          </cell>
          <cell r="C256">
            <v>12</v>
          </cell>
          <cell r="D256">
            <v>288250</v>
          </cell>
          <cell r="E256">
            <v>13</v>
          </cell>
          <cell r="F256">
            <v>290000</v>
          </cell>
        </row>
        <row r="257">
          <cell r="B257" t="str">
            <v>PORT NOARLUNGA</v>
          </cell>
          <cell r="C257">
            <v>11</v>
          </cell>
          <cell r="D257">
            <v>420000</v>
          </cell>
          <cell r="E257">
            <v>10</v>
          </cell>
          <cell r="F257">
            <v>365000</v>
          </cell>
        </row>
        <row r="258">
          <cell r="B258" t="str">
            <v>PORT NOARLUNGA SOUTH</v>
          </cell>
          <cell r="C258">
            <v>10</v>
          </cell>
          <cell r="D258">
            <v>390000</v>
          </cell>
          <cell r="E258">
            <v>14</v>
          </cell>
          <cell r="F258">
            <v>397500</v>
          </cell>
        </row>
        <row r="259">
          <cell r="B259" t="str">
            <v>PORT WILLUNGA</v>
          </cell>
          <cell r="C259">
            <v>8</v>
          </cell>
          <cell r="D259">
            <v>321500</v>
          </cell>
          <cell r="E259">
            <v>11</v>
          </cell>
          <cell r="F259">
            <v>350000</v>
          </cell>
        </row>
        <row r="260">
          <cell r="B260" t="str">
            <v>REYNELLA</v>
          </cell>
          <cell r="C260">
            <v>24</v>
          </cell>
          <cell r="D260">
            <v>302250</v>
          </cell>
          <cell r="E260">
            <v>25</v>
          </cell>
          <cell r="F260">
            <v>352500</v>
          </cell>
        </row>
        <row r="261">
          <cell r="B261" t="str">
            <v>REYNELLA EAST</v>
          </cell>
          <cell r="C261">
            <v>3</v>
          </cell>
          <cell r="D261">
            <v>320000</v>
          </cell>
          <cell r="E261">
            <v>7</v>
          </cell>
          <cell r="F261">
            <v>356500</v>
          </cell>
        </row>
        <row r="262">
          <cell r="B262" t="str">
            <v>SEAFORD</v>
          </cell>
          <cell r="C262">
            <v>20</v>
          </cell>
          <cell r="D262">
            <v>342000</v>
          </cell>
          <cell r="E262">
            <v>12</v>
          </cell>
          <cell r="F262">
            <v>323750</v>
          </cell>
        </row>
        <row r="263">
          <cell r="B263" t="str">
            <v>SEAFORD HEIGHTS</v>
          </cell>
          <cell r="E263">
            <v>2</v>
          </cell>
          <cell r="F263">
            <v>454500</v>
          </cell>
        </row>
        <row r="264">
          <cell r="B264" t="str">
            <v>SEAFORD MEADOWS</v>
          </cell>
          <cell r="C264">
            <v>21</v>
          </cell>
          <cell r="D264">
            <v>410000</v>
          </cell>
          <cell r="E264">
            <v>18</v>
          </cell>
          <cell r="F264">
            <v>383500</v>
          </cell>
        </row>
        <row r="265">
          <cell r="B265" t="str">
            <v>SEAFORD RISE</v>
          </cell>
          <cell r="C265">
            <v>30</v>
          </cell>
          <cell r="D265">
            <v>363250</v>
          </cell>
          <cell r="E265">
            <v>19</v>
          </cell>
          <cell r="F265">
            <v>410000</v>
          </cell>
        </row>
        <row r="266">
          <cell r="B266" t="str">
            <v>SELLICKS BEACH</v>
          </cell>
          <cell r="C266">
            <v>17</v>
          </cell>
          <cell r="D266">
            <v>315000</v>
          </cell>
          <cell r="E266">
            <v>16</v>
          </cell>
          <cell r="F266">
            <v>335000</v>
          </cell>
        </row>
        <row r="267">
          <cell r="B267" t="str">
            <v>SELLICKS HILL</v>
          </cell>
        </row>
        <row r="268">
          <cell r="B268" t="str">
            <v>TATACHILLA</v>
          </cell>
        </row>
        <row r="269">
          <cell r="B269" t="str">
            <v>THE RANGE</v>
          </cell>
        </row>
        <row r="270">
          <cell r="B270" t="str">
            <v>VALE PARK</v>
          </cell>
          <cell r="C270">
            <v>17</v>
          </cell>
          <cell r="D270">
            <v>600000</v>
          </cell>
          <cell r="E270">
            <v>11</v>
          </cell>
          <cell r="F270">
            <v>768000</v>
          </cell>
        </row>
        <row r="271">
          <cell r="B271" t="str">
            <v>WHITES VALLEY</v>
          </cell>
        </row>
        <row r="272">
          <cell r="B272" t="str">
            <v>WILLUNGA</v>
          </cell>
          <cell r="C272">
            <v>13</v>
          </cell>
          <cell r="D272">
            <v>475500</v>
          </cell>
          <cell r="E272">
            <v>8</v>
          </cell>
          <cell r="F272">
            <v>397500</v>
          </cell>
        </row>
        <row r="273">
          <cell r="B273" t="str">
            <v>WILLUNGA SOUTH</v>
          </cell>
        </row>
        <row r="274">
          <cell r="B274" t="str">
            <v>WOODCROFT</v>
          </cell>
          <cell r="C274">
            <v>38</v>
          </cell>
          <cell r="D274">
            <v>377000</v>
          </cell>
          <cell r="E274">
            <v>46</v>
          </cell>
          <cell r="F274">
            <v>387500</v>
          </cell>
        </row>
        <row r="275">
          <cell r="B275" t="str">
            <v>ANDREWS FARM</v>
          </cell>
          <cell r="C275">
            <v>38</v>
          </cell>
          <cell r="D275">
            <v>290000</v>
          </cell>
          <cell r="E275">
            <v>37</v>
          </cell>
          <cell r="F275">
            <v>263000</v>
          </cell>
        </row>
        <row r="276">
          <cell r="B276" t="str">
            <v>ANGLE VALE</v>
          </cell>
          <cell r="C276">
            <v>6</v>
          </cell>
          <cell r="D276">
            <v>500000</v>
          </cell>
          <cell r="E276">
            <v>6</v>
          </cell>
          <cell r="F276">
            <v>545000</v>
          </cell>
        </row>
        <row r="277">
          <cell r="B277" t="str">
            <v>BIBARINGA</v>
          </cell>
        </row>
        <row r="278">
          <cell r="B278" t="str">
            <v>BLAKEVIEW</v>
          </cell>
          <cell r="C278">
            <v>37</v>
          </cell>
          <cell r="D278">
            <v>315000</v>
          </cell>
          <cell r="E278">
            <v>25</v>
          </cell>
          <cell r="F278">
            <v>325000</v>
          </cell>
        </row>
        <row r="279">
          <cell r="B279" t="str">
            <v>BUCKLAND PARK</v>
          </cell>
        </row>
        <row r="280">
          <cell r="B280" t="str">
            <v>CRAIGMORE</v>
          </cell>
          <cell r="C280">
            <v>40</v>
          </cell>
          <cell r="D280">
            <v>295000</v>
          </cell>
          <cell r="E280">
            <v>48</v>
          </cell>
          <cell r="F280">
            <v>284000</v>
          </cell>
        </row>
        <row r="281">
          <cell r="B281" t="str">
            <v>DAVOREN PARK</v>
          </cell>
          <cell r="C281">
            <v>17</v>
          </cell>
          <cell r="D281">
            <v>188000</v>
          </cell>
          <cell r="E281">
            <v>20</v>
          </cell>
          <cell r="F281">
            <v>185000</v>
          </cell>
        </row>
        <row r="282">
          <cell r="B282" t="str">
            <v>EDINBURGH</v>
          </cell>
        </row>
        <row r="283">
          <cell r="B283" t="str">
            <v>EDINBURGH NORTH</v>
          </cell>
        </row>
        <row r="284">
          <cell r="B284" t="str">
            <v>ELIZABETH</v>
          </cell>
          <cell r="C284">
            <v>2</v>
          </cell>
          <cell r="D284">
            <v>255000</v>
          </cell>
          <cell r="E284">
            <v>6</v>
          </cell>
          <cell r="F284">
            <v>207500</v>
          </cell>
        </row>
        <row r="285">
          <cell r="B285" t="str">
            <v>ELIZABETH DOWNS</v>
          </cell>
          <cell r="C285">
            <v>21</v>
          </cell>
          <cell r="D285">
            <v>180000</v>
          </cell>
          <cell r="E285">
            <v>21</v>
          </cell>
          <cell r="F285">
            <v>195000</v>
          </cell>
        </row>
        <row r="286">
          <cell r="B286" t="str">
            <v>ELIZABETH EAST</v>
          </cell>
          <cell r="C286">
            <v>23</v>
          </cell>
          <cell r="D286">
            <v>220000</v>
          </cell>
          <cell r="E286">
            <v>18</v>
          </cell>
          <cell r="F286">
            <v>226000</v>
          </cell>
        </row>
        <row r="287">
          <cell r="B287" t="str">
            <v>ELIZABETH GROVE</v>
          </cell>
          <cell r="C287">
            <v>10</v>
          </cell>
          <cell r="D287">
            <v>231000</v>
          </cell>
          <cell r="E287">
            <v>5</v>
          </cell>
          <cell r="F287">
            <v>255500</v>
          </cell>
        </row>
        <row r="288">
          <cell r="B288" t="str">
            <v>ELIZABETH NORTH</v>
          </cell>
          <cell r="C288">
            <v>10</v>
          </cell>
          <cell r="D288">
            <v>207000</v>
          </cell>
          <cell r="E288">
            <v>10</v>
          </cell>
          <cell r="F288">
            <v>195500</v>
          </cell>
        </row>
        <row r="289">
          <cell r="B289" t="str">
            <v>ELIZABETH PARK</v>
          </cell>
          <cell r="C289">
            <v>22</v>
          </cell>
          <cell r="D289">
            <v>205000</v>
          </cell>
          <cell r="E289">
            <v>14</v>
          </cell>
          <cell r="F289">
            <v>228000</v>
          </cell>
        </row>
        <row r="290">
          <cell r="B290" t="str">
            <v>ELIZABETH SOUTH</v>
          </cell>
          <cell r="C290">
            <v>7</v>
          </cell>
          <cell r="D290">
            <v>210000</v>
          </cell>
          <cell r="E290">
            <v>10</v>
          </cell>
          <cell r="F290">
            <v>227500</v>
          </cell>
        </row>
        <row r="291">
          <cell r="B291" t="str">
            <v>ELIZABETH VALE</v>
          </cell>
          <cell r="C291">
            <v>16</v>
          </cell>
          <cell r="D291">
            <v>222000</v>
          </cell>
          <cell r="E291">
            <v>12</v>
          </cell>
          <cell r="F291">
            <v>240000</v>
          </cell>
        </row>
        <row r="292">
          <cell r="B292" t="str">
            <v>EVANSTON PARK</v>
          </cell>
          <cell r="C292">
            <v>29</v>
          </cell>
          <cell r="D292">
            <v>370000</v>
          </cell>
          <cell r="E292">
            <v>20</v>
          </cell>
          <cell r="F292">
            <v>330000</v>
          </cell>
        </row>
        <row r="293">
          <cell r="B293" t="str">
            <v>GOULD CREEK</v>
          </cell>
        </row>
        <row r="294">
          <cell r="B294" t="str">
            <v>HILLBANK</v>
          </cell>
          <cell r="C294">
            <v>13</v>
          </cell>
          <cell r="D294">
            <v>340000</v>
          </cell>
          <cell r="E294">
            <v>23</v>
          </cell>
          <cell r="F294">
            <v>327500</v>
          </cell>
        </row>
        <row r="295">
          <cell r="B295" t="str">
            <v>HILLIER</v>
          </cell>
        </row>
        <row r="296">
          <cell r="B296" t="str">
            <v>HUMBUG SCRUB</v>
          </cell>
        </row>
        <row r="297">
          <cell r="B297" t="str">
            <v>MACDONALD PARK</v>
          </cell>
        </row>
        <row r="298">
          <cell r="B298" t="str">
            <v>MUNNO PARA</v>
          </cell>
          <cell r="C298">
            <v>19</v>
          </cell>
          <cell r="D298">
            <v>258750</v>
          </cell>
          <cell r="E298">
            <v>16</v>
          </cell>
          <cell r="F298">
            <v>290000</v>
          </cell>
        </row>
        <row r="299">
          <cell r="B299" t="str">
            <v>MUNNO PARA DOWNS</v>
          </cell>
        </row>
        <row r="300">
          <cell r="B300" t="str">
            <v>MUNNO PARA WEST</v>
          </cell>
          <cell r="C300">
            <v>26</v>
          </cell>
          <cell r="D300">
            <v>249500</v>
          </cell>
          <cell r="E300">
            <v>25</v>
          </cell>
          <cell r="F300">
            <v>288000</v>
          </cell>
        </row>
        <row r="301">
          <cell r="B301" t="str">
            <v>ONE TREE HILL</v>
          </cell>
          <cell r="C301">
            <v>1</v>
          </cell>
          <cell r="D301">
            <v>527000</v>
          </cell>
        </row>
        <row r="302">
          <cell r="B302" t="str">
            <v>PENFIELD</v>
          </cell>
          <cell r="C302">
            <v>2</v>
          </cell>
          <cell r="D302">
            <v>325000</v>
          </cell>
          <cell r="E302">
            <v>8</v>
          </cell>
          <cell r="F302">
            <v>263500</v>
          </cell>
        </row>
        <row r="303">
          <cell r="B303" t="str">
            <v>PENFIELD GARDENS</v>
          </cell>
        </row>
        <row r="304">
          <cell r="B304" t="str">
            <v>SAMPSON FLAT</v>
          </cell>
        </row>
        <row r="305">
          <cell r="B305" t="str">
            <v>SMITHFIELD</v>
          </cell>
          <cell r="C305">
            <v>6</v>
          </cell>
          <cell r="D305">
            <v>299950</v>
          </cell>
          <cell r="E305">
            <v>3</v>
          </cell>
          <cell r="F305">
            <v>205000</v>
          </cell>
        </row>
        <row r="306">
          <cell r="B306" t="str">
            <v>SMITHFIELD PLAINS</v>
          </cell>
          <cell r="C306">
            <v>6</v>
          </cell>
          <cell r="D306">
            <v>196000</v>
          </cell>
          <cell r="E306">
            <v>17</v>
          </cell>
          <cell r="F306">
            <v>185000</v>
          </cell>
        </row>
        <row r="307">
          <cell r="B307" t="str">
            <v>ST KILDA</v>
          </cell>
        </row>
        <row r="308">
          <cell r="B308" t="str">
            <v>ULEYBURY</v>
          </cell>
        </row>
        <row r="309">
          <cell r="B309" t="str">
            <v>VIRGINIA</v>
          </cell>
          <cell r="C309">
            <v>2</v>
          </cell>
          <cell r="D309">
            <v>568750</v>
          </cell>
          <cell r="E309">
            <v>3</v>
          </cell>
          <cell r="F309">
            <v>550000</v>
          </cell>
        </row>
        <row r="310">
          <cell r="B310" t="str">
            <v>WATERLOO CORNER</v>
          </cell>
        </row>
        <row r="311">
          <cell r="B311" t="str">
            <v>YATTALUNGA</v>
          </cell>
        </row>
        <row r="312">
          <cell r="B312" t="str">
            <v>ALBERTON</v>
          </cell>
          <cell r="C312">
            <v>7</v>
          </cell>
          <cell r="D312">
            <v>428000</v>
          </cell>
          <cell r="E312">
            <v>10</v>
          </cell>
          <cell r="F312">
            <v>515250</v>
          </cell>
        </row>
        <row r="313">
          <cell r="B313" t="str">
            <v>ANGLE PARK</v>
          </cell>
          <cell r="C313">
            <v>2</v>
          </cell>
          <cell r="D313">
            <v>540000</v>
          </cell>
          <cell r="E313">
            <v>3</v>
          </cell>
          <cell r="F313">
            <v>424000</v>
          </cell>
        </row>
        <row r="314">
          <cell r="B314" t="str">
            <v>BIRKENHEAD</v>
          </cell>
          <cell r="C314">
            <v>1</v>
          </cell>
          <cell r="D314">
            <v>427500</v>
          </cell>
          <cell r="E314">
            <v>6</v>
          </cell>
          <cell r="F314">
            <v>479500</v>
          </cell>
        </row>
        <row r="315">
          <cell r="B315" t="str">
            <v>BLAIR ATHOL</v>
          </cell>
          <cell r="C315">
            <v>13</v>
          </cell>
          <cell r="D315">
            <v>412000</v>
          </cell>
          <cell r="E315">
            <v>22</v>
          </cell>
          <cell r="F315">
            <v>480000</v>
          </cell>
        </row>
        <row r="316">
          <cell r="B316" t="str">
            <v>BROADVIEW</v>
          </cell>
          <cell r="C316">
            <v>15</v>
          </cell>
          <cell r="D316">
            <v>496000</v>
          </cell>
          <cell r="E316">
            <v>18</v>
          </cell>
          <cell r="F316">
            <v>605000</v>
          </cell>
        </row>
        <row r="317">
          <cell r="B317" t="str">
            <v>CLEARVIEW</v>
          </cell>
          <cell r="C317">
            <v>17</v>
          </cell>
          <cell r="D317">
            <v>385000</v>
          </cell>
          <cell r="E317">
            <v>16</v>
          </cell>
          <cell r="F317">
            <v>398000</v>
          </cell>
        </row>
        <row r="318">
          <cell r="B318" t="str">
            <v>CROYDON PARK</v>
          </cell>
          <cell r="C318">
            <v>11</v>
          </cell>
          <cell r="D318">
            <v>411000</v>
          </cell>
          <cell r="E318">
            <v>6</v>
          </cell>
          <cell r="F318">
            <v>495000</v>
          </cell>
        </row>
        <row r="319">
          <cell r="B319" t="str">
            <v>DERNANCOURT</v>
          </cell>
          <cell r="C319">
            <v>14</v>
          </cell>
          <cell r="D319">
            <v>497444</v>
          </cell>
          <cell r="E319">
            <v>15</v>
          </cell>
          <cell r="F319">
            <v>470000</v>
          </cell>
        </row>
        <row r="320">
          <cell r="B320" t="str">
            <v>DEVON PARK</v>
          </cell>
          <cell r="C320">
            <v>5</v>
          </cell>
          <cell r="D320">
            <v>482000</v>
          </cell>
          <cell r="E320">
            <v>9</v>
          </cell>
          <cell r="F320">
            <v>347500</v>
          </cell>
        </row>
        <row r="321">
          <cell r="B321" t="str">
            <v>DRY CREEK</v>
          </cell>
          <cell r="E321">
            <v>3</v>
          </cell>
          <cell r="F321">
            <v>281000</v>
          </cell>
        </row>
        <row r="322">
          <cell r="B322" t="str">
            <v>DUDLEY PARK</v>
          </cell>
          <cell r="E322">
            <v>3</v>
          </cell>
          <cell r="F322">
            <v>455500</v>
          </cell>
        </row>
        <row r="323">
          <cell r="B323" t="str">
            <v>ENFIELD</v>
          </cell>
          <cell r="C323">
            <v>19</v>
          </cell>
          <cell r="D323">
            <v>420000</v>
          </cell>
          <cell r="E323">
            <v>26</v>
          </cell>
          <cell r="F323">
            <v>405500</v>
          </cell>
        </row>
        <row r="324">
          <cell r="B324" t="str">
            <v>ETHELTON</v>
          </cell>
          <cell r="C324">
            <v>4</v>
          </cell>
          <cell r="D324">
            <v>415000</v>
          </cell>
          <cell r="E324">
            <v>10</v>
          </cell>
          <cell r="F324">
            <v>502500</v>
          </cell>
        </row>
        <row r="325">
          <cell r="B325" t="str">
            <v>EXETER</v>
          </cell>
          <cell r="C325">
            <v>4</v>
          </cell>
          <cell r="D325">
            <v>440000</v>
          </cell>
          <cell r="E325">
            <v>5</v>
          </cell>
          <cell r="F325">
            <v>387500</v>
          </cell>
        </row>
        <row r="326">
          <cell r="B326" t="str">
            <v>FERRYDEN PARK</v>
          </cell>
          <cell r="C326">
            <v>10</v>
          </cell>
          <cell r="D326">
            <v>447500</v>
          </cell>
          <cell r="E326">
            <v>15</v>
          </cell>
          <cell r="F326">
            <v>463000</v>
          </cell>
        </row>
        <row r="327">
          <cell r="B327" t="str">
            <v>GEPPS CROSS</v>
          </cell>
          <cell r="C327">
            <v>2</v>
          </cell>
          <cell r="D327">
            <v>355000</v>
          </cell>
          <cell r="E327">
            <v>3</v>
          </cell>
          <cell r="F327">
            <v>390000</v>
          </cell>
        </row>
        <row r="328">
          <cell r="B328" t="str">
            <v>GILLES PLAINS</v>
          </cell>
          <cell r="C328">
            <v>16</v>
          </cell>
          <cell r="D328">
            <v>360000</v>
          </cell>
          <cell r="E328">
            <v>16</v>
          </cell>
          <cell r="F328">
            <v>395000</v>
          </cell>
        </row>
        <row r="329">
          <cell r="B329" t="str">
            <v>GILLMAN</v>
          </cell>
        </row>
        <row r="330">
          <cell r="B330" t="str">
            <v>GLANVILLE</v>
          </cell>
          <cell r="C330">
            <v>2</v>
          </cell>
          <cell r="D330">
            <v>324750</v>
          </cell>
          <cell r="E330">
            <v>2</v>
          </cell>
          <cell r="F330">
            <v>351500</v>
          </cell>
        </row>
        <row r="331">
          <cell r="B331" t="str">
            <v>GREENACRES</v>
          </cell>
          <cell r="C331">
            <v>15</v>
          </cell>
          <cell r="D331">
            <v>447500</v>
          </cell>
          <cell r="E331">
            <v>17</v>
          </cell>
          <cell r="F331">
            <v>450000</v>
          </cell>
        </row>
        <row r="332">
          <cell r="B332" t="str">
            <v>HAMPSTEAD GARDENS</v>
          </cell>
          <cell r="C332">
            <v>3</v>
          </cell>
          <cell r="D332">
            <v>565000</v>
          </cell>
          <cell r="E332">
            <v>2</v>
          </cell>
          <cell r="F332">
            <v>431000</v>
          </cell>
        </row>
        <row r="333">
          <cell r="B333" t="str">
            <v>HILLCREST</v>
          </cell>
          <cell r="C333">
            <v>15</v>
          </cell>
          <cell r="D333">
            <v>415000</v>
          </cell>
          <cell r="E333">
            <v>18</v>
          </cell>
          <cell r="F333">
            <v>458000</v>
          </cell>
        </row>
        <row r="334">
          <cell r="B334" t="str">
            <v>HOLDEN HILL</v>
          </cell>
          <cell r="C334">
            <v>13</v>
          </cell>
          <cell r="D334">
            <v>337750</v>
          </cell>
          <cell r="E334">
            <v>19</v>
          </cell>
          <cell r="F334">
            <v>393500</v>
          </cell>
        </row>
        <row r="335">
          <cell r="B335" t="str">
            <v>KILBURN</v>
          </cell>
          <cell r="C335">
            <v>9</v>
          </cell>
          <cell r="D335">
            <v>403000</v>
          </cell>
          <cell r="E335">
            <v>9</v>
          </cell>
          <cell r="F335">
            <v>501147.5</v>
          </cell>
        </row>
        <row r="336">
          <cell r="B336" t="str">
            <v>KLEMZIG</v>
          </cell>
          <cell r="C336">
            <v>27</v>
          </cell>
          <cell r="D336">
            <v>504000</v>
          </cell>
          <cell r="E336">
            <v>26</v>
          </cell>
          <cell r="F336">
            <v>497750</v>
          </cell>
        </row>
        <row r="337">
          <cell r="B337" t="str">
            <v>LARGS BAY</v>
          </cell>
          <cell r="C337">
            <v>11</v>
          </cell>
          <cell r="D337">
            <v>453000</v>
          </cell>
          <cell r="E337">
            <v>22</v>
          </cell>
          <cell r="F337">
            <v>467500</v>
          </cell>
        </row>
        <row r="338">
          <cell r="B338" t="str">
            <v>LARGS NORTH</v>
          </cell>
          <cell r="C338">
            <v>26</v>
          </cell>
          <cell r="D338">
            <v>400402</v>
          </cell>
          <cell r="E338">
            <v>21</v>
          </cell>
          <cell r="F338">
            <v>430000</v>
          </cell>
        </row>
        <row r="339">
          <cell r="B339" t="str">
            <v>LIGHTSVIEW</v>
          </cell>
          <cell r="C339">
            <v>27</v>
          </cell>
          <cell r="D339">
            <v>520000</v>
          </cell>
          <cell r="E339">
            <v>25</v>
          </cell>
          <cell r="F339">
            <v>478000</v>
          </cell>
        </row>
        <row r="340">
          <cell r="B340" t="str">
            <v>MANNINGHAM</v>
          </cell>
          <cell r="C340">
            <v>6</v>
          </cell>
          <cell r="D340">
            <v>551750</v>
          </cell>
          <cell r="E340">
            <v>6</v>
          </cell>
          <cell r="F340">
            <v>561250</v>
          </cell>
        </row>
        <row r="341">
          <cell r="B341" t="str">
            <v>MANSFIELD PARK</v>
          </cell>
          <cell r="C341">
            <v>9</v>
          </cell>
          <cell r="D341">
            <v>402000</v>
          </cell>
          <cell r="E341">
            <v>11</v>
          </cell>
          <cell r="F341">
            <v>412500</v>
          </cell>
        </row>
        <row r="342">
          <cell r="B342" t="str">
            <v>NEW PORT</v>
          </cell>
        </row>
        <row r="343">
          <cell r="B343" t="str">
            <v>NORTH HAVEN</v>
          </cell>
          <cell r="C343">
            <v>21</v>
          </cell>
          <cell r="D343">
            <v>456250</v>
          </cell>
          <cell r="E343">
            <v>25</v>
          </cell>
          <cell r="F343">
            <v>490000</v>
          </cell>
        </row>
        <row r="344">
          <cell r="B344" t="str">
            <v>NORTHFIELD</v>
          </cell>
          <cell r="C344">
            <v>17</v>
          </cell>
          <cell r="D344">
            <v>390000</v>
          </cell>
          <cell r="E344">
            <v>13</v>
          </cell>
          <cell r="F344">
            <v>392500</v>
          </cell>
        </row>
        <row r="345">
          <cell r="B345" t="str">
            <v>NORTHGATE</v>
          </cell>
          <cell r="C345">
            <v>14</v>
          </cell>
          <cell r="D345">
            <v>525000</v>
          </cell>
          <cell r="E345">
            <v>9</v>
          </cell>
          <cell r="F345">
            <v>660000</v>
          </cell>
        </row>
        <row r="346">
          <cell r="B346" t="str">
            <v>OAKDEN</v>
          </cell>
          <cell r="C346">
            <v>12</v>
          </cell>
          <cell r="D346">
            <v>500000</v>
          </cell>
          <cell r="E346">
            <v>14</v>
          </cell>
          <cell r="F346">
            <v>477500</v>
          </cell>
        </row>
        <row r="347">
          <cell r="B347" t="str">
            <v>OSBORNE</v>
          </cell>
          <cell r="C347">
            <v>9</v>
          </cell>
          <cell r="D347">
            <v>369500</v>
          </cell>
          <cell r="E347">
            <v>9</v>
          </cell>
          <cell r="F347">
            <v>320000</v>
          </cell>
        </row>
        <row r="348">
          <cell r="B348" t="str">
            <v>OTTOWAY</v>
          </cell>
          <cell r="C348">
            <v>8</v>
          </cell>
          <cell r="D348">
            <v>360000</v>
          </cell>
          <cell r="E348">
            <v>7</v>
          </cell>
          <cell r="F348">
            <v>355000</v>
          </cell>
        </row>
        <row r="349">
          <cell r="B349" t="str">
            <v>OUTER HARBOR</v>
          </cell>
        </row>
        <row r="350">
          <cell r="B350" t="str">
            <v>OVINGHAM</v>
          </cell>
          <cell r="E350">
            <v>3</v>
          </cell>
          <cell r="F350">
            <v>580000</v>
          </cell>
        </row>
        <row r="351">
          <cell r="B351" t="str">
            <v>PETERHEAD</v>
          </cell>
          <cell r="C351">
            <v>10</v>
          </cell>
          <cell r="D351">
            <v>392500</v>
          </cell>
          <cell r="E351">
            <v>4</v>
          </cell>
          <cell r="F351">
            <v>432500</v>
          </cell>
        </row>
        <row r="352">
          <cell r="B352" t="str">
            <v>PORT ADELAIDE</v>
          </cell>
          <cell r="C352">
            <v>2</v>
          </cell>
          <cell r="D352">
            <v>430000</v>
          </cell>
          <cell r="E352">
            <v>4</v>
          </cell>
          <cell r="F352">
            <v>335000</v>
          </cell>
        </row>
        <row r="353">
          <cell r="B353" t="str">
            <v>PROSPECT</v>
          </cell>
          <cell r="C353">
            <v>45</v>
          </cell>
          <cell r="D353">
            <v>590000</v>
          </cell>
          <cell r="E353">
            <v>48</v>
          </cell>
          <cell r="F353">
            <v>700000</v>
          </cell>
        </row>
        <row r="354">
          <cell r="B354" t="str">
            <v>QUEENSTOWN</v>
          </cell>
          <cell r="C354">
            <v>5</v>
          </cell>
          <cell r="D354">
            <v>395000</v>
          </cell>
          <cell r="E354">
            <v>6</v>
          </cell>
          <cell r="F354">
            <v>455000</v>
          </cell>
        </row>
        <row r="355">
          <cell r="B355" t="str">
            <v>REGENCY PARK</v>
          </cell>
        </row>
        <row r="356">
          <cell r="B356" t="str">
            <v>ROSEWATER</v>
          </cell>
          <cell r="C356">
            <v>12</v>
          </cell>
          <cell r="D356">
            <v>370100</v>
          </cell>
          <cell r="E356">
            <v>13</v>
          </cell>
          <cell r="F356">
            <v>347500</v>
          </cell>
        </row>
        <row r="357">
          <cell r="B357" t="str">
            <v>SEFTON PARK</v>
          </cell>
          <cell r="C357">
            <v>3</v>
          </cell>
          <cell r="D357">
            <v>450000</v>
          </cell>
          <cell r="E357">
            <v>4</v>
          </cell>
          <cell r="F357">
            <v>506500</v>
          </cell>
        </row>
        <row r="358">
          <cell r="B358" t="str">
            <v>SEMAPHORE</v>
          </cell>
          <cell r="C358">
            <v>11</v>
          </cell>
          <cell r="D358">
            <v>575000</v>
          </cell>
          <cell r="E358">
            <v>4</v>
          </cell>
          <cell r="F358">
            <v>735000</v>
          </cell>
        </row>
        <row r="359">
          <cell r="B359" t="str">
            <v>SEMAPHORE SOUTH</v>
          </cell>
          <cell r="C359">
            <v>3</v>
          </cell>
          <cell r="D359">
            <v>847000</v>
          </cell>
          <cell r="E359">
            <v>4</v>
          </cell>
          <cell r="F359">
            <v>622500</v>
          </cell>
        </row>
        <row r="360">
          <cell r="B360" t="str">
            <v>TAPEROO</v>
          </cell>
          <cell r="C360">
            <v>15</v>
          </cell>
          <cell r="D360">
            <v>370000</v>
          </cell>
          <cell r="E360">
            <v>6</v>
          </cell>
          <cell r="F360">
            <v>355000</v>
          </cell>
        </row>
        <row r="361">
          <cell r="B361" t="str">
            <v>VALLEY VIEW</v>
          </cell>
          <cell r="C361">
            <v>24</v>
          </cell>
          <cell r="D361">
            <v>383000</v>
          </cell>
          <cell r="E361">
            <v>22</v>
          </cell>
          <cell r="F361">
            <v>395000</v>
          </cell>
        </row>
        <row r="362">
          <cell r="B362" t="str">
            <v>WALKLEY HEIGHTS</v>
          </cell>
          <cell r="C362">
            <v>8</v>
          </cell>
          <cell r="D362">
            <v>413100</v>
          </cell>
          <cell r="E362">
            <v>10</v>
          </cell>
          <cell r="F362">
            <v>440000</v>
          </cell>
        </row>
        <row r="363">
          <cell r="B363" t="str">
            <v>WINDSOR GARDENS</v>
          </cell>
          <cell r="C363">
            <v>32</v>
          </cell>
          <cell r="D363">
            <v>435000</v>
          </cell>
          <cell r="E363">
            <v>19</v>
          </cell>
          <cell r="F363">
            <v>427000</v>
          </cell>
        </row>
        <row r="364">
          <cell r="B364" t="str">
            <v>WINGFIELD</v>
          </cell>
        </row>
        <row r="365">
          <cell r="B365" t="str">
            <v>WOODVILLE GARDENS</v>
          </cell>
          <cell r="C365">
            <v>5</v>
          </cell>
          <cell r="D365">
            <v>366000</v>
          </cell>
          <cell r="E365">
            <v>6</v>
          </cell>
          <cell r="F365">
            <v>437000</v>
          </cell>
        </row>
        <row r="366">
          <cell r="B366" t="str">
            <v>BROADVIEW</v>
          </cell>
          <cell r="C366">
            <v>15</v>
          </cell>
          <cell r="D366">
            <v>496000</v>
          </cell>
          <cell r="E366">
            <v>18</v>
          </cell>
          <cell r="F366">
            <v>605000</v>
          </cell>
        </row>
        <row r="367">
          <cell r="B367" t="str">
            <v>COLLINSWOOD</v>
          </cell>
          <cell r="C367">
            <v>3</v>
          </cell>
          <cell r="D367">
            <v>830000</v>
          </cell>
          <cell r="E367">
            <v>2</v>
          </cell>
          <cell r="F367">
            <v>695500</v>
          </cell>
        </row>
        <row r="368">
          <cell r="B368" t="str">
            <v>FITZROY</v>
          </cell>
          <cell r="C368">
            <v>1</v>
          </cell>
          <cell r="D368">
            <v>1300000</v>
          </cell>
          <cell r="E368">
            <v>4</v>
          </cell>
          <cell r="F368">
            <v>800000</v>
          </cell>
        </row>
        <row r="369">
          <cell r="B369" t="str">
            <v>MEDINDIE GARDENS</v>
          </cell>
        </row>
        <row r="370">
          <cell r="B370" t="str">
            <v>NAILSWORTH</v>
          </cell>
          <cell r="C370">
            <v>5</v>
          </cell>
          <cell r="D370">
            <v>628250</v>
          </cell>
          <cell r="E370">
            <v>4</v>
          </cell>
          <cell r="F370">
            <v>618000</v>
          </cell>
        </row>
        <row r="371">
          <cell r="B371" t="str">
            <v>OVINGHAM</v>
          </cell>
          <cell r="E371">
            <v>3</v>
          </cell>
          <cell r="F371">
            <v>580000</v>
          </cell>
        </row>
        <row r="372">
          <cell r="B372" t="str">
            <v>PROSPECT</v>
          </cell>
          <cell r="C372">
            <v>45</v>
          </cell>
          <cell r="D372">
            <v>590000</v>
          </cell>
          <cell r="E372">
            <v>48</v>
          </cell>
          <cell r="F372">
            <v>700000</v>
          </cell>
        </row>
        <row r="373">
          <cell r="B373" t="str">
            <v>SEFTON PARK</v>
          </cell>
          <cell r="C373">
            <v>3</v>
          </cell>
          <cell r="D373">
            <v>450000</v>
          </cell>
          <cell r="E373">
            <v>4</v>
          </cell>
          <cell r="F373">
            <v>506500</v>
          </cell>
        </row>
        <row r="374">
          <cell r="B374" t="str">
            <v>THORNGATE</v>
          </cell>
          <cell r="E374">
            <v>1</v>
          </cell>
          <cell r="F374">
            <v>1550000</v>
          </cell>
        </row>
        <row r="375">
          <cell r="B375" t="str">
            <v>BOLIVAR</v>
          </cell>
        </row>
        <row r="376">
          <cell r="B376" t="str">
            <v>BRAHMA LODGE</v>
          </cell>
          <cell r="C376">
            <v>13</v>
          </cell>
          <cell r="D376">
            <v>276000</v>
          </cell>
          <cell r="E376">
            <v>13</v>
          </cell>
          <cell r="F376">
            <v>262500</v>
          </cell>
        </row>
        <row r="377">
          <cell r="B377" t="str">
            <v>BURTON</v>
          </cell>
          <cell r="C377">
            <v>27</v>
          </cell>
          <cell r="D377">
            <v>335000</v>
          </cell>
          <cell r="E377">
            <v>22</v>
          </cell>
          <cell r="F377">
            <v>322500</v>
          </cell>
        </row>
        <row r="378">
          <cell r="B378" t="str">
            <v>CAVAN</v>
          </cell>
        </row>
        <row r="379">
          <cell r="B379" t="str">
            <v>DIREK</v>
          </cell>
          <cell r="C379">
            <v>5</v>
          </cell>
          <cell r="D379">
            <v>322000</v>
          </cell>
          <cell r="E379">
            <v>2</v>
          </cell>
          <cell r="F379">
            <v>285000</v>
          </cell>
        </row>
        <row r="380">
          <cell r="B380" t="str">
            <v>DRY CREEK</v>
          </cell>
          <cell r="E380">
            <v>3</v>
          </cell>
          <cell r="F380">
            <v>281000</v>
          </cell>
        </row>
        <row r="381">
          <cell r="B381" t="str">
            <v>EDINBURGH</v>
          </cell>
        </row>
        <row r="382">
          <cell r="B382" t="str">
            <v>ELIZABETH VALE</v>
          </cell>
          <cell r="C382">
            <v>16</v>
          </cell>
          <cell r="D382">
            <v>222000</v>
          </cell>
          <cell r="E382">
            <v>12</v>
          </cell>
          <cell r="F382">
            <v>240000</v>
          </cell>
        </row>
        <row r="383">
          <cell r="B383" t="str">
            <v>GLOBE DERBY PARK</v>
          </cell>
        </row>
        <row r="384">
          <cell r="B384" t="str">
            <v>GREEN FIELDS</v>
          </cell>
        </row>
        <row r="385">
          <cell r="B385" t="str">
            <v>GULFVIEW HEIGHTS</v>
          </cell>
          <cell r="C385">
            <v>14</v>
          </cell>
          <cell r="D385">
            <v>373750</v>
          </cell>
          <cell r="E385">
            <v>14</v>
          </cell>
          <cell r="F385">
            <v>586500</v>
          </cell>
        </row>
        <row r="386">
          <cell r="B386" t="str">
            <v>INGLE FARM</v>
          </cell>
          <cell r="C386">
            <v>37</v>
          </cell>
          <cell r="D386">
            <v>320000</v>
          </cell>
          <cell r="E386">
            <v>30</v>
          </cell>
          <cell r="F386">
            <v>332500</v>
          </cell>
        </row>
        <row r="387">
          <cell r="B387" t="str">
            <v>MAWSON LAKES</v>
          </cell>
          <cell r="C387">
            <v>51</v>
          </cell>
          <cell r="D387">
            <v>465000</v>
          </cell>
          <cell r="E387">
            <v>60</v>
          </cell>
          <cell r="F387">
            <v>499500</v>
          </cell>
        </row>
        <row r="388">
          <cell r="B388" t="str">
            <v>MODBURY HEIGHTS</v>
          </cell>
          <cell r="C388">
            <v>24</v>
          </cell>
          <cell r="D388">
            <v>382000</v>
          </cell>
          <cell r="E388">
            <v>27</v>
          </cell>
          <cell r="F388">
            <v>415000</v>
          </cell>
        </row>
        <row r="389">
          <cell r="B389" t="str">
            <v>PARA HILLS</v>
          </cell>
          <cell r="C389">
            <v>39</v>
          </cell>
          <cell r="D389">
            <v>307000</v>
          </cell>
          <cell r="E389">
            <v>31</v>
          </cell>
          <cell r="F389">
            <v>315000</v>
          </cell>
        </row>
        <row r="390">
          <cell r="B390" t="str">
            <v>PARA HILLS WEST</v>
          </cell>
          <cell r="C390">
            <v>12</v>
          </cell>
          <cell r="D390">
            <v>324000</v>
          </cell>
          <cell r="E390">
            <v>14</v>
          </cell>
          <cell r="F390">
            <v>320000</v>
          </cell>
        </row>
        <row r="391">
          <cell r="B391" t="str">
            <v>PARA VISTA</v>
          </cell>
          <cell r="C391">
            <v>13</v>
          </cell>
          <cell r="D391">
            <v>335000</v>
          </cell>
          <cell r="E391">
            <v>11</v>
          </cell>
          <cell r="F391">
            <v>350000</v>
          </cell>
        </row>
        <row r="392">
          <cell r="B392" t="str">
            <v>PARAFIELD GARDENS</v>
          </cell>
          <cell r="C392">
            <v>40</v>
          </cell>
          <cell r="D392">
            <v>298500</v>
          </cell>
          <cell r="E392">
            <v>53</v>
          </cell>
          <cell r="F392">
            <v>310000</v>
          </cell>
        </row>
        <row r="393">
          <cell r="B393" t="str">
            <v>PARALOWIE</v>
          </cell>
          <cell r="C393">
            <v>68</v>
          </cell>
          <cell r="D393">
            <v>270500</v>
          </cell>
          <cell r="E393">
            <v>75</v>
          </cell>
          <cell r="F393">
            <v>329500</v>
          </cell>
        </row>
        <row r="394">
          <cell r="B394" t="str">
            <v>POORAKA</v>
          </cell>
          <cell r="C394">
            <v>36</v>
          </cell>
          <cell r="D394">
            <v>332000</v>
          </cell>
          <cell r="E394">
            <v>17</v>
          </cell>
          <cell r="F394">
            <v>361000</v>
          </cell>
        </row>
        <row r="395">
          <cell r="B395" t="str">
            <v>SALISBURY</v>
          </cell>
          <cell r="C395">
            <v>19</v>
          </cell>
          <cell r="D395">
            <v>287500</v>
          </cell>
          <cell r="E395">
            <v>24</v>
          </cell>
          <cell r="F395">
            <v>285000</v>
          </cell>
        </row>
        <row r="396">
          <cell r="B396" t="str">
            <v>SALISBURY DOWNS</v>
          </cell>
          <cell r="C396">
            <v>15</v>
          </cell>
          <cell r="D396">
            <v>315000</v>
          </cell>
          <cell r="E396">
            <v>9</v>
          </cell>
          <cell r="F396">
            <v>300000</v>
          </cell>
        </row>
        <row r="397">
          <cell r="B397" t="str">
            <v>SALISBURY EAST</v>
          </cell>
          <cell r="C397">
            <v>36</v>
          </cell>
          <cell r="D397">
            <v>300000</v>
          </cell>
          <cell r="E397">
            <v>36</v>
          </cell>
          <cell r="F397">
            <v>315000</v>
          </cell>
        </row>
        <row r="398">
          <cell r="B398" t="str">
            <v>SALISBURY HEIGHTS</v>
          </cell>
          <cell r="C398">
            <v>17</v>
          </cell>
          <cell r="D398">
            <v>450000</v>
          </cell>
          <cell r="E398">
            <v>23</v>
          </cell>
          <cell r="F398">
            <v>374000</v>
          </cell>
        </row>
        <row r="399">
          <cell r="B399" t="str">
            <v>SALISBURY NORTH</v>
          </cell>
          <cell r="C399">
            <v>27</v>
          </cell>
          <cell r="D399">
            <v>251500</v>
          </cell>
          <cell r="E399">
            <v>29</v>
          </cell>
          <cell r="F399">
            <v>260000</v>
          </cell>
        </row>
        <row r="400">
          <cell r="B400" t="str">
            <v>SALISBURY PARK</v>
          </cell>
          <cell r="C400">
            <v>13</v>
          </cell>
          <cell r="D400">
            <v>309000</v>
          </cell>
          <cell r="E400">
            <v>11</v>
          </cell>
          <cell r="F400">
            <v>295000</v>
          </cell>
        </row>
        <row r="401">
          <cell r="B401" t="str">
            <v>SALISBURY PLAIN</v>
          </cell>
          <cell r="C401">
            <v>5</v>
          </cell>
          <cell r="D401">
            <v>302000</v>
          </cell>
          <cell r="E401">
            <v>3</v>
          </cell>
          <cell r="F401">
            <v>320000</v>
          </cell>
        </row>
        <row r="402">
          <cell r="B402" t="str">
            <v>SALISBURY SOUTH</v>
          </cell>
        </row>
        <row r="403">
          <cell r="B403" t="str">
            <v>ST KILDA</v>
          </cell>
        </row>
        <row r="404">
          <cell r="B404" t="str">
            <v>VALLEY VIEW</v>
          </cell>
          <cell r="C404">
            <v>24</v>
          </cell>
          <cell r="D404">
            <v>383000</v>
          </cell>
          <cell r="E404">
            <v>22</v>
          </cell>
          <cell r="F404">
            <v>395000</v>
          </cell>
        </row>
        <row r="405">
          <cell r="B405" t="str">
            <v>WALKLEY HEIGHTS</v>
          </cell>
          <cell r="C405">
            <v>8</v>
          </cell>
          <cell r="D405">
            <v>413100</v>
          </cell>
          <cell r="E405">
            <v>10</v>
          </cell>
          <cell r="F405">
            <v>440000</v>
          </cell>
        </row>
        <row r="406">
          <cell r="B406" t="str">
            <v>WATERLOO CORNER</v>
          </cell>
        </row>
        <row r="407">
          <cell r="B407" t="str">
            <v>BANKSIA PARK</v>
          </cell>
          <cell r="C407">
            <v>11</v>
          </cell>
          <cell r="D407">
            <v>370000</v>
          </cell>
          <cell r="E407">
            <v>16</v>
          </cell>
          <cell r="F407">
            <v>370000</v>
          </cell>
        </row>
        <row r="408">
          <cell r="B408" t="str">
            <v>DERNANCOURT</v>
          </cell>
          <cell r="C408">
            <v>14</v>
          </cell>
          <cell r="D408">
            <v>497444</v>
          </cell>
          <cell r="E408">
            <v>15</v>
          </cell>
          <cell r="F408">
            <v>470000</v>
          </cell>
        </row>
        <row r="409">
          <cell r="B409" t="str">
            <v>FAIRVIEW PARK</v>
          </cell>
          <cell r="C409">
            <v>14</v>
          </cell>
          <cell r="D409">
            <v>363000</v>
          </cell>
          <cell r="E409">
            <v>11</v>
          </cell>
          <cell r="F409">
            <v>400000</v>
          </cell>
        </row>
        <row r="410">
          <cell r="B410" t="str">
            <v>GILLES PLAINS</v>
          </cell>
          <cell r="C410">
            <v>16</v>
          </cell>
          <cell r="D410">
            <v>360000</v>
          </cell>
          <cell r="E410">
            <v>16</v>
          </cell>
          <cell r="F410">
            <v>395000</v>
          </cell>
        </row>
        <row r="411">
          <cell r="B411" t="str">
            <v>GOLDEN GROVE</v>
          </cell>
          <cell r="C411">
            <v>39</v>
          </cell>
          <cell r="D411">
            <v>465000</v>
          </cell>
          <cell r="E411">
            <v>42</v>
          </cell>
          <cell r="F411">
            <v>447500</v>
          </cell>
        </row>
        <row r="412">
          <cell r="B412" t="str">
            <v>GOULD CREEK</v>
          </cell>
        </row>
        <row r="413">
          <cell r="B413" t="str">
            <v>GREENWITH</v>
          </cell>
          <cell r="C413">
            <v>43</v>
          </cell>
          <cell r="D413">
            <v>442225</v>
          </cell>
          <cell r="E413">
            <v>32</v>
          </cell>
          <cell r="F413">
            <v>450500</v>
          </cell>
        </row>
        <row r="414">
          <cell r="B414" t="str">
            <v>GULFVIEW HEIGHTS</v>
          </cell>
          <cell r="C414">
            <v>14</v>
          </cell>
          <cell r="D414">
            <v>373750</v>
          </cell>
          <cell r="E414">
            <v>14</v>
          </cell>
          <cell r="F414">
            <v>586500</v>
          </cell>
        </row>
        <row r="415">
          <cell r="B415" t="str">
            <v>HIGHBURY</v>
          </cell>
          <cell r="C415">
            <v>36</v>
          </cell>
          <cell r="D415">
            <v>450000</v>
          </cell>
          <cell r="E415">
            <v>28</v>
          </cell>
          <cell r="F415">
            <v>441500</v>
          </cell>
        </row>
        <row r="416">
          <cell r="B416" t="str">
            <v>HOLDEN HILL</v>
          </cell>
          <cell r="C416">
            <v>13</v>
          </cell>
          <cell r="D416">
            <v>337750</v>
          </cell>
          <cell r="E416">
            <v>19</v>
          </cell>
          <cell r="F416">
            <v>393500</v>
          </cell>
        </row>
        <row r="417">
          <cell r="B417" t="str">
            <v>HOPE VALLEY</v>
          </cell>
          <cell r="C417">
            <v>24</v>
          </cell>
          <cell r="D417">
            <v>395000</v>
          </cell>
          <cell r="E417">
            <v>34</v>
          </cell>
          <cell r="F417">
            <v>402500</v>
          </cell>
        </row>
        <row r="418">
          <cell r="B418" t="str">
            <v>MODBURY</v>
          </cell>
          <cell r="C418">
            <v>15</v>
          </cell>
          <cell r="D418">
            <v>377500</v>
          </cell>
          <cell r="E418">
            <v>14</v>
          </cell>
          <cell r="F418">
            <v>355000</v>
          </cell>
        </row>
        <row r="419">
          <cell r="B419" t="str">
            <v>MODBURY HEIGHTS</v>
          </cell>
          <cell r="C419">
            <v>24</v>
          </cell>
          <cell r="D419">
            <v>382000</v>
          </cell>
          <cell r="E419">
            <v>27</v>
          </cell>
          <cell r="F419">
            <v>415000</v>
          </cell>
        </row>
        <row r="420">
          <cell r="B420" t="str">
            <v>MODBURY NORTH</v>
          </cell>
          <cell r="C420">
            <v>24</v>
          </cell>
          <cell r="D420">
            <v>361000</v>
          </cell>
          <cell r="E420">
            <v>22</v>
          </cell>
          <cell r="F420">
            <v>320000</v>
          </cell>
        </row>
        <row r="421">
          <cell r="B421" t="str">
            <v>REDWOOD PARK</v>
          </cell>
          <cell r="C421">
            <v>13</v>
          </cell>
          <cell r="D421">
            <v>372000</v>
          </cell>
          <cell r="E421">
            <v>13</v>
          </cell>
          <cell r="F421">
            <v>367000</v>
          </cell>
        </row>
        <row r="422">
          <cell r="B422" t="str">
            <v>RIDGEHAVEN</v>
          </cell>
          <cell r="C422">
            <v>17</v>
          </cell>
          <cell r="D422">
            <v>363750</v>
          </cell>
          <cell r="E422">
            <v>15</v>
          </cell>
          <cell r="F422">
            <v>325000</v>
          </cell>
        </row>
        <row r="423">
          <cell r="B423" t="str">
            <v>SALISBURY EAST</v>
          </cell>
          <cell r="C423">
            <v>36</v>
          </cell>
          <cell r="D423">
            <v>300000</v>
          </cell>
          <cell r="E423">
            <v>36</v>
          </cell>
          <cell r="F423">
            <v>315000</v>
          </cell>
        </row>
        <row r="424">
          <cell r="B424" t="str">
            <v>SALISBURY HEIGHTS</v>
          </cell>
          <cell r="C424">
            <v>17</v>
          </cell>
          <cell r="D424">
            <v>450000</v>
          </cell>
          <cell r="E424">
            <v>23</v>
          </cell>
          <cell r="F424">
            <v>374000</v>
          </cell>
        </row>
        <row r="425">
          <cell r="B425" t="str">
            <v>ST AGNES</v>
          </cell>
          <cell r="C425">
            <v>15</v>
          </cell>
          <cell r="D425">
            <v>413000</v>
          </cell>
          <cell r="E425">
            <v>15</v>
          </cell>
          <cell r="F425">
            <v>390000</v>
          </cell>
        </row>
        <row r="426">
          <cell r="B426" t="str">
            <v>SURREY DOWNS</v>
          </cell>
          <cell r="C426">
            <v>21</v>
          </cell>
          <cell r="D426">
            <v>355350</v>
          </cell>
          <cell r="E426">
            <v>17</v>
          </cell>
          <cell r="F426">
            <v>365000</v>
          </cell>
        </row>
        <row r="427">
          <cell r="B427" t="str">
            <v>TEA TREE GULLY</v>
          </cell>
          <cell r="C427">
            <v>13</v>
          </cell>
          <cell r="D427">
            <v>480000</v>
          </cell>
          <cell r="E427">
            <v>10</v>
          </cell>
          <cell r="F427">
            <v>400000</v>
          </cell>
        </row>
        <row r="428">
          <cell r="B428" t="str">
            <v>VALLEY VIEW</v>
          </cell>
          <cell r="C428">
            <v>24</v>
          </cell>
          <cell r="D428">
            <v>383000</v>
          </cell>
          <cell r="E428">
            <v>22</v>
          </cell>
          <cell r="F428">
            <v>395000</v>
          </cell>
        </row>
        <row r="429">
          <cell r="B429" t="str">
            <v>VISTA</v>
          </cell>
          <cell r="C429">
            <v>5</v>
          </cell>
          <cell r="D429">
            <v>385000</v>
          </cell>
          <cell r="E429">
            <v>3</v>
          </cell>
          <cell r="F429">
            <v>505000</v>
          </cell>
        </row>
        <row r="430">
          <cell r="B430" t="str">
            <v>WYNN VALE</v>
          </cell>
          <cell r="C430">
            <v>37</v>
          </cell>
          <cell r="D430">
            <v>424000</v>
          </cell>
          <cell r="E430">
            <v>30</v>
          </cell>
          <cell r="F430">
            <v>430000</v>
          </cell>
        </row>
        <row r="431">
          <cell r="B431" t="str">
            <v>YATALA VALE</v>
          </cell>
        </row>
        <row r="432">
          <cell r="B432" t="str">
            <v>BLACK FOREST</v>
          </cell>
          <cell r="C432">
            <v>6</v>
          </cell>
          <cell r="D432">
            <v>663500</v>
          </cell>
          <cell r="E432">
            <v>1</v>
          </cell>
          <cell r="F432">
            <v>815000</v>
          </cell>
        </row>
        <row r="433">
          <cell r="B433" t="str">
            <v>CLARENCE PARK</v>
          </cell>
          <cell r="C433">
            <v>4</v>
          </cell>
          <cell r="D433">
            <v>742500</v>
          </cell>
          <cell r="E433">
            <v>8</v>
          </cell>
          <cell r="F433">
            <v>697500</v>
          </cell>
        </row>
        <row r="434">
          <cell r="B434" t="str">
            <v>EVERARD PARK</v>
          </cell>
          <cell r="C434">
            <v>1</v>
          </cell>
          <cell r="D434">
            <v>640000</v>
          </cell>
          <cell r="E434">
            <v>2</v>
          </cell>
          <cell r="F434">
            <v>739750</v>
          </cell>
        </row>
        <row r="435">
          <cell r="B435" t="str">
            <v>FORESTVILLE</v>
          </cell>
          <cell r="C435">
            <v>3</v>
          </cell>
          <cell r="D435">
            <v>850000</v>
          </cell>
          <cell r="E435">
            <v>4</v>
          </cell>
          <cell r="F435">
            <v>887500</v>
          </cell>
        </row>
        <row r="436">
          <cell r="B436" t="str">
            <v>FULLARTON</v>
          </cell>
          <cell r="C436">
            <v>11</v>
          </cell>
          <cell r="D436">
            <v>870000</v>
          </cell>
          <cell r="E436">
            <v>7</v>
          </cell>
          <cell r="F436">
            <v>1000000</v>
          </cell>
        </row>
        <row r="437">
          <cell r="B437" t="str">
            <v>GOODWOOD</v>
          </cell>
          <cell r="C437">
            <v>9</v>
          </cell>
          <cell r="D437">
            <v>745000</v>
          </cell>
          <cell r="E437">
            <v>6</v>
          </cell>
          <cell r="F437">
            <v>869500</v>
          </cell>
        </row>
        <row r="438">
          <cell r="B438" t="str">
            <v>HIGHGATE</v>
          </cell>
          <cell r="C438">
            <v>5</v>
          </cell>
          <cell r="D438">
            <v>714000</v>
          </cell>
          <cell r="E438">
            <v>3</v>
          </cell>
          <cell r="F438">
            <v>1095000</v>
          </cell>
        </row>
        <row r="439">
          <cell r="B439" t="str">
            <v>HYDE PARK</v>
          </cell>
          <cell r="C439">
            <v>3</v>
          </cell>
          <cell r="D439">
            <v>912500</v>
          </cell>
          <cell r="E439">
            <v>6</v>
          </cell>
          <cell r="F439">
            <v>1220000</v>
          </cell>
        </row>
        <row r="440">
          <cell r="B440" t="str">
            <v>KESWICK</v>
          </cell>
          <cell r="C440">
            <v>1</v>
          </cell>
          <cell r="D440">
            <v>560000</v>
          </cell>
        </row>
        <row r="441">
          <cell r="B441" t="str">
            <v>KINGS PARK</v>
          </cell>
          <cell r="C441">
            <v>1</v>
          </cell>
          <cell r="D441">
            <v>625000</v>
          </cell>
          <cell r="E441">
            <v>3</v>
          </cell>
          <cell r="F441">
            <v>847500</v>
          </cell>
        </row>
        <row r="442">
          <cell r="B442" t="str">
            <v>MALVERN</v>
          </cell>
          <cell r="C442">
            <v>11</v>
          </cell>
          <cell r="D442">
            <v>1150000</v>
          </cell>
          <cell r="E442">
            <v>4</v>
          </cell>
          <cell r="F442">
            <v>1595000</v>
          </cell>
        </row>
        <row r="443">
          <cell r="B443" t="str">
            <v>MILLSWOOD</v>
          </cell>
          <cell r="C443">
            <v>6</v>
          </cell>
          <cell r="D443">
            <v>1005000</v>
          </cell>
          <cell r="E443">
            <v>2</v>
          </cell>
          <cell r="F443">
            <v>1018500</v>
          </cell>
        </row>
        <row r="444">
          <cell r="B444" t="str">
            <v>MYRTLE BANK</v>
          </cell>
          <cell r="C444">
            <v>9</v>
          </cell>
          <cell r="D444">
            <v>820000</v>
          </cell>
          <cell r="E444">
            <v>11</v>
          </cell>
          <cell r="F444">
            <v>1065000</v>
          </cell>
        </row>
        <row r="445">
          <cell r="B445" t="str">
            <v>PARKSIDE</v>
          </cell>
          <cell r="C445">
            <v>25</v>
          </cell>
          <cell r="D445">
            <v>830000</v>
          </cell>
          <cell r="E445">
            <v>16</v>
          </cell>
          <cell r="F445">
            <v>815000</v>
          </cell>
        </row>
        <row r="446">
          <cell r="B446" t="str">
            <v>UNLEY</v>
          </cell>
          <cell r="C446">
            <v>11</v>
          </cell>
          <cell r="D446">
            <v>1150000</v>
          </cell>
          <cell r="E446">
            <v>11</v>
          </cell>
          <cell r="F446">
            <v>1055000</v>
          </cell>
        </row>
        <row r="447">
          <cell r="B447" t="str">
            <v>UNLEY PARK</v>
          </cell>
          <cell r="C447">
            <v>5</v>
          </cell>
          <cell r="D447">
            <v>2097500</v>
          </cell>
          <cell r="E447">
            <v>5</v>
          </cell>
          <cell r="F447">
            <v>1324000</v>
          </cell>
        </row>
        <row r="448">
          <cell r="B448" t="str">
            <v>WAYVILLE</v>
          </cell>
          <cell r="C448">
            <v>5</v>
          </cell>
          <cell r="D448">
            <v>816000</v>
          </cell>
          <cell r="E448">
            <v>5</v>
          </cell>
          <cell r="F448">
            <v>875000</v>
          </cell>
        </row>
        <row r="449">
          <cell r="B449" t="str">
            <v>GILBERTON</v>
          </cell>
          <cell r="C449">
            <v>6</v>
          </cell>
          <cell r="D449">
            <v>900000</v>
          </cell>
          <cell r="E449">
            <v>4</v>
          </cell>
          <cell r="F449">
            <v>1000000</v>
          </cell>
        </row>
        <row r="450">
          <cell r="B450" t="str">
            <v>MEDINDIE</v>
          </cell>
          <cell r="C450">
            <v>2</v>
          </cell>
          <cell r="D450">
            <v>2805000</v>
          </cell>
          <cell r="E450">
            <v>5</v>
          </cell>
          <cell r="F450">
            <v>999000</v>
          </cell>
        </row>
        <row r="451">
          <cell r="B451" t="str">
            <v>VALE PARK</v>
          </cell>
          <cell r="C451">
            <v>17</v>
          </cell>
          <cell r="D451">
            <v>600000</v>
          </cell>
          <cell r="E451">
            <v>11</v>
          </cell>
          <cell r="F451">
            <v>768000</v>
          </cell>
        </row>
        <row r="452">
          <cell r="B452" t="str">
            <v>WALKERVILLE</v>
          </cell>
          <cell r="C452">
            <v>17</v>
          </cell>
          <cell r="D452">
            <v>910000</v>
          </cell>
          <cell r="E452">
            <v>14</v>
          </cell>
          <cell r="F452">
            <v>1650000</v>
          </cell>
        </row>
        <row r="453">
          <cell r="B453" t="str">
            <v>ADELAIDE AIRPORT</v>
          </cell>
        </row>
        <row r="454">
          <cell r="B454" t="str">
            <v>ASHFORD</v>
          </cell>
          <cell r="C454">
            <v>1</v>
          </cell>
          <cell r="D454">
            <v>597000</v>
          </cell>
          <cell r="E454">
            <v>2</v>
          </cell>
          <cell r="F454">
            <v>470000</v>
          </cell>
        </row>
        <row r="455">
          <cell r="B455" t="str">
            <v>BROOKLYN PARK</v>
          </cell>
          <cell r="C455">
            <v>18</v>
          </cell>
          <cell r="D455">
            <v>475000</v>
          </cell>
          <cell r="E455">
            <v>15</v>
          </cell>
          <cell r="F455">
            <v>510000</v>
          </cell>
        </row>
        <row r="456">
          <cell r="B456" t="str">
            <v>CAMDEN PARK</v>
          </cell>
          <cell r="C456">
            <v>12</v>
          </cell>
          <cell r="D456">
            <v>570000</v>
          </cell>
          <cell r="E456">
            <v>8</v>
          </cell>
          <cell r="F456">
            <v>440000</v>
          </cell>
        </row>
        <row r="457">
          <cell r="B457" t="str">
            <v>COWANDILLA</v>
          </cell>
          <cell r="C457">
            <v>3</v>
          </cell>
          <cell r="D457">
            <v>430000</v>
          </cell>
          <cell r="E457">
            <v>2</v>
          </cell>
          <cell r="F457">
            <v>508776</v>
          </cell>
        </row>
        <row r="458">
          <cell r="B458" t="str">
            <v>FULHAM</v>
          </cell>
          <cell r="C458">
            <v>5</v>
          </cell>
          <cell r="D458">
            <v>627500</v>
          </cell>
          <cell r="E458">
            <v>8</v>
          </cell>
          <cell r="F458">
            <v>655000</v>
          </cell>
        </row>
        <row r="459">
          <cell r="B459" t="str">
            <v>GLANDORE</v>
          </cell>
          <cell r="C459">
            <v>11</v>
          </cell>
          <cell r="D459">
            <v>557500</v>
          </cell>
          <cell r="E459">
            <v>6</v>
          </cell>
          <cell r="F459">
            <v>605555.5</v>
          </cell>
        </row>
        <row r="460">
          <cell r="B460" t="str">
            <v>GLENELG NORTH</v>
          </cell>
          <cell r="C460">
            <v>12</v>
          </cell>
          <cell r="D460">
            <v>610500</v>
          </cell>
          <cell r="E460">
            <v>25</v>
          </cell>
          <cell r="F460">
            <v>702500</v>
          </cell>
        </row>
        <row r="461">
          <cell r="B461" t="str">
            <v>HILTON</v>
          </cell>
          <cell r="C461">
            <v>3</v>
          </cell>
          <cell r="D461">
            <v>531000</v>
          </cell>
          <cell r="E461">
            <v>2</v>
          </cell>
          <cell r="F461">
            <v>723000</v>
          </cell>
        </row>
        <row r="462">
          <cell r="B462" t="str">
            <v>KESWICK</v>
          </cell>
          <cell r="C462">
            <v>1</v>
          </cell>
          <cell r="D462">
            <v>560000</v>
          </cell>
        </row>
        <row r="463">
          <cell r="B463" t="str">
            <v>KESWICK TERMINAL</v>
          </cell>
        </row>
        <row r="464">
          <cell r="B464" t="str">
            <v>KURRALTA PARK</v>
          </cell>
          <cell r="C464">
            <v>6</v>
          </cell>
          <cell r="D464">
            <v>586500</v>
          </cell>
          <cell r="E464">
            <v>5</v>
          </cell>
          <cell r="F464">
            <v>588750</v>
          </cell>
        </row>
        <row r="465">
          <cell r="B465" t="str">
            <v>LOCKLEYS</v>
          </cell>
          <cell r="C465">
            <v>12</v>
          </cell>
          <cell r="D465">
            <v>655000</v>
          </cell>
          <cell r="E465">
            <v>19</v>
          </cell>
          <cell r="F465">
            <v>631000</v>
          </cell>
        </row>
        <row r="466">
          <cell r="B466" t="str">
            <v>MARLESTON</v>
          </cell>
          <cell r="C466">
            <v>3</v>
          </cell>
          <cell r="D466">
            <v>645000</v>
          </cell>
          <cell r="E466">
            <v>5</v>
          </cell>
          <cell r="F466">
            <v>520000</v>
          </cell>
        </row>
        <row r="467">
          <cell r="B467" t="str">
            <v>MILE END</v>
          </cell>
          <cell r="C467">
            <v>6</v>
          </cell>
          <cell r="D467">
            <v>558000</v>
          </cell>
          <cell r="E467">
            <v>12</v>
          </cell>
          <cell r="F467">
            <v>698000</v>
          </cell>
        </row>
        <row r="468">
          <cell r="B468" t="str">
            <v>MILE END SOUTH</v>
          </cell>
        </row>
        <row r="469">
          <cell r="B469" t="str">
            <v>NETLEY</v>
          </cell>
          <cell r="C469">
            <v>8</v>
          </cell>
          <cell r="D469">
            <v>489750</v>
          </cell>
          <cell r="E469">
            <v>8</v>
          </cell>
          <cell r="F469">
            <v>447500</v>
          </cell>
        </row>
        <row r="470">
          <cell r="B470" t="str">
            <v>NORTH PLYMPTON</v>
          </cell>
          <cell r="C470">
            <v>4</v>
          </cell>
          <cell r="D470">
            <v>525000</v>
          </cell>
          <cell r="E470">
            <v>13</v>
          </cell>
          <cell r="F470">
            <v>550000</v>
          </cell>
        </row>
        <row r="471">
          <cell r="B471" t="str">
            <v>NOVAR GARDENS</v>
          </cell>
          <cell r="C471">
            <v>12</v>
          </cell>
          <cell r="D471">
            <v>565000</v>
          </cell>
          <cell r="E471">
            <v>6</v>
          </cell>
          <cell r="F471">
            <v>602500</v>
          </cell>
        </row>
        <row r="472">
          <cell r="B472" t="str">
            <v>PLYMPTON</v>
          </cell>
          <cell r="C472">
            <v>14</v>
          </cell>
          <cell r="D472">
            <v>511400</v>
          </cell>
          <cell r="E472">
            <v>14</v>
          </cell>
          <cell r="F472">
            <v>650500</v>
          </cell>
        </row>
        <row r="473">
          <cell r="B473" t="str">
            <v>RICHMOND</v>
          </cell>
          <cell r="C473">
            <v>8</v>
          </cell>
          <cell r="D473">
            <v>528000</v>
          </cell>
          <cell r="E473">
            <v>10</v>
          </cell>
          <cell r="F473">
            <v>481000</v>
          </cell>
        </row>
        <row r="474">
          <cell r="B474" t="str">
            <v>THEBARTON</v>
          </cell>
          <cell r="C474">
            <v>6</v>
          </cell>
          <cell r="D474">
            <v>448670</v>
          </cell>
          <cell r="E474">
            <v>6</v>
          </cell>
          <cell r="F474">
            <v>510000</v>
          </cell>
        </row>
        <row r="475">
          <cell r="B475" t="str">
            <v>TORRENSVILLE</v>
          </cell>
          <cell r="C475">
            <v>14</v>
          </cell>
          <cell r="D475">
            <v>601000</v>
          </cell>
          <cell r="E475">
            <v>10</v>
          </cell>
          <cell r="F475">
            <v>588000</v>
          </cell>
        </row>
        <row r="476">
          <cell r="B476" t="str">
            <v>UNDERDALE</v>
          </cell>
          <cell r="C476">
            <v>5</v>
          </cell>
          <cell r="D476">
            <v>724500</v>
          </cell>
          <cell r="E476">
            <v>4</v>
          </cell>
          <cell r="F476">
            <v>567500</v>
          </cell>
        </row>
        <row r="477">
          <cell r="B477" t="str">
            <v>WEST BEACH</v>
          </cell>
          <cell r="C477">
            <v>12</v>
          </cell>
          <cell r="D477">
            <v>777300</v>
          </cell>
          <cell r="E477">
            <v>11</v>
          </cell>
          <cell r="F477">
            <v>575000</v>
          </cell>
        </row>
        <row r="478">
          <cell r="B478" t="str">
            <v>WEST RICHMOND</v>
          </cell>
          <cell r="C478">
            <v>6</v>
          </cell>
          <cell r="D478">
            <v>360000</v>
          </cell>
          <cell r="E478">
            <v>8</v>
          </cell>
          <cell r="F478">
            <v>417500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_2017q1"/>
    </sheetNames>
    <sheetDataSet>
      <sheetData sheetId="0">
        <row r="2">
          <cell r="B2" t="str">
            <v>ADELAIDE</v>
          </cell>
          <cell r="C2">
            <v>5</v>
          </cell>
          <cell r="D2">
            <v>792500</v>
          </cell>
          <cell r="E2">
            <v>6</v>
          </cell>
          <cell r="F2">
            <v>627500</v>
          </cell>
        </row>
        <row r="3">
          <cell r="B3" t="str">
            <v>NORTH ADELAIDE</v>
          </cell>
          <cell r="C3">
            <v>12</v>
          </cell>
          <cell r="D3">
            <v>1050000</v>
          </cell>
          <cell r="E3">
            <v>6</v>
          </cell>
          <cell r="F3">
            <v>992500</v>
          </cell>
        </row>
        <row r="4">
          <cell r="B4" t="str">
            <v>ALDGATE</v>
          </cell>
          <cell r="C4">
            <v>16</v>
          </cell>
          <cell r="D4">
            <v>710000</v>
          </cell>
          <cell r="E4">
            <v>14</v>
          </cell>
          <cell r="F4">
            <v>695000</v>
          </cell>
        </row>
        <row r="5">
          <cell r="B5" t="str">
            <v>ASHTON</v>
          </cell>
          <cell r="E5">
            <v>1</v>
          </cell>
          <cell r="F5">
            <v>415000</v>
          </cell>
        </row>
        <row r="6">
          <cell r="B6" t="str">
            <v>BASKET RANGE</v>
          </cell>
          <cell r="E6">
            <v>1</v>
          </cell>
          <cell r="F6">
            <v>470000</v>
          </cell>
        </row>
        <row r="7">
          <cell r="B7" t="str">
            <v>BELAIR</v>
          </cell>
          <cell r="C7">
            <v>19</v>
          </cell>
          <cell r="D7">
            <v>555000</v>
          </cell>
          <cell r="E7">
            <v>18</v>
          </cell>
          <cell r="F7">
            <v>700000</v>
          </cell>
        </row>
        <row r="8">
          <cell r="B8" t="str">
            <v>BRADBURY</v>
          </cell>
        </row>
        <row r="9">
          <cell r="B9" t="str">
            <v>BRIDGEWATER</v>
          </cell>
          <cell r="C9">
            <v>20</v>
          </cell>
          <cell r="D9">
            <v>470000</v>
          </cell>
          <cell r="E9">
            <v>18</v>
          </cell>
          <cell r="F9">
            <v>435475</v>
          </cell>
        </row>
        <row r="10">
          <cell r="B10" t="str">
            <v>CAREY GULLY</v>
          </cell>
        </row>
        <row r="11">
          <cell r="B11" t="str">
            <v>CASTAMBUL</v>
          </cell>
        </row>
        <row r="12">
          <cell r="B12" t="str">
            <v>CHERRYVILLE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9</v>
          </cell>
          <cell r="D14">
            <v>640500</v>
          </cell>
          <cell r="E14">
            <v>11</v>
          </cell>
          <cell r="F14">
            <v>775250</v>
          </cell>
        </row>
        <row r="15">
          <cell r="B15" t="str">
            <v>CRAFERS WEST</v>
          </cell>
          <cell r="C15">
            <v>4</v>
          </cell>
          <cell r="D15">
            <v>537575</v>
          </cell>
          <cell r="E15">
            <v>3</v>
          </cell>
          <cell r="F15">
            <v>562500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2</v>
          </cell>
          <cell r="D17">
            <v>520000</v>
          </cell>
          <cell r="E17">
            <v>2</v>
          </cell>
          <cell r="F17">
            <v>476500</v>
          </cell>
        </row>
        <row r="18">
          <cell r="B18" t="str">
            <v>HEATHFIELD</v>
          </cell>
          <cell r="C18">
            <v>4</v>
          </cell>
          <cell r="D18">
            <v>470000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  <cell r="C21">
            <v>1</v>
          </cell>
          <cell r="D21">
            <v>1000000</v>
          </cell>
        </row>
        <row r="22">
          <cell r="B22" t="str">
            <v>LONGWOOD</v>
          </cell>
        </row>
        <row r="23">
          <cell r="B23" t="str">
            <v>MARBLE HILL</v>
          </cell>
        </row>
        <row r="24">
          <cell r="B24" t="str">
            <v>MONTACUTE</v>
          </cell>
        </row>
        <row r="25">
          <cell r="B25" t="str">
            <v>MOUNT GEORGE</v>
          </cell>
        </row>
        <row r="26">
          <cell r="B26" t="str">
            <v>MYLOR</v>
          </cell>
          <cell r="C26">
            <v>1</v>
          </cell>
          <cell r="D26">
            <v>380000</v>
          </cell>
          <cell r="E26">
            <v>2</v>
          </cell>
          <cell r="F26">
            <v>458750</v>
          </cell>
        </row>
        <row r="27">
          <cell r="B27" t="str">
            <v>NORTON SUMMIT</v>
          </cell>
          <cell r="E27">
            <v>1</v>
          </cell>
          <cell r="F27">
            <v>660000</v>
          </cell>
        </row>
        <row r="28">
          <cell r="B28" t="str">
            <v>PICCADILLY</v>
          </cell>
        </row>
        <row r="29">
          <cell r="B29" t="str">
            <v>ROSTREVOR</v>
          </cell>
          <cell r="C29">
            <v>25</v>
          </cell>
          <cell r="D29">
            <v>548000</v>
          </cell>
          <cell r="E29">
            <v>29</v>
          </cell>
          <cell r="F29">
            <v>580000</v>
          </cell>
        </row>
        <row r="30">
          <cell r="B30" t="str">
            <v>SCOTT CREEK</v>
          </cell>
        </row>
        <row r="31">
          <cell r="B31" t="str">
            <v>STIRLING</v>
          </cell>
          <cell r="C31">
            <v>18</v>
          </cell>
          <cell r="D31">
            <v>785000</v>
          </cell>
          <cell r="E31">
            <v>17</v>
          </cell>
          <cell r="F31">
            <v>780000</v>
          </cell>
        </row>
        <row r="32">
          <cell r="B32" t="str">
            <v>STONYFELL</v>
          </cell>
          <cell r="C32">
            <v>5</v>
          </cell>
          <cell r="D32">
            <v>761000</v>
          </cell>
          <cell r="E32">
            <v>8</v>
          </cell>
          <cell r="F32">
            <v>946000</v>
          </cell>
        </row>
        <row r="33">
          <cell r="B33" t="str">
            <v>SUMMERTOWN</v>
          </cell>
          <cell r="C33">
            <v>2</v>
          </cell>
          <cell r="D33">
            <v>525000</v>
          </cell>
          <cell r="E33">
            <v>3</v>
          </cell>
          <cell r="F33">
            <v>621500</v>
          </cell>
        </row>
        <row r="34">
          <cell r="B34" t="str">
            <v>TERINGIE</v>
          </cell>
          <cell r="E34">
            <v>1</v>
          </cell>
          <cell r="F34">
            <v>779500</v>
          </cell>
        </row>
        <row r="35">
          <cell r="B35" t="str">
            <v>UPPER STURT</v>
          </cell>
          <cell r="C35">
            <v>4</v>
          </cell>
          <cell r="D35">
            <v>519500</v>
          </cell>
          <cell r="E35">
            <v>1</v>
          </cell>
          <cell r="F35">
            <v>530000</v>
          </cell>
        </row>
        <row r="36">
          <cell r="B36" t="str">
            <v>URAIDLA</v>
          </cell>
          <cell r="C36">
            <v>2</v>
          </cell>
          <cell r="D36">
            <v>518000</v>
          </cell>
          <cell r="E36">
            <v>2</v>
          </cell>
          <cell r="F36">
            <v>585250</v>
          </cell>
        </row>
        <row r="37">
          <cell r="B37" t="str">
            <v>WATERFALL GULLY</v>
          </cell>
        </row>
        <row r="38">
          <cell r="B38" t="str">
            <v>WOODFORDE</v>
          </cell>
          <cell r="C38">
            <v>3</v>
          </cell>
          <cell r="D38">
            <v>855000</v>
          </cell>
          <cell r="E38">
            <v>1</v>
          </cell>
          <cell r="F38">
            <v>860000</v>
          </cell>
        </row>
        <row r="39">
          <cell r="B39" t="str">
            <v>AULDANA</v>
          </cell>
          <cell r="C39">
            <v>4</v>
          </cell>
          <cell r="D39">
            <v>862500</v>
          </cell>
          <cell r="E39">
            <v>2</v>
          </cell>
          <cell r="F39">
            <v>759000</v>
          </cell>
        </row>
        <row r="40">
          <cell r="B40" t="str">
            <v>BEAUMONT</v>
          </cell>
          <cell r="C40">
            <v>7</v>
          </cell>
          <cell r="D40">
            <v>1300000</v>
          </cell>
          <cell r="E40">
            <v>10</v>
          </cell>
          <cell r="F40">
            <v>1050000</v>
          </cell>
        </row>
        <row r="41">
          <cell r="B41" t="str">
            <v>BEULAH PARK</v>
          </cell>
          <cell r="C41">
            <v>8</v>
          </cell>
          <cell r="D41">
            <v>750000</v>
          </cell>
          <cell r="E41">
            <v>4</v>
          </cell>
          <cell r="F41">
            <v>798000</v>
          </cell>
        </row>
        <row r="42">
          <cell r="B42" t="str">
            <v>BURNSIDE</v>
          </cell>
          <cell r="C42">
            <v>15</v>
          </cell>
          <cell r="D42">
            <v>875000</v>
          </cell>
          <cell r="E42">
            <v>11</v>
          </cell>
          <cell r="F42">
            <v>873500</v>
          </cell>
        </row>
        <row r="43">
          <cell r="B43" t="str">
            <v>DULWICH</v>
          </cell>
          <cell r="C43">
            <v>4</v>
          </cell>
          <cell r="D43">
            <v>975000</v>
          </cell>
          <cell r="E43">
            <v>2</v>
          </cell>
          <cell r="F43">
            <v>1390000</v>
          </cell>
        </row>
        <row r="44">
          <cell r="B44" t="str">
            <v>EASTWOOD</v>
          </cell>
          <cell r="C44">
            <v>1</v>
          </cell>
          <cell r="D44">
            <v>660000</v>
          </cell>
          <cell r="E44">
            <v>5</v>
          </cell>
          <cell r="F44">
            <v>635000</v>
          </cell>
        </row>
        <row r="45">
          <cell r="B45" t="str">
            <v>ERINDALE</v>
          </cell>
          <cell r="C45">
            <v>4</v>
          </cell>
          <cell r="D45">
            <v>1156000</v>
          </cell>
          <cell r="E45">
            <v>4</v>
          </cell>
          <cell r="F45">
            <v>1145000</v>
          </cell>
        </row>
        <row r="46">
          <cell r="B46" t="str">
            <v>FREWVILLE</v>
          </cell>
          <cell r="C46">
            <v>3</v>
          </cell>
          <cell r="D46">
            <v>708888</v>
          </cell>
          <cell r="E46">
            <v>3</v>
          </cell>
          <cell r="F46">
            <v>900000</v>
          </cell>
        </row>
        <row r="47">
          <cell r="B47" t="str">
            <v>GLEN OSMOND</v>
          </cell>
          <cell r="C47">
            <v>3</v>
          </cell>
          <cell r="D47">
            <v>1250000</v>
          </cell>
          <cell r="E47">
            <v>6</v>
          </cell>
          <cell r="F47">
            <v>1007500</v>
          </cell>
        </row>
        <row r="48">
          <cell r="B48" t="str">
            <v>GLENSIDE</v>
          </cell>
          <cell r="C48">
            <v>1</v>
          </cell>
          <cell r="D48">
            <v>1120000</v>
          </cell>
          <cell r="E48">
            <v>4</v>
          </cell>
          <cell r="F48">
            <v>858250</v>
          </cell>
        </row>
        <row r="49">
          <cell r="B49" t="str">
            <v>GLENUNGA</v>
          </cell>
          <cell r="C49">
            <v>7</v>
          </cell>
          <cell r="D49">
            <v>910000</v>
          </cell>
          <cell r="E49">
            <v>11</v>
          </cell>
          <cell r="F49">
            <v>1000000</v>
          </cell>
        </row>
        <row r="50">
          <cell r="B50" t="str">
            <v>HAZELWOOD PARK</v>
          </cell>
          <cell r="C50">
            <v>10</v>
          </cell>
          <cell r="D50">
            <v>986500</v>
          </cell>
          <cell r="E50">
            <v>10</v>
          </cell>
          <cell r="F50">
            <v>828125</v>
          </cell>
        </row>
        <row r="51">
          <cell r="B51" t="str">
            <v>HORSNELL GULLY</v>
          </cell>
        </row>
        <row r="52">
          <cell r="B52" t="str">
            <v>KENSINGTON GARDENS</v>
          </cell>
          <cell r="C52">
            <v>3</v>
          </cell>
          <cell r="D52">
            <v>1175000</v>
          </cell>
          <cell r="E52">
            <v>5</v>
          </cell>
          <cell r="F52">
            <v>733000</v>
          </cell>
        </row>
        <row r="53">
          <cell r="B53" t="str">
            <v>KENSINGTON PARK</v>
          </cell>
          <cell r="C53">
            <v>9</v>
          </cell>
          <cell r="D53">
            <v>800000</v>
          </cell>
          <cell r="E53">
            <v>15</v>
          </cell>
          <cell r="F53">
            <v>890000</v>
          </cell>
        </row>
        <row r="54">
          <cell r="B54" t="str">
            <v>LEABROOK</v>
          </cell>
          <cell r="C54">
            <v>3</v>
          </cell>
          <cell r="D54">
            <v>990000</v>
          </cell>
          <cell r="E54">
            <v>5</v>
          </cell>
          <cell r="F54">
            <v>1670000</v>
          </cell>
        </row>
        <row r="55">
          <cell r="B55" t="str">
            <v>LEAWOOD GARDENS</v>
          </cell>
        </row>
        <row r="56">
          <cell r="B56" t="str">
            <v>LINDEN PARK</v>
          </cell>
          <cell r="C56">
            <v>8</v>
          </cell>
          <cell r="D56">
            <v>740000</v>
          </cell>
          <cell r="E56">
            <v>7</v>
          </cell>
          <cell r="F56">
            <v>850000</v>
          </cell>
        </row>
        <row r="57">
          <cell r="B57" t="str">
            <v>MAGILL</v>
          </cell>
          <cell r="C57">
            <v>28</v>
          </cell>
          <cell r="D57">
            <v>605000</v>
          </cell>
          <cell r="E57">
            <v>35</v>
          </cell>
          <cell r="F57">
            <v>645000</v>
          </cell>
        </row>
        <row r="58">
          <cell r="B58" t="str">
            <v>MOUNT OSMOND</v>
          </cell>
          <cell r="C58">
            <v>3</v>
          </cell>
          <cell r="D58">
            <v>1216000</v>
          </cell>
          <cell r="E58">
            <v>2</v>
          </cell>
          <cell r="F58">
            <v>915000</v>
          </cell>
        </row>
        <row r="59">
          <cell r="B59" t="str">
            <v>ROSE PARK</v>
          </cell>
          <cell r="C59">
            <v>1</v>
          </cell>
          <cell r="D59">
            <v>1320000</v>
          </cell>
          <cell r="E59">
            <v>2</v>
          </cell>
          <cell r="F59">
            <v>1522000</v>
          </cell>
        </row>
        <row r="60">
          <cell r="B60" t="str">
            <v>ROSSLYN PARK</v>
          </cell>
          <cell r="C60">
            <v>3</v>
          </cell>
          <cell r="D60">
            <v>890000</v>
          </cell>
          <cell r="E60">
            <v>5</v>
          </cell>
          <cell r="F60">
            <v>960500</v>
          </cell>
        </row>
        <row r="61">
          <cell r="B61" t="str">
            <v>SKYE</v>
          </cell>
          <cell r="E61">
            <v>2</v>
          </cell>
          <cell r="F61">
            <v>688500</v>
          </cell>
        </row>
        <row r="62">
          <cell r="B62" t="str">
            <v>ST GEORGES</v>
          </cell>
          <cell r="C62">
            <v>11</v>
          </cell>
          <cell r="D62">
            <v>795000</v>
          </cell>
          <cell r="E62">
            <v>9</v>
          </cell>
          <cell r="F62">
            <v>915000</v>
          </cell>
        </row>
        <row r="63">
          <cell r="B63" t="str">
            <v>STONYFELL</v>
          </cell>
          <cell r="C63">
            <v>5</v>
          </cell>
          <cell r="D63">
            <v>761000</v>
          </cell>
          <cell r="E63">
            <v>8</v>
          </cell>
          <cell r="F63">
            <v>946000</v>
          </cell>
        </row>
        <row r="64">
          <cell r="B64" t="str">
            <v>TOORAK GARDENS</v>
          </cell>
          <cell r="C64">
            <v>10</v>
          </cell>
          <cell r="D64">
            <v>1230000</v>
          </cell>
          <cell r="E64">
            <v>6</v>
          </cell>
          <cell r="F64">
            <v>1320000</v>
          </cell>
        </row>
        <row r="65">
          <cell r="B65" t="str">
            <v>TUSMORE</v>
          </cell>
          <cell r="C65">
            <v>3</v>
          </cell>
          <cell r="D65">
            <v>1300001</v>
          </cell>
          <cell r="E65">
            <v>3</v>
          </cell>
          <cell r="F65">
            <v>1027500</v>
          </cell>
        </row>
        <row r="66">
          <cell r="B66" t="str">
            <v>WATERFALL GULLY</v>
          </cell>
        </row>
        <row r="67">
          <cell r="B67" t="str">
            <v>WATTLE PARK</v>
          </cell>
          <cell r="C67">
            <v>8</v>
          </cell>
          <cell r="D67">
            <v>771000</v>
          </cell>
          <cell r="E67">
            <v>5</v>
          </cell>
          <cell r="F67">
            <v>828500</v>
          </cell>
        </row>
        <row r="68">
          <cell r="B68" t="str">
            <v>ATHELSTONE</v>
          </cell>
          <cell r="C68">
            <v>31</v>
          </cell>
          <cell r="D68">
            <v>575000</v>
          </cell>
          <cell r="E68">
            <v>25</v>
          </cell>
          <cell r="F68">
            <v>532000</v>
          </cell>
        </row>
        <row r="69">
          <cell r="B69" t="str">
            <v>CAMPBELLTOWN</v>
          </cell>
          <cell r="C69">
            <v>28</v>
          </cell>
          <cell r="D69">
            <v>541000</v>
          </cell>
          <cell r="E69">
            <v>24</v>
          </cell>
          <cell r="F69">
            <v>528000</v>
          </cell>
        </row>
        <row r="70">
          <cell r="B70" t="str">
            <v>HECTORVILLE</v>
          </cell>
          <cell r="C70">
            <v>8</v>
          </cell>
          <cell r="D70">
            <v>550000</v>
          </cell>
          <cell r="E70">
            <v>16</v>
          </cell>
          <cell r="F70">
            <v>495000</v>
          </cell>
        </row>
        <row r="71">
          <cell r="B71" t="str">
            <v>MAGILL</v>
          </cell>
          <cell r="C71">
            <v>28</v>
          </cell>
          <cell r="D71">
            <v>605000</v>
          </cell>
          <cell r="E71">
            <v>35</v>
          </cell>
          <cell r="F71">
            <v>645000</v>
          </cell>
        </row>
        <row r="72">
          <cell r="B72" t="str">
            <v>NEWTON</v>
          </cell>
          <cell r="C72">
            <v>12</v>
          </cell>
          <cell r="D72">
            <v>506750</v>
          </cell>
          <cell r="E72">
            <v>16</v>
          </cell>
          <cell r="F72">
            <v>570000</v>
          </cell>
        </row>
        <row r="73">
          <cell r="B73" t="str">
            <v>PARADISE</v>
          </cell>
          <cell r="C73">
            <v>25</v>
          </cell>
          <cell r="D73">
            <v>505000</v>
          </cell>
          <cell r="E73">
            <v>24</v>
          </cell>
          <cell r="F73">
            <v>520000</v>
          </cell>
        </row>
        <row r="74">
          <cell r="B74" t="str">
            <v>ROSTREVOR</v>
          </cell>
          <cell r="C74">
            <v>25</v>
          </cell>
          <cell r="D74">
            <v>548000</v>
          </cell>
          <cell r="E74">
            <v>29</v>
          </cell>
          <cell r="F74">
            <v>580000</v>
          </cell>
        </row>
        <row r="75">
          <cell r="B75" t="str">
            <v>TRANMERE</v>
          </cell>
          <cell r="C75">
            <v>12</v>
          </cell>
          <cell r="D75">
            <v>654000</v>
          </cell>
          <cell r="E75">
            <v>12</v>
          </cell>
          <cell r="F75">
            <v>670000</v>
          </cell>
        </row>
        <row r="76">
          <cell r="B76" t="str">
            <v>ALBERT PARK</v>
          </cell>
          <cell r="C76">
            <v>1</v>
          </cell>
          <cell r="D76">
            <v>615000</v>
          </cell>
          <cell r="E76">
            <v>6</v>
          </cell>
          <cell r="F76">
            <v>400000</v>
          </cell>
        </row>
        <row r="77">
          <cell r="B77" t="str">
            <v>ALLENBY GARDENS</v>
          </cell>
          <cell r="C77">
            <v>9</v>
          </cell>
          <cell r="D77">
            <v>572000</v>
          </cell>
          <cell r="E77">
            <v>4</v>
          </cell>
          <cell r="F77">
            <v>725000</v>
          </cell>
        </row>
        <row r="78">
          <cell r="B78" t="str">
            <v>ATHOL PARK</v>
          </cell>
          <cell r="C78">
            <v>5</v>
          </cell>
          <cell r="D78">
            <v>380500</v>
          </cell>
          <cell r="E78">
            <v>7</v>
          </cell>
          <cell r="F78">
            <v>320000</v>
          </cell>
        </row>
        <row r="79">
          <cell r="B79" t="str">
            <v>BEVERLEY</v>
          </cell>
          <cell r="C79">
            <v>6</v>
          </cell>
          <cell r="D79">
            <v>461250</v>
          </cell>
          <cell r="E79">
            <v>2</v>
          </cell>
          <cell r="F79">
            <v>449125</v>
          </cell>
        </row>
        <row r="80">
          <cell r="B80" t="str">
            <v>BOWDEN</v>
          </cell>
          <cell r="E80">
            <v>2</v>
          </cell>
          <cell r="F80">
            <v>925000</v>
          </cell>
        </row>
        <row r="81">
          <cell r="B81" t="str">
            <v>BROMPTON</v>
          </cell>
          <cell r="C81">
            <v>10</v>
          </cell>
          <cell r="D81">
            <v>469000</v>
          </cell>
          <cell r="E81">
            <v>9</v>
          </cell>
          <cell r="F81">
            <v>557550</v>
          </cell>
        </row>
        <row r="82">
          <cell r="B82" t="str">
            <v>CHELTENHAM</v>
          </cell>
          <cell r="C82">
            <v>7</v>
          </cell>
          <cell r="D82">
            <v>428000</v>
          </cell>
          <cell r="E82">
            <v>3</v>
          </cell>
          <cell r="F82">
            <v>405220</v>
          </cell>
        </row>
        <row r="83">
          <cell r="B83" t="str">
            <v>CROYDON</v>
          </cell>
          <cell r="C83">
            <v>2</v>
          </cell>
          <cell r="D83">
            <v>521500</v>
          </cell>
          <cell r="E83">
            <v>8</v>
          </cell>
          <cell r="F83">
            <v>670000</v>
          </cell>
        </row>
        <row r="84">
          <cell r="B84" t="str">
            <v>DEVON PARK</v>
          </cell>
          <cell r="E84">
            <v>4</v>
          </cell>
          <cell r="F84">
            <v>516250</v>
          </cell>
        </row>
        <row r="85">
          <cell r="B85" t="str">
            <v>FINDON</v>
          </cell>
          <cell r="C85">
            <v>16</v>
          </cell>
          <cell r="D85">
            <v>480750</v>
          </cell>
          <cell r="E85">
            <v>20</v>
          </cell>
          <cell r="F85">
            <v>512500</v>
          </cell>
        </row>
        <row r="86">
          <cell r="B86" t="str">
            <v>FLINDERS PARK</v>
          </cell>
          <cell r="C86">
            <v>18</v>
          </cell>
          <cell r="D86">
            <v>498000</v>
          </cell>
          <cell r="E86">
            <v>20</v>
          </cell>
          <cell r="F86">
            <v>587500</v>
          </cell>
        </row>
        <row r="87">
          <cell r="B87" t="str">
            <v>FULHAM GARDENS</v>
          </cell>
          <cell r="C87">
            <v>14</v>
          </cell>
          <cell r="D87">
            <v>578750</v>
          </cell>
          <cell r="E87">
            <v>20</v>
          </cell>
          <cell r="F87">
            <v>620000</v>
          </cell>
        </row>
        <row r="88">
          <cell r="B88" t="str">
            <v>GRANGE</v>
          </cell>
          <cell r="C88">
            <v>13</v>
          </cell>
          <cell r="D88">
            <v>685000</v>
          </cell>
          <cell r="E88">
            <v>16</v>
          </cell>
          <cell r="F88">
            <v>762500</v>
          </cell>
        </row>
        <row r="89">
          <cell r="B89" t="str">
            <v>HENDON</v>
          </cell>
          <cell r="C89">
            <v>9</v>
          </cell>
          <cell r="D89">
            <v>400000</v>
          </cell>
          <cell r="E89">
            <v>6</v>
          </cell>
          <cell r="F89">
            <v>405000</v>
          </cell>
        </row>
        <row r="90">
          <cell r="B90" t="str">
            <v>HENLEY BEACH</v>
          </cell>
          <cell r="C90">
            <v>12</v>
          </cell>
          <cell r="D90">
            <v>800000</v>
          </cell>
          <cell r="E90">
            <v>20</v>
          </cell>
          <cell r="F90">
            <v>705500</v>
          </cell>
        </row>
        <row r="91">
          <cell r="B91" t="str">
            <v>HENLEY BEACH SOUTH</v>
          </cell>
          <cell r="C91">
            <v>9</v>
          </cell>
          <cell r="D91">
            <v>860000</v>
          </cell>
          <cell r="E91">
            <v>7</v>
          </cell>
          <cell r="F91">
            <v>690000</v>
          </cell>
        </row>
        <row r="92">
          <cell r="B92" t="str">
            <v>HINDMARSH</v>
          </cell>
        </row>
        <row r="93">
          <cell r="B93" t="str">
            <v>KIDMAN PARK</v>
          </cell>
          <cell r="C93">
            <v>14</v>
          </cell>
          <cell r="D93">
            <v>637500</v>
          </cell>
          <cell r="E93">
            <v>18</v>
          </cell>
          <cell r="F93">
            <v>573000</v>
          </cell>
        </row>
        <row r="94">
          <cell r="B94" t="str">
            <v>KILKENNY</v>
          </cell>
          <cell r="C94">
            <v>5</v>
          </cell>
          <cell r="D94">
            <v>395000</v>
          </cell>
          <cell r="E94">
            <v>3</v>
          </cell>
          <cell r="F94">
            <v>489000</v>
          </cell>
        </row>
        <row r="95">
          <cell r="B95" t="str">
            <v>OVINGHAM</v>
          </cell>
        </row>
        <row r="96">
          <cell r="B96" t="str">
            <v>PENNINGTON</v>
          </cell>
          <cell r="C96">
            <v>11</v>
          </cell>
          <cell r="D96">
            <v>383750</v>
          </cell>
          <cell r="E96">
            <v>4</v>
          </cell>
          <cell r="F96">
            <v>390000</v>
          </cell>
        </row>
        <row r="97">
          <cell r="B97" t="str">
            <v>RENOWN PARK</v>
          </cell>
          <cell r="C97">
            <v>6</v>
          </cell>
          <cell r="D97">
            <v>450000</v>
          </cell>
          <cell r="E97">
            <v>3</v>
          </cell>
          <cell r="F97">
            <v>555000</v>
          </cell>
        </row>
        <row r="98">
          <cell r="B98" t="str">
            <v>RIDLEYTON</v>
          </cell>
          <cell r="C98">
            <v>6</v>
          </cell>
          <cell r="D98">
            <v>535500</v>
          </cell>
          <cell r="E98">
            <v>5</v>
          </cell>
          <cell r="F98">
            <v>645000</v>
          </cell>
        </row>
        <row r="99">
          <cell r="B99" t="str">
            <v>ROSEWATER</v>
          </cell>
          <cell r="C99">
            <v>15</v>
          </cell>
          <cell r="D99">
            <v>340000</v>
          </cell>
          <cell r="E99">
            <v>12</v>
          </cell>
          <cell r="F99">
            <v>350000</v>
          </cell>
        </row>
        <row r="100">
          <cell r="B100" t="str">
            <v>ROYAL PARK</v>
          </cell>
          <cell r="C100">
            <v>6</v>
          </cell>
          <cell r="D100">
            <v>378000</v>
          </cell>
          <cell r="E100">
            <v>12</v>
          </cell>
          <cell r="F100">
            <v>400000</v>
          </cell>
        </row>
        <row r="101">
          <cell r="B101" t="str">
            <v>SEATON</v>
          </cell>
          <cell r="C101">
            <v>33</v>
          </cell>
          <cell r="D101">
            <v>468000</v>
          </cell>
          <cell r="E101">
            <v>37</v>
          </cell>
          <cell r="F101">
            <v>525000</v>
          </cell>
        </row>
        <row r="102">
          <cell r="B102" t="str">
            <v>SEMAPHORE PARK</v>
          </cell>
          <cell r="C102">
            <v>18</v>
          </cell>
          <cell r="D102">
            <v>484500</v>
          </cell>
          <cell r="E102">
            <v>11</v>
          </cell>
          <cell r="F102">
            <v>470000</v>
          </cell>
        </row>
        <row r="103">
          <cell r="B103" t="str">
            <v>ST CLAIR</v>
          </cell>
          <cell r="C103">
            <v>3</v>
          </cell>
          <cell r="D103">
            <v>583500</v>
          </cell>
          <cell r="E103">
            <v>4</v>
          </cell>
          <cell r="F103">
            <v>641000</v>
          </cell>
        </row>
        <row r="104">
          <cell r="B104" t="str">
            <v>TENNYSON</v>
          </cell>
          <cell r="C104">
            <v>2</v>
          </cell>
          <cell r="D104">
            <v>1662500</v>
          </cell>
          <cell r="E104">
            <v>3</v>
          </cell>
          <cell r="F104">
            <v>1800000</v>
          </cell>
        </row>
        <row r="105">
          <cell r="B105" t="str">
            <v>WELLAND</v>
          </cell>
          <cell r="C105">
            <v>4</v>
          </cell>
          <cell r="D105">
            <v>515000</v>
          </cell>
          <cell r="E105">
            <v>3</v>
          </cell>
          <cell r="F105">
            <v>712000</v>
          </cell>
        </row>
        <row r="106">
          <cell r="B106" t="str">
            <v>WEST BEACH</v>
          </cell>
          <cell r="C106">
            <v>7</v>
          </cell>
          <cell r="D106">
            <v>810000</v>
          </cell>
          <cell r="E106">
            <v>12</v>
          </cell>
          <cell r="F106">
            <v>670000</v>
          </cell>
        </row>
        <row r="107">
          <cell r="B107" t="str">
            <v>WEST CROYDON</v>
          </cell>
          <cell r="C107">
            <v>18</v>
          </cell>
          <cell r="D107">
            <v>551500</v>
          </cell>
          <cell r="E107">
            <v>11</v>
          </cell>
          <cell r="F107">
            <v>539000</v>
          </cell>
        </row>
        <row r="108">
          <cell r="B108" t="str">
            <v>WEST HINDMARSH</v>
          </cell>
          <cell r="C108">
            <v>5</v>
          </cell>
          <cell r="D108">
            <v>467500</v>
          </cell>
          <cell r="E108">
            <v>4</v>
          </cell>
          <cell r="F108">
            <v>492000</v>
          </cell>
        </row>
        <row r="109">
          <cell r="B109" t="str">
            <v>WEST LAKES</v>
          </cell>
          <cell r="C109">
            <v>17</v>
          </cell>
          <cell r="D109">
            <v>682500</v>
          </cell>
          <cell r="E109">
            <v>21</v>
          </cell>
          <cell r="F109">
            <v>707500</v>
          </cell>
        </row>
        <row r="110">
          <cell r="B110" t="str">
            <v>WEST LAKES SHORE</v>
          </cell>
          <cell r="C110">
            <v>7</v>
          </cell>
          <cell r="D110">
            <v>595000</v>
          </cell>
          <cell r="E110">
            <v>10</v>
          </cell>
          <cell r="F110">
            <v>555000</v>
          </cell>
        </row>
        <row r="111">
          <cell r="B111" t="str">
            <v>WOODVILLE</v>
          </cell>
          <cell r="C111">
            <v>3</v>
          </cell>
          <cell r="D111">
            <v>652000</v>
          </cell>
          <cell r="E111">
            <v>2</v>
          </cell>
          <cell r="F111">
            <v>493800</v>
          </cell>
        </row>
        <row r="112">
          <cell r="B112" t="str">
            <v>WOODVILLE NORTH</v>
          </cell>
          <cell r="C112">
            <v>10</v>
          </cell>
          <cell r="D112">
            <v>375000</v>
          </cell>
          <cell r="E112">
            <v>5</v>
          </cell>
          <cell r="F112">
            <v>540000</v>
          </cell>
        </row>
        <row r="113">
          <cell r="B113" t="str">
            <v>WOODVILLE PARK</v>
          </cell>
          <cell r="C113">
            <v>3</v>
          </cell>
          <cell r="D113">
            <v>705000</v>
          </cell>
          <cell r="E113">
            <v>4</v>
          </cell>
          <cell r="F113">
            <v>591250</v>
          </cell>
        </row>
        <row r="114">
          <cell r="B114" t="str">
            <v>WOODVILLE SOUTH</v>
          </cell>
          <cell r="C114">
            <v>14</v>
          </cell>
          <cell r="D114">
            <v>473000</v>
          </cell>
          <cell r="E114">
            <v>17</v>
          </cell>
          <cell r="F114">
            <v>535500</v>
          </cell>
        </row>
        <row r="115">
          <cell r="B115" t="str">
            <v>WOODVILLE WEST</v>
          </cell>
          <cell r="C115">
            <v>14</v>
          </cell>
          <cell r="D115">
            <v>490000</v>
          </cell>
          <cell r="E115">
            <v>12</v>
          </cell>
          <cell r="F115">
            <v>511000</v>
          </cell>
        </row>
        <row r="116">
          <cell r="B116" t="str">
            <v>BIBARINGA</v>
          </cell>
        </row>
        <row r="117">
          <cell r="B117" t="str">
            <v>EVANSTON</v>
          </cell>
          <cell r="C117">
            <v>7</v>
          </cell>
          <cell r="D117">
            <v>271500</v>
          </cell>
          <cell r="E117">
            <v>8</v>
          </cell>
          <cell r="F117">
            <v>313000</v>
          </cell>
        </row>
        <row r="118">
          <cell r="B118" t="str">
            <v>EVANSTON GARDENS</v>
          </cell>
          <cell r="C118">
            <v>12</v>
          </cell>
          <cell r="D118">
            <v>310650</v>
          </cell>
          <cell r="E118">
            <v>6</v>
          </cell>
          <cell r="F118">
            <v>325000</v>
          </cell>
        </row>
        <row r="119">
          <cell r="B119" t="str">
            <v>EVANSTON PARK</v>
          </cell>
          <cell r="C119">
            <v>29</v>
          </cell>
          <cell r="D119">
            <v>371000</v>
          </cell>
          <cell r="E119">
            <v>24</v>
          </cell>
          <cell r="F119">
            <v>342500</v>
          </cell>
        </row>
        <row r="120">
          <cell r="B120" t="str">
            <v>EVANSTON SOUTH</v>
          </cell>
          <cell r="C120">
            <v>4</v>
          </cell>
          <cell r="D120">
            <v>355000</v>
          </cell>
          <cell r="E120">
            <v>1</v>
          </cell>
          <cell r="F120">
            <v>265000</v>
          </cell>
        </row>
        <row r="121">
          <cell r="B121" t="str">
            <v>GAWLER</v>
          </cell>
          <cell r="E121">
            <v>2</v>
          </cell>
          <cell r="F121">
            <v>442500</v>
          </cell>
        </row>
        <row r="122">
          <cell r="B122" t="str">
            <v>GAWLER EAST</v>
          </cell>
          <cell r="C122">
            <v>24</v>
          </cell>
          <cell r="D122">
            <v>368750</v>
          </cell>
          <cell r="E122">
            <v>34</v>
          </cell>
          <cell r="F122">
            <v>360000</v>
          </cell>
        </row>
        <row r="123">
          <cell r="B123" t="str">
            <v>GAWLER SOUTH</v>
          </cell>
          <cell r="C123">
            <v>10</v>
          </cell>
          <cell r="D123">
            <v>350000</v>
          </cell>
          <cell r="E123">
            <v>13</v>
          </cell>
          <cell r="F123">
            <v>278250</v>
          </cell>
        </row>
        <row r="124">
          <cell r="B124" t="str">
            <v>GAWLER WEST</v>
          </cell>
          <cell r="C124">
            <v>4</v>
          </cell>
          <cell r="D124">
            <v>267500</v>
          </cell>
          <cell r="E124">
            <v>2</v>
          </cell>
          <cell r="F124">
            <v>202750</v>
          </cell>
        </row>
        <row r="125">
          <cell r="B125" t="str">
            <v>HILLIER</v>
          </cell>
        </row>
        <row r="126">
          <cell r="B126" t="str">
            <v>KUDLA</v>
          </cell>
        </row>
        <row r="127">
          <cell r="B127" t="str">
            <v>REID</v>
          </cell>
          <cell r="E127">
            <v>4</v>
          </cell>
          <cell r="F127">
            <v>408500</v>
          </cell>
        </row>
        <row r="128">
          <cell r="B128" t="str">
            <v>ULEYBURY</v>
          </cell>
        </row>
        <row r="129">
          <cell r="B129" t="str">
            <v>WILLASTON</v>
          </cell>
          <cell r="C129">
            <v>22</v>
          </cell>
          <cell r="D129">
            <v>290000</v>
          </cell>
          <cell r="E129">
            <v>18</v>
          </cell>
          <cell r="F129">
            <v>312250</v>
          </cell>
        </row>
        <row r="130">
          <cell r="B130" t="str">
            <v>BRIGHTON</v>
          </cell>
          <cell r="C130">
            <v>14</v>
          </cell>
          <cell r="D130">
            <v>717000</v>
          </cell>
          <cell r="E130">
            <v>11</v>
          </cell>
          <cell r="F130">
            <v>606000</v>
          </cell>
        </row>
        <row r="131">
          <cell r="B131" t="str">
            <v>GLENELG</v>
          </cell>
          <cell r="C131">
            <v>4</v>
          </cell>
          <cell r="D131">
            <v>940000</v>
          </cell>
          <cell r="E131">
            <v>1</v>
          </cell>
          <cell r="F131">
            <v>785000</v>
          </cell>
        </row>
        <row r="132">
          <cell r="B132" t="str">
            <v>GLENELG EAST</v>
          </cell>
          <cell r="C132">
            <v>8</v>
          </cell>
          <cell r="D132">
            <v>760000</v>
          </cell>
          <cell r="E132">
            <v>8</v>
          </cell>
          <cell r="F132">
            <v>925000</v>
          </cell>
        </row>
        <row r="133">
          <cell r="B133" t="str">
            <v>GLENELG NORTH</v>
          </cell>
          <cell r="C133">
            <v>12</v>
          </cell>
          <cell r="D133">
            <v>553000</v>
          </cell>
          <cell r="E133">
            <v>22</v>
          </cell>
          <cell r="F133">
            <v>680000</v>
          </cell>
        </row>
        <row r="134">
          <cell r="B134" t="str">
            <v>GLENELG SOUTH</v>
          </cell>
          <cell r="C134">
            <v>2</v>
          </cell>
          <cell r="D134">
            <v>930000</v>
          </cell>
          <cell r="E134">
            <v>3</v>
          </cell>
          <cell r="F134">
            <v>780000</v>
          </cell>
        </row>
        <row r="135">
          <cell r="B135" t="str">
            <v>HOVE</v>
          </cell>
          <cell r="C135">
            <v>8</v>
          </cell>
          <cell r="D135">
            <v>635000</v>
          </cell>
          <cell r="E135">
            <v>10</v>
          </cell>
          <cell r="F135">
            <v>617750</v>
          </cell>
        </row>
        <row r="136">
          <cell r="B136" t="str">
            <v>KINGSTON PARK</v>
          </cell>
          <cell r="C136">
            <v>2</v>
          </cell>
          <cell r="D136">
            <v>1755000</v>
          </cell>
          <cell r="E136">
            <v>3</v>
          </cell>
          <cell r="F136">
            <v>995000</v>
          </cell>
        </row>
        <row r="137">
          <cell r="B137" t="str">
            <v>NORTH BRIGHTON</v>
          </cell>
          <cell r="C137">
            <v>7</v>
          </cell>
          <cell r="D137">
            <v>740000</v>
          </cell>
          <cell r="E137">
            <v>12</v>
          </cell>
          <cell r="F137">
            <v>632500</v>
          </cell>
        </row>
        <row r="138">
          <cell r="B138" t="str">
            <v>SEACLIFF</v>
          </cell>
          <cell r="C138">
            <v>9</v>
          </cell>
          <cell r="D138">
            <v>677500</v>
          </cell>
          <cell r="E138">
            <v>3</v>
          </cell>
          <cell r="F138">
            <v>1010000</v>
          </cell>
        </row>
        <row r="139">
          <cell r="B139" t="str">
            <v>SEACLIFF PARK</v>
          </cell>
          <cell r="C139">
            <v>8</v>
          </cell>
          <cell r="D139">
            <v>510000</v>
          </cell>
          <cell r="E139">
            <v>7</v>
          </cell>
          <cell r="F139">
            <v>505000</v>
          </cell>
        </row>
        <row r="140">
          <cell r="B140" t="str">
            <v>SOMERTON PARK</v>
          </cell>
          <cell r="C140">
            <v>27</v>
          </cell>
          <cell r="D140">
            <v>640000</v>
          </cell>
          <cell r="E140">
            <v>15</v>
          </cell>
          <cell r="F140">
            <v>760000</v>
          </cell>
        </row>
        <row r="141">
          <cell r="B141" t="str">
            <v>SOUTH BRIGHTON</v>
          </cell>
          <cell r="C141">
            <v>3</v>
          </cell>
          <cell r="D141">
            <v>445000</v>
          </cell>
          <cell r="E141">
            <v>11</v>
          </cell>
          <cell r="F141">
            <v>530000</v>
          </cell>
        </row>
        <row r="142">
          <cell r="B142" t="str">
            <v>ASCOT PARK</v>
          </cell>
          <cell r="C142">
            <v>10</v>
          </cell>
          <cell r="D142">
            <v>425875</v>
          </cell>
          <cell r="E142">
            <v>9</v>
          </cell>
          <cell r="F142">
            <v>453500</v>
          </cell>
        </row>
        <row r="143">
          <cell r="B143" t="str">
            <v>BEDFORD PARK</v>
          </cell>
          <cell r="E143">
            <v>4</v>
          </cell>
          <cell r="F143">
            <v>448000</v>
          </cell>
        </row>
        <row r="144">
          <cell r="B144" t="str">
            <v>CLOVELLY PARK</v>
          </cell>
          <cell r="C144">
            <v>13</v>
          </cell>
          <cell r="D144">
            <v>450000</v>
          </cell>
          <cell r="E144">
            <v>17</v>
          </cell>
          <cell r="F144">
            <v>475000</v>
          </cell>
        </row>
        <row r="145">
          <cell r="B145" t="str">
            <v>DARLINGTON</v>
          </cell>
          <cell r="C145">
            <v>6</v>
          </cell>
          <cell r="D145">
            <v>445500</v>
          </cell>
          <cell r="E145">
            <v>4</v>
          </cell>
          <cell r="F145">
            <v>935000</v>
          </cell>
        </row>
        <row r="146">
          <cell r="B146" t="str">
            <v>DOVER GARDENS</v>
          </cell>
          <cell r="C146">
            <v>12</v>
          </cell>
          <cell r="D146">
            <v>450100</v>
          </cell>
          <cell r="E146">
            <v>9</v>
          </cell>
          <cell r="F146">
            <v>535000</v>
          </cell>
        </row>
        <row r="147">
          <cell r="B147" t="str">
            <v>EDWARDSTOWN</v>
          </cell>
          <cell r="C147">
            <v>16</v>
          </cell>
          <cell r="D147">
            <v>475150</v>
          </cell>
          <cell r="E147">
            <v>11</v>
          </cell>
          <cell r="F147">
            <v>505750</v>
          </cell>
        </row>
        <row r="148">
          <cell r="B148" t="str">
            <v>GLANDORE</v>
          </cell>
          <cell r="C148">
            <v>7</v>
          </cell>
          <cell r="D148">
            <v>637500</v>
          </cell>
          <cell r="E148">
            <v>10</v>
          </cell>
          <cell r="F148">
            <v>733000</v>
          </cell>
        </row>
        <row r="149">
          <cell r="B149" t="str">
            <v>GLENGOWRIE</v>
          </cell>
          <cell r="C149">
            <v>15</v>
          </cell>
          <cell r="D149">
            <v>680000</v>
          </cell>
          <cell r="E149">
            <v>19</v>
          </cell>
          <cell r="F149">
            <v>637500</v>
          </cell>
        </row>
        <row r="150">
          <cell r="B150" t="str">
            <v>HALLETT COVE</v>
          </cell>
          <cell r="C150">
            <v>44</v>
          </cell>
          <cell r="D150">
            <v>455000</v>
          </cell>
          <cell r="E150">
            <v>53</v>
          </cell>
          <cell r="F150">
            <v>465000</v>
          </cell>
        </row>
        <row r="151">
          <cell r="B151" t="str">
            <v>LONSDALE</v>
          </cell>
        </row>
        <row r="152">
          <cell r="B152" t="str">
            <v>MARINO</v>
          </cell>
          <cell r="C152">
            <v>6</v>
          </cell>
          <cell r="D152">
            <v>586000</v>
          </cell>
          <cell r="E152">
            <v>8</v>
          </cell>
          <cell r="F152">
            <v>768500</v>
          </cell>
        </row>
        <row r="153">
          <cell r="B153" t="str">
            <v>MARION</v>
          </cell>
          <cell r="C153">
            <v>13</v>
          </cell>
          <cell r="D153">
            <v>464000</v>
          </cell>
          <cell r="E153">
            <v>10</v>
          </cell>
          <cell r="F153">
            <v>507000</v>
          </cell>
        </row>
        <row r="154">
          <cell r="B154" t="str">
            <v>MITCHELL PARK</v>
          </cell>
          <cell r="C154">
            <v>10</v>
          </cell>
          <cell r="D154">
            <v>410250</v>
          </cell>
          <cell r="E154">
            <v>16</v>
          </cell>
          <cell r="F154">
            <v>477000</v>
          </cell>
        </row>
        <row r="155">
          <cell r="B155" t="str">
            <v>MORPHETTVILLE</v>
          </cell>
          <cell r="C155">
            <v>15</v>
          </cell>
          <cell r="D155">
            <v>519000</v>
          </cell>
          <cell r="E155">
            <v>7</v>
          </cell>
          <cell r="F155">
            <v>480500</v>
          </cell>
        </row>
        <row r="156">
          <cell r="B156" t="str">
            <v>OAKLANDS PARK</v>
          </cell>
          <cell r="C156">
            <v>7</v>
          </cell>
          <cell r="D156">
            <v>450000</v>
          </cell>
          <cell r="E156">
            <v>8</v>
          </cell>
          <cell r="F156">
            <v>460000</v>
          </cell>
        </row>
        <row r="157">
          <cell r="B157" t="str">
            <v>O'HALLORAN HILL</v>
          </cell>
          <cell r="C157">
            <v>13</v>
          </cell>
          <cell r="D157">
            <v>365000</v>
          </cell>
          <cell r="E157">
            <v>16</v>
          </cell>
          <cell r="F157">
            <v>363000</v>
          </cell>
        </row>
        <row r="158">
          <cell r="B158" t="str">
            <v>PARK HOLME</v>
          </cell>
          <cell r="C158">
            <v>5</v>
          </cell>
          <cell r="D158">
            <v>532500</v>
          </cell>
          <cell r="E158">
            <v>8</v>
          </cell>
          <cell r="F158">
            <v>488750</v>
          </cell>
        </row>
        <row r="159">
          <cell r="B159" t="str">
            <v>PLYMPTON PARK</v>
          </cell>
          <cell r="C159">
            <v>13</v>
          </cell>
          <cell r="D159">
            <v>489500</v>
          </cell>
          <cell r="E159">
            <v>11</v>
          </cell>
          <cell r="F159">
            <v>580000</v>
          </cell>
        </row>
        <row r="160">
          <cell r="B160" t="str">
            <v>SEACLIFF PARK</v>
          </cell>
          <cell r="C160">
            <v>8</v>
          </cell>
          <cell r="D160">
            <v>510000</v>
          </cell>
          <cell r="E160">
            <v>7</v>
          </cell>
          <cell r="F160">
            <v>505000</v>
          </cell>
        </row>
        <row r="161">
          <cell r="B161" t="str">
            <v>SEACOMBE GARDENS</v>
          </cell>
          <cell r="C161">
            <v>11</v>
          </cell>
          <cell r="D161">
            <v>435000</v>
          </cell>
          <cell r="E161">
            <v>11</v>
          </cell>
          <cell r="F161">
            <v>441000</v>
          </cell>
        </row>
        <row r="162">
          <cell r="B162" t="str">
            <v>SEACOMBE HEIGHTS</v>
          </cell>
          <cell r="C162">
            <v>9</v>
          </cell>
          <cell r="D162">
            <v>452000</v>
          </cell>
          <cell r="E162">
            <v>4</v>
          </cell>
          <cell r="F162">
            <v>477500</v>
          </cell>
        </row>
        <row r="163">
          <cell r="B163" t="str">
            <v>SEAVIEW DOWNS</v>
          </cell>
          <cell r="C163">
            <v>16</v>
          </cell>
          <cell r="D163">
            <v>475000</v>
          </cell>
          <cell r="E163">
            <v>8</v>
          </cell>
          <cell r="F163">
            <v>597500</v>
          </cell>
        </row>
        <row r="164">
          <cell r="B164" t="str">
            <v>SHEIDOW PARK</v>
          </cell>
          <cell r="C164">
            <v>16</v>
          </cell>
          <cell r="D164">
            <v>423750</v>
          </cell>
          <cell r="E164">
            <v>23</v>
          </cell>
          <cell r="F164">
            <v>446000</v>
          </cell>
        </row>
        <row r="165">
          <cell r="B165" t="str">
            <v>SOUTH PLYMPTON</v>
          </cell>
          <cell r="C165">
            <v>12</v>
          </cell>
          <cell r="D165">
            <v>485000</v>
          </cell>
          <cell r="E165">
            <v>10</v>
          </cell>
          <cell r="F165">
            <v>434000</v>
          </cell>
        </row>
        <row r="166">
          <cell r="B166" t="str">
            <v>STURT</v>
          </cell>
          <cell r="C166">
            <v>10</v>
          </cell>
          <cell r="D166">
            <v>453444</v>
          </cell>
          <cell r="E166">
            <v>10</v>
          </cell>
          <cell r="F166">
            <v>436000</v>
          </cell>
        </row>
        <row r="167">
          <cell r="B167" t="str">
            <v>TONSLEY</v>
          </cell>
          <cell r="C167">
            <v>1</v>
          </cell>
          <cell r="D167">
            <v>425000</v>
          </cell>
        </row>
        <row r="168">
          <cell r="B168" t="str">
            <v>TROTT PARK</v>
          </cell>
          <cell r="C168">
            <v>10</v>
          </cell>
          <cell r="D168">
            <v>395000</v>
          </cell>
          <cell r="E168">
            <v>14</v>
          </cell>
          <cell r="F168">
            <v>377000</v>
          </cell>
        </row>
        <row r="169">
          <cell r="B169" t="str">
            <v>WARRADALE</v>
          </cell>
          <cell r="C169">
            <v>26</v>
          </cell>
          <cell r="D169">
            <v>555000</v>
          </cell>
          <cell r="E169">
            <v>17</v>
          </cell>
          <cell r="F169">
            <v>616000</v>
          </cell>
        </row>
        <row r="170">
          <cell r="B170" t="str">
            <v>BEDFORD PARK</v>
          </cell>
          <cell r="E170">
            <v>4</v>
          </cell>
          <cell r="F170">
            <v>448000</v>
          </cell>
        </row>
        <row r="171">
          <cell r="B171" t="str">
            <v>BELAIR</v>
          </cell>
          <cell r="C171">
            <v>19</v>
          </cell>
          <cell r="D171">
            <v>555000</v>
          </cell>
          <cell r="E171">
            <v>18</v>
          </cell>
          <cell r="F171">
            <v>700000</v>
          </cell>
        </row>
        <row r="172">
          <cell r="B172" t="str">
            <v>BELLEVUE HEIGHTS</v>
          </cell>
          <cell r="C172">
            <v>7</v>
          </cell>
          <cell r="D172">
            <v>485100</v>
          </cell>
          <cell r="E172">
            <v>8</v>
          </cell>
          <cell r="F172">
            <v>505000</v>
          </cell>
        </row>
        <row r="173">
          <cell r="B173" t="str">
            <v>BLACKWOOD</v>
          </cell>
          <cell r="C173">
            <v>13</v>
          </cell>
          <cell r="D173">
            <v>485500</v>
          </cell>
          <cell r="E173">
            <v>11</v>
          </cell>
          <cell r="F173">
            <v>477500</v>
          </cell>
        </row>
        <row r="174">
          <cell r="B174" t="str">
            <v>BROWN HILL CREEK</v>
          </cell>
        </row>
        <row r="175">
          <cell r="B175" t="str">
            <v>CLAPHAM</v>
          </cell>
          <cell r="C175">
            <v>6</v>
          </cell>
          <cell r="D175">
            <v>636000</v>
          </cell>
          <cell r="E175">
            <v>10</v>
          </cell>
          <cell r="F175">
            <v>654000</v>
          </cell>
        </row>
        <row r="176">
          <cell r="B176" t="str">
            <v>CLARENCE GARDENS</v>
          </cell>
          <cell r="C176">
            <v>12</v>
          </cell>
          <cell r="D176">
            <v>576250</v>
          </cell>
          <cell r="E176">
            <v>8</v>
          </cell>
          <cell r="F176">
            <v>634250</v>
          </cell>
        </row>
        <row r="177">
          <cell r="B177" t="str">
            <v>COLONEL LIGHT GARDENS</v>
          </cell>
          <cell r="C177">
            <v>12</v>
          </cell>
          <cell r="D177">
            <v>741000</v>
          </cell>
          <cell r="E177">
            <v>7</v>
          </cell>
          <cell r="F177">
            <v>845650</v>
          </cell>
        </row>
        <row r="178">
          <cell r="B178" t="str">
            <v>COROMANDEL VALLEY</v>
          </cell>
          <cell r="C178">
            <v>26</v>
          </cell>
          <cell r="D178">
            <v>487500</v>
          </cell>
          <cell r="E178">
            <v>16</v>
          </cell>
          <cell r="F178">
            <v>546250</v>
          </cell>
        </row>
        <row r="179">
          <cell r="B179" t="str">
            <v>CRAFERS WEST</v>
          </cell>
          <cell r="C179">
            <v>4</v>
          </cell>
          <cell r="D179">
            <v>537575</v>
          </cell>
          <cell r="E179">
            <v>3</v>
          </cell>
          <cell r="F179">
            <v>562500</v>
          </cell>
        </row>
        <row r="180">
          <cell r="B180" t="str">
            <v>CRAIGBURN FARM</v>
          </cell>
          <cell r="C180">
            <v>13</v>
          </cell>
          <cell r="D180">
            <v>735000</v>
          </cell>
          <cell r="E180">
            <v>9</v>
          </cell>
          <cell r="F180">
            <v>635000</v>
          </cell>
        </row>
        <row r="181">
          <cell r="B181" t="str">
            <v>CUMBERLAND PARK</v>
          </cell>
          <cell r="C181">
            <v>5</v>
          </cell>
          <cell r="D181">
            <v>585000</v>
          </cell>
          <cell r="E181">
            <v>10</v>
          </cell>
          <cell r="F181">
            <v>671500</v>
          </cell>
        </row>
        <row r="182">
          <cell r="B182" t="str">
            <v>DAW PARK</v>
          </cell>
          <cell r="C182">
            <v>8</v>
          </cell>
          <cell r="D182">
            <v>507750</v>
          </cell>
          <cell r="E182">
            <v>11</v>
          </cell>
          <cell r="F182">
            <v>535000</v>
          </cell>
        </row>
        <row r="183">
          <cell r="B183" t="str">
            <v>EDEN HILLS</v>
          </cell>
          <cell r="C183">
            <v>8</v>
          </cell>
          <cell r="D183">
            <v>517500</v>
          </cell>
          <cell r="E183">
            <v>12</v>
          </cell>
          <cell r="F183">
            <v>527000</v>
          </cell>
        </row>
        <row r="184">
          <cell r="B184" t="str">
            <v>GLENALTA</v>
          </cell>
          <cell r="C184">
            <v>6</v>
          </cell>
          <cell r="D184">
            <v>510000</v>
          </cell>
          <cell r="E184">
            <v>9</v>
          </cell>
          <cell r="F184">
            <v>510000</v>
          </cell>
        </row>
        <row r="185">
          <cell r="B185" t="str">
            <v>HAWTHORN</v>
          </cell>
          <cell r="C185">
            <v>11</v>
          </cell>
          <cell r="D185">
            <v>890000</v>
          </cell>
          <cell r="E185">
            <v>7</v>
          </cell>
          <cell r="F185">
            <v>1200005</v>
          </cell>
        </row>
        <row r="186">
          <cell r="B186" t="str">
            <v>HAWTHORNDENE</v>
          </cell>
          <cell r="C186">
            <v>10</v>
          </cell>
          <cell r="D186">
            <v>520000</v>
          </cell>
          <cell r="E186">
            <v>9</v>
          </cell>
          <cell r="F186">
            <v>520000</v>
          </cell>
        </row>
        <row r="187">
          <cell r="B187" t="str">
            <v>KINGSWOOD</v>
          </cell>
          <cell r="C187">
            <v>6</v>
          </cell>
          <cell r="D187">
            <v>997500</v>
          </cell>
          <cell r="E187">
            <v>8</v>
          </cell>
          <cell r="F187">
            <v>807000</v>
          </cell>
        </row>
        <row r="188">
          <cell r="B188" t="str">
            <v>LEAWOOD GARDENS</v>
          </cell>
        </row>
        <row r="189">
          <cell r="B189" t="str">
            <v>LOWER MITCHAM</v>
          </cell>
          <cell r="C189">
            <v>6</v>
          </cell>
          <cell r="D189">
            <v>785500</v>
          </cell>
          <cell r="E189">
            <v>10</v>
          </cell>
          <cell r="F189">
            <v>786000</v>
          </cell>
        </row>
        <row r="190">
          <cell r="B190" t="str">
            <v>LYNTON</v>
          </cell>
        </row>
        <row r="191">
          <cell r="B191" t="str">
            <v>MELROSE PARK</v>
          </cell>
          <cell r="C191">
            <v>10</v>
          </cell>
          <cell r="D191">
            <v>512500</v>
          </cell>
          <cell r="E191">
            <v>12</v>
          </cell>
          <cell r="F191">
            <v>546000</v>
          </cell>
        </row>
        <row r="192">
          <cell r="B192" t="str">
            <v>MITCHAM</v>
          </cell>
          <cell r="C192">
            <v>4</v>
          </cell>
          <cell r="D192">
            <v>772500</v>
          </cell>
          <cell r="E192">
            <v>7</v>
          </cell>
          <cell r="F192">
            <v>1030000</v>
          </cell>
        </row>
        <row r="193">
          <cell r="B193" t="str">
            <v>NETHERBY</v>
          </cell>
          <cell r="C193">
            <v>4</v>
          </cell>
          <cell r="D193">
            <v>1680000</v>
          </cell>
          <cell r="E193">
            <v>4</v>
          </cell>
          <cell r="F193">
            <v>1275000</v>
          </cell>
        </row>
        <row r="194">
          <cell r="B194" t="str">
            <v>PANORAMA</v>
          </cell>
          <cell r="C194">
            <v>6</v>
          </cell>
          <cell r="D194">
            <v>636000</v>
          </cell>
          <cell r="E194">
            <v>16</v>
          </cell>
          <cell r="F194">
            <v>621310</v>
          </cell>
        </row>
        <row r="195">
          <cell r="B195" t="str">
            <v>PASADENA</v>
          </cell>
          <cell r="C195">
            <v>6</v>
          </cell>
          <cell r="D195">
            <v>490000</v>
          </cell>
          <cell r="E195">
            <v>11</v>
          </cell>
          <cell r="F195">
            <v>563000</v>
          </cell>
        </row>
        <row r="196">
          <cell r="B196" t="str">
            <v>SPRINGFIELD</v>
          </cell>
          <cell r="C196">
            <v>1</v>
          </cell>
          <cell r="D196">
            <v>4600000</v>
          </cell>
        </row>
        <row r="197">
          <cell r="B197" t="str">
            <v>ST MARYS</v>
          </cell>
          <cell r="C197">
            <v>7</v>
          </cell>
          <cell r="D197">
            <v>436475</v>
          </cell>
          <cell r="E197">
            <v>7</v>
          </cell>
          <cell r="F197">
            <v>480000</v>
          </cell>
        </row>
        <row r="198">
          <cell r="B198" t="str">
            <v>TORRENS PARK</v>
          </cell>
          <cell r="C198">
            <v>4</v>
          </cell>
          <cell r="D198">
            <v>682500</v>
          </cell>
          <cell r="E198">
            <v>6</v>
          </cell>
          <cell r="F198">
            <v>779000</v>
          </cell>
        </row>
        <row r="199">
          <cell r="B199" t="str">
            <v>UPPER STURT</v>
          </cell>
          <cell r="C199">
            <v>4</v>
          </cell>
          <cell r="D199">
            <v>519500</v>
          </cell>
          <cell r="E199">
            <v>1</v>
          </cell>
          <cell r="F199">
            <v>530000</v>
          </cell>
        </row>
        <row r="200">
          <cell r="B200" t="str">
            <v>URRBRAE</v>
          </cell>
          <cell r="C200">
            <v>1</v>
          </cell>
          <cell r="D200">
            <v>600000</v>
          </cell>
          <cell r="E200">
            <v>5</v>
          </cell>
          <cell r="F200">
            <v>820000</v>
          </cell>
        </row>
        <row r="201">
          <cell r="B201" t="str">
            <v>WESTBOURNE PARK</v>
          </cell>
          <cell r="C201">
            <v>8</v>
          </cell>
          <cell r="D201">
            <v>897500</v>
          </cell>
          <cell r="E201">
            <v>7</v>
          </cell>
          <cell r="F201">
            <v>810000</v>
          </cell>
        </row>
        <row r="202">
          <cell r="B202" t="str">
            <v>COLLEGE PARK</v>
          </cell>
          <cell r="C202">
            <v>2</v>
          </cell>
          <cell r="D202">
            <v>1864500</v>
          </cell>
          <cell r="E202">
            <v>3</v>
          </cell>
          <cell r="F202">
            <v>980000</v>
          </cell>
        </row>
        <row r="203">
          <cell r="B203" t="str">
            <v>EVANDALE</v>
          </cell>
          <cell r="C203">
            <v>3</v>
          </cell>
          <cell r="D203">
            <v>664500</v>
          </cell>
          <cell r="E203">
            <v>6</v>
          </cell>
          <cell r="F203">
            <v>775500</v>
          </cell>
        </row>
        <row r="204">
          <cell r="B204" t="str">
            <v>FELIXSTOW</v>
          </cell>
          <cell r="C204">
            <v>7</v>
          </cell>
          <cell r="D204">
            <v>537000</v>
          </cell>
          <cell r="E204">
            <v>4</v>
          </cell>
          <cell r="F204">
            <v>607500</v>
          </cell>
        </row>
        <row r="205">
          <cell r="B205" t="str">
            <v>FIRLE</v>
          </cell>
          <cell r="C205">
            <v>2</v>
          </cell>
          <cell r="D205">
            <v>756000</v>
          </cell>
          <cell r="E205">
            <v>2</v>
          </cell>
          <cell r="F205">
            <v>775250</v>
          </cell>
        </row>
        <row r="206">
          <cell r="B206" t="str">
            <v>GLYNDE</v>
          </cell>
          <cell r="C206">
            <v>5</v>
          </cell>
          <cell r="D206">
            <v>689000</v>
          </cell>
          <cell r="E206">
            <v>1</v>
          </cell>
          <cell r="F206">
            <v>600000</v>
          </cell>
        </row>
        <row r="207">
          <cell r="B207" t="str">
            <v>HACKNEY</v>
          </cell>
          <cell r="C207">
            <v>1</v>
          </cell>
          <cell r="D207">
            <v>620000</v>
          </cell>
        </row>
        <row r="208">
          <cell r="B208" t="str">
            <v>HEATHPOOL</v>
          </cell>
          <cell r="C208">
            <v>2</v>
          </cell>
          <cell r="D208">
            <v>1020000</v>
          </cell>
        </row>
        <row r="209">
          <cell r="B209" t="str">
            <v>JOSLIN</v>
          </cell>
          <cell r="C209">
            <v>1</v>
          </cell>
          <cell r="D209">
            <v>1350000</v>
          </cell>
        </row>
        <row r="210">
          <cell r="B210" t="str">
            <v>KENSINGTON</v>
          </cell>
          <cell r="C210">
            <v>4</v>
          </cell>
          <cell r="D210">
            <v>645000</v>
          </cell>
          <cell r="E210">
            <v>1</v>
          </cell>
          <cell r="F210">
            <v>835000</v>
          </cell>
        </row>
        <row r="211">
          <cell r="B211" t="str">
            <v>KENT TOWN</v>
          </cell>
          <cell r="C211">
            <v>2</v>
          </cell>
          <cell r="D211">
            <v>1720000</v>
          </cell>
          <cell r="E211">
            <v>1</v>
          </cell>
          <cell r="F211">
            <v>589500</v>
          </cell>
        </row>
        <row r="212">
          <cell r="B212" t="str">
            <v>MARDEN</v>
          </cell>
          <cell r="C212">
            <v>2</v>
          </cell>
          <cell r="D212">
            <v>680000</v>
          </cell>
          <cell r="E212">
            <v>3</v>
          </cell>
          <cell r="F212">
            <v>670000</v>
          </cell>
        </row>
        <row r="213">
          <cell r="B213" t="str">
            <v>MARRYATVILLE</v>
          </cell>
          <cell r="C213">
            <v>2</v>
          </cell>
          <cell r="D213">
            <v>927500</v>
          </cell>
          <cell r="E213">
            <v>2</v>
          </cell>
          <cell r="F213">
            <v>1220000</v>
          </cell>
        </row>
        <row r="214">
          <cell r="B214" t="str">
            <v>MAYLANDS</v>
          </cell>
          <cell r="C214">
            <v>6</v>
          </cell>
          <cell r="D214">
            <v>990000</v>
          </cell>
          <cell r="E214">
            <v>2</v>
          </cell>
          <cell r="F214">
            <v>1035000</v>
          </cell>
        </row>
        <row r="215">
          <cell r="B215" t="str">
            <v>NORWOOD</v>
          </cell>
          <cell r="C215">
            <v>7</v>
          </cell>
          <cell r="D215">
            <v>847500</v>
          </cell>
          <cell r="E215">
            <v>12</v>
          </cell>
          <cell r="F215">
            <v>801000</v>
          </cell>
        </row>
        <row r="216">
          <cell r="B216" t="str">
            <v>PAYNEHAM</v>
          </cell>
          <cell r="C216">
            <v>6</v>
          </cell>
          <cell r="D216">
            <v>630000</v>
          </cell>
          <cell r="E216">
            <v>6</v>
          </cell>
          <cell r="F216">
            <v>670000</v>
          </cell>
        </row>
        <row r="217">
          <cell r="B217" t="str">
            <v>PAYNEHAM SOUTH</v>
          </cell>
          <cell r="C217">
            <v>3</v>
          </cell>
          <cell r="D217">
            <v>780000</v>
          </cell>
          <cell r="E217">
            <v>5</v>
          </cell>
          <cell r="F217">
            <v>800000</v>
          </cell>
        </row>
        <row r="218">
          <cell r="B218" t="str">
            <v>ROYSTON PARK</v>
          </cell>
          <cell r="C218">
            <v>1</v>
          </cell>
          <cell r="D218">
            <v>2950000</v>
          </cell>
          <cell r="E218">
            <v>8</v>
          </cell>
          <cell r="F218">
            <v>936250</v>
          </cell>
        </row>
        <row r="219">
          <cell r="B219" t="str">
            <v>ST MORRIS</v>
          </cell>
          <cell r="C219">
            <v>6</v>
          </cell>
          <cell r="D219">
            <v>629750</v>
          </cell>
          <cell r="E219">
            <v>2</v>
          </cell>
          <cell r="F219">
            <v>733000</v>
          </cell>
        </row>
        <row r="220">
          <cell r="B220" t="str">
            <v>ST PETERS</v>
          </cell>
          <cell r="C220">
            <v>9</v>
          </cell>
          <cell r="D220">
            <v>1265000</v>
          </cell>
          <cell r="E220">
            <v>13</v>
          </cell>
          <cell r="F220">
            <v>1130000</v>
          </cell>
        </row>
        <row r="221">
          <cell r="B221" t="str">
            <v>STEPNEY</v>
          </cell>
          <cell r="C221">
            <v>2</v>
          </cell>
          <cell r="D221">
            <v>1370000</v>
          </cell>
          <cell r="E221">
            <v>2</v>
          </cell>
          <cell r="F221">
            <v>784500</v>
          </cell>
        </row>
        <row r="222">
          <cell r="B222" t="str">
            <v>TRINITY GARDENS</v>
          </cell>
          <cell r="C222">
            <v>5</v>
          </cell>
          <cell r="D222">
            <v>832500</v>
          </cell>
          <cell r="E222">
            <v>3</v>
          </cell>
          <cell r="F222">
            <v>830000</v>
          </cell>
        </row>
        <row r="223">
          <cell r="B223" t="str">
            <v>ABERFOYLE PARK</v>
          </cell>
          <cell r="C223">
            <v>41</v>
          </cell>
          <cell r="D223">
            <v>410000</v>
          </cell>
          <cell r="E223">
            <v>32</v>
          </cell>
          <cell r="F223">
            <v>417500</v>
          </cell>
        </row>
        <row r="224">
          <cell r="B224" t="str">
            <v>ALDINGA</v>
          </cell>
          <cell r="E224">
            <v>3</v>
          </cell>
          <cell r="F224">
            <v>460000</v>
          </cell>
        </row>
        <row r="225">
          <cell r="B225" t="str">
            <v>ALDINGA BEACH</v>
          </cell>
          <cell r="C225">
            <v>62</v>
          </cell>
          <cell r="D225">
            <v>353250</v>
          </cell>
          <cell r="E225">
            <v>61</v>
          </cell>
          <cell r="F225">
            <v>352200</v>
          </cell>
        </row>
        <row r="226">
          <cell r="B226" t="str">
            <v>BLEWITT SPRINGS</v>
          </cell>
        </row>
        <row r="227">
          <cell r="B227" t="str">
            <v>CHANDLERS HILL</v>
          </cell>
          <cell r="E227">
            <v>2</v>
          </cell>
          <cell r="F227">
            <v>742500</v>
          </cell>
        </row>
        <row r="228">
          <cell r="B228" t="str">
            <v>CHERRY GARDENS</v>
          </cell>
        </row>
        <row r="229">
          <cell r="B229" t="str">
            <v>CHRISTIE DOWNS</v>
          </cell>
          <cell r="C229">
            <v>21</v>
          </cell>
          <cell r="D229">
            <v>273500</v>
          </cell>
          <cell r="E229">
            <v>19</v>
          </cell>
          <cell r="F229">
            <v>268000</v>
          </cell>
        </row>
        <row r="230">
          <cell r="B230" t="str">
            <v>CHRISTIES BEACH</v>
          </cell>
          <cell r="C230">
            <v>24</v>
          </cell>
          <cell r="D230">
            <v>350000</v>
          </cell>
          <cell r="E230">
            <v>32</v>
          </cell>
          <cell r="F230">
            <v>360000</v>
          </cell>
        </row>
        <row r="231">
          <cell r="B231" t="str">
            <v>CLARENDON</v>
          </cell>
        </row>
        <row r="232">
          <cell r="B232" t="str">
            <v>COROMANDEL EAST</v>
          </cell>
        </row>
        <row r="233">
          <cell r="B233" t="str">
            <v>COROMANDEL VALLEY</v>
          </cell>
          <cell r="C233">
            <v>26</v>
          </cell>
          <cell r="D233">
            <v>487500</v>
          </cell>
          <cell r="E233">
            <v>16</v>
          </cell>
          <cell r="F233">
            <v>546250</v>
          </cell>
        </row>
        <row r="234">
          <cell r="B234" t="str">
            <v>CRAIGBURN FARM</v>
          </cell>
          <cell r="C234">
            <v>13</v>
          </cell>
          <cell r="D234">
            <v>735000</v>
          </cell>
          <cell r="E234">
            <v>9</v>
          </cell>
          <cell r="F234">
            <v>635000</v>
          </cell>
        </row>
        <row r="235">
          <cell r="B235" t="str">
            <v>DARLINGTON</v>
          </cell>
          <cell r="C235">
            <v>6</v>
          </cell>
          <cell r="D235">
            <v>445500</v>
          </cell>
          <cell r="E235">
            <v>4</v>
          </cell>
          <cell r="F235">
            <v>935000</v>
          </cell>
        </row>
        <row r="236">
          <cell r="B236" t="str">
            <v>DORSET VALE</v>
          </cell>
        </row>
        <row r="237">
          <cell r="B237" t="str">
            <v>FLAGSTAFF HILL</v>
          </cell>
          <cell r="C237">
            <v>33</v>
          </cell>
          <cell r="D237">
            <v>498000</v>
          </cell>
          <cell r="E237">
            <v>40</v>
          </cell>
          <cell r="F237">
            <v>482000</v>
          </cell>
        </row>
        <row r="238">
          <cell r="B238" t="str">
            <v>HACKHAM</v>
          </cell>
          <cell r="C238">
            <v>12</v>
          </cell>
          <cell r="D238">
            <v>247500</v>
          </cell>
          <cell r="E238">
            <v>12</v>
          </cell>
          <cell r="F238">
            <v>278500</v>
          </cell>
        </row>
        <row r="239">
          <cell r="B239" t="str">
            <v>HACKHAM WEST</v>
          </cell>
          <cell r="C239">
            <v>14</v>
          </cell>
          <cell r="D239">
            <v>249000</v>
          </cell>
          <cell r="E239">
            <v>11</v>
          </cell>
          <cell r="F239">
            <v>260000</v>
          </cell>
        </row>
        <row r="240">
          <cell r="B240" t="str">
            <v>HALLETT COVE</v>
          </cell>
          <cell r="C240">
            <v>44</v>
          </cell>
          <cell r="D240">
            <v>455000</v>
          </cell>
          <cell r="E240">
            <v>53</v>
          </cell>
          <cell r="F240">
            <v>465000</v>
          </cell>
        </row>
        <row r="241">
          <cell r="B241" t="str">
            <v>HAPPY VALLEY</v>
          </cell>
          <cell r="C241">
            <v>41</v>
          </cell>
          <cell r="D241">
            <v>385000</v>
          </cell>
          <cell r="E241">
            <v>28</v>
          </cell>
          <cell r="F241">
            <v>365000</v>
          </cell>
        </row>
        <row r="242">
          <cell r="B242" t="str">
            <v>HUNTFIELD HEIGHTS</v>
          </cell>
          <cell r="C242">
            <v>18</v>
          </cell>
          <cell r="D242">
            <v>296000</v>
          </cell>
          <cell r="E242">
            <v>10</v>
          </cell>
          <cell r="F242">
            <v>310000</v>
          </cell>
        </row>
        <row r="243">
          <cell r="B243" t="str">
            <v>IRONBANK</v>
          </cell>
          <cell r="C243">
            <v>1</v>
          </cell>
          <cell r="D243">
            <v>1000000</v>
          </cell>
        </row>
        <row r="244">
          <cell r="B244" t="str">
            <v>KANGARILLA</v>
          </cell>
        </row>
        <row r="245">
          <cell r="B245" t="str">
            <v>LONSDALE</v>
          </cell>
        </row>
        <row r="246">
          <cell r="B246" t="str">
            <v>MASLIN BEACH</v>
          </cell>
          <cell r="C246">
            <v>7</v>
          </cell>
          <cell r="D246">
            <v>487400</v>
          </cell>
          <cell r="E246">
            <v>6</v>
          </cell>
          <cell r="F246">
            <v>418500</v>
          </cell>
        </row>
        <row r="247">
          <cell r="B247" t="str">
            <v>MCLAREN FLAT</v>
          </cell>
          <cell r="C247">
            <v>5</v>
          </cell>
          <cell r="D247">
            <v>390500</v>
          </cell>
          <cell r="E247">
            <v>5</v>
          </cell>
          <cell r="F247">
            <v>532500</v>
          </cell>
        </row>
        <row r="248">
          <cell r="B248" t="str">
            <v>MCLAREN VALE</v>
          </cell>
          <cell r="C248">
            <v>11</v>
          </cell>
          <cell r="D248">
            <v>439500</v>
          </cell>
          <cell r="E248">
            <v>12</v>
          </cell>
          <cell r="F248">
            <v>447500</v>
          </cell>
        </row>
        <row r="249">
          <cell r="B249" t="str">
            <v>MOANA</v>
          </cell>
          <cell r="C249">
            <v>8</v>
          </cell>
          <cell r="D249">
            <v>585000</v>
          </cell>
          <cell r="E249">
            <v>16</v>
          </cell>
          <cell r="F249">
            <v>457000</v>
          </cell>
        </row>
        <row r="250">
          <cell r="B250" t="str">
            <v>MORPHETT VALE</v>
          </cell>
          <cell r="C250">
            <v>105</v>
          </cell>
          <cell r="D250">
            <v>300000</v>
          </cell>
          <cell r="E250">
            <v>94</v>
          </cell>
          <cell r="F250">
            <v>310000</v>
          </cell>
        </row>
        <row r="251">
          <cell r="B251" t="str">
            <v>NOARLUNGA CENTRE</v>
          </cell>
          <cell r="C251">
            <v>2</v>
          </cell>
          <cell r="D251">
            <v>320000</v>
          </cell>
          <cell r="E251">
            <v>1</v>
          </cell>
          <cell r="F251">
            <v>303000</v>
          </cell>
        </row>
        <row r="252">
          <cell r="B252" t="str">
            <v>NOARLUNGA DOWNS</v>
          </cell>
          <cell r="C252">
            <v>13</v>
          </cell>
          <cell r="D252">
            <v>359000</v>
          </cell>
          <cell r="E252">
            <v>14</v>
          </cell>
          <cell r="F252">
            <v>330000</v>
          </cell>
        </row>
        <row r="253">
          <cell r="B253" t="str">
            <v>O'HALLORAN HILL</v>
          </cell>
          <cell r="C253">
            <v>13</v>
          </cell>
          <cell r="D253">
            <v>365000</v>
          </cell>
          <cell r="E253">
            <v>16</v>
          </cell>
          <cell r="F253">
            <v>363000</v>
          </cell>
        </row>
        <row r="254">
          <cell r="B254" t="str">
            <v>OLD NOARLUNGA</v>
          </cell>
          <cell r="C254">
            <v>9</v>
          </cell>
          <cell r="D254">
            <v>319000</v>
          </cell>
          <cell r="E254">
            <v>3</v>
          </cell>
          <cell r="F254">
            <v>430000</v>
          </cell>
        </row>
        <row r="255">
          <cell r="B255" t="str">
            <v>OLD REYNELLA</v>
          </cell>
          <cell r="C255">
            <v>8</v>
          </cell>
          <cell r="D255">
            <v>375000</v>
          </cell>
          <cell r="E255">
            <v>10</v>
          </cell>
          <cell r="F255">
            <v>370000</v>
          </cell>
        </row>
        <row r="256">
          <cell r="B256" t="str">
            <v>ONKAPARINGA HILLS</v>
          </cell>
          <cell r="C256">
            <v>5</v>
          </cell>
          <cell r="D256">
            <v>440000</v>
          </cell>
          <cell r="E256">
            <v>8</v>
          </cell>
          <cell r="F256">
            <v>440000</v>
          </cell>
        </row>
        <row r="257">
          <cell r="B257" t="str">
            <v>O'SULLIVAN BEACH</v>
          </cell>
          <cell r="C257">
            <v>9</v>
          </cell>
          <cell r="D257">
            <v>290250</v>
          </cell>
          <cell r="E257">
            <v>13</v>
          </cell>
          <cell r="F257">
            <v>325000</v>
          </cell>
        </row>
        <row r="258">
          <cell r="B258" t="str">
            <v>PORT NOARLUNGA</v>
          </cell>
          <cell r="C258">
            <v>20</v>
          </cell>
          <cell r="D258">
            <v>365000</v>
          </cell>
          <cell r="E258">
            <v>16</v>
          </cell>
          <cell r="F258">
            <v>377500</v>
          </cell>
        </row>
        <row r="259">
          <cell r="B259" t="str">
            <v>PORT NOARLUNGA SOUTH</v>
          </cell>
          <cell r="C259">
            <v>14</v>
          </cell>
          <cell r="D259">
            <v>372000</v>
          </cell>
          <cell r="E259">
            <v>11</v>
          </cell>
          <cell r="F259">
            <v>437000</v>
          </cell>
        </row>
        <row r="260">
          <cell r="B260" t="str">
            <v>PORT WILLUNGA</v>
          </cell>
          <cell r="C260">
            <v>8</v>
          </cell>
          <cell r="D260">
            <v>310000</v>
          </cell>
          <cell r="E260">
            <v>11</v>
          </cell>
          <cell r="F260">
            <v>290000</v>
          </cell>
        </row>
        <row r="261">
          <cell r="B261" t="str">
            <v>REYNELLA</v>
          </cell>
          <cell r="C261">
            <v>16</v>
          </cell>
          <cell r="D261">
            <v>327750</v>
          </cell>
          <cell r="E261">
            <v>20</v>
          </cell>
          <cell r="F261">
            <v>352000</v>
          </cell>
        </row>
        <row r="262">
          <cell r="B262" t="str">
            <v>REYNELLA EAST</v>
          </cell>
          <cell r="C262">
            <v>6</v>
          </cell>
          <cell r="D262">
            <v>320000</v>
          </cell>
          <cell r="E262">
            <v>6</v>
          </cell>
          <cell r="F262">
            <v>343000</v>
          </cell>
        </row>
        <row r="263">
          <cell r="B263" t="str">
            <v>SEAFORD</v>
          </cell>
          <cell r="C263">
            <v>18</v>
          </cell>
          <cell r="D263">
            <v>328000</v>
          </cell>
          <cell r="E263">
            <v>20</v>
          </cell>
          <cell r="F263">
            <v>387000</v>
          </cell>
        </row>
        <row r="264">
          <cell r="B264" t="str">
            <v>SEAFORD HEIGHTS</v>
          </cell>
          <cell r="E264">
            <v>4</v>
          </cell>
          <cell r="F264">
            <v>472500</v>
          </cell>
        </row>
        <row r="265">
          <cell r="B265" t="str">
            <v>SEAFORD MEADOWS</v>
          </cell>
          <cell r="C265">
            <v>32</v>
          </cell>
          <cell r="D265">
            <v>395000</v>
          </cell>
          <cell r="E265">
            <v>16</v>
          </cell>
          <cell r="F265">
            <v>388000</v>
          </cell>
        </row>
        <row r="266">
          <cell r="B266" t="str">
            <v>SEAFORD RISE</v>
          </cell>
          <cell r="C266">
            <v>32</v>
          </cell>
          <cell r="D266">
            <v>420000</v>
          </cell>
          <cell r="E266">
            <v>28</v>
          </cell>
          <cell r="F266">
            <v>402500</v>
          </cell>
        </row>
        <row r="267">
          <cell r="B267" t="str">
            <v>SELLICKS BEACH</v>
          </cell>
          <cell r="C267">
            <v>10</v>
          </cell>
          <cell r="D267">
            <v>340000</v>
          </cell>
          <cell r="E267">
            <v>21</v>
          </cell>
          <cell r="F267">
            <v>325000</v>
          </cell>
        </row>
        <row r="268">
          <cell r="B268" t="str">
            <v>SELLICKS HILL</v>
          </cell>
        </row>
        <row r="269">
          <cell r="B269" t="str">
            <v>TATACHILLA</v>
          </cell>
        </row>
        <row r="270">
          <cell r="B270" t="str">
            <v>THE RANGE</v>
          </cell>
        </row>
        <row r="271">
          <cell r="B271" t="str">
            <v>VALE PARK</v>
          </cell>
          <cell r="C271">
            <v>5</v>
          </cell>
          <cell r="D271">
            <v>523250</v>
          </cell>
          <cell r="E271">
            <v>13</v>
          </cell>
          <cell r="F271">
            <v>666000</v>
          </cell>
        </row>
        <row r="272">
          <cell r="B272" t="str">
            <v>WHITES VALLEY</v>
          </cell>
        </row>
        <row r="273">
          <cell r="B273" t="str">
            <v>WILLUNGA</v>
          </cell>
          <cell r="C273">
            <v>11</v>
          </cell>
          <cell r="D273">
            <v>456500</v>
          </cell>
          <cell r="E273">
            <v>9</v>
          </cell>
          <cell r="F273">
            <v>492000</v>
          </cell>
        </row>
        <row r="274">
          <cell r="B274" t="str">
            <v>WILLUNGA SOUTH</v>
          </cell>
        </row>
        <row r="275">
          <cell r="B275" t="str">
            <v>WOODCROFT</v>
          </cell>
          <cell r="C275">
            <v>29</v>
          </cell>
          <cell r="D275">
            <v>375000</v>
          </cell>
          <cell r="E275">
            <v>30</v>
          </cell>
          <cell r="F275">
            <v>420000</v>
          </cell>
        </row>
        <row r="276">
          <cell r="B276" t="str">
            <v>ANDREWS FARM</v>
          </cell>
          <cell r="C276">
            <v>29</v>
          </cell>
          <cell r="D276">
            <v>275000</v>
          </cell>
          <cell r="E276">
            <v>24</v>
          </cell>
          <cell r="F276">
            <v>260000</v>
          </cell>
        </row>
        <row r="277">
          <cell r="B277" t="str">
            <v>ANGLE VALE</v>
          </cell>
          <cell r="C277">
            <v>9</v>
          </cell>
          <cell r="D277">
            <v>469250</v>
          </cell>
          <cell r="E277">
            <v>10</v>
          </cell>
          <cell r="F277">
            <v>542500</v>
          </cell>
        </row>
        <row r="278">
          <cell r="B278" t="str">
            <v>BIBARINGA</v>
          </cell>
        </row>
        <row r="279">
          <cell r="B279" t="str">
            <v>BLAKEVIEW</v>
          </cell>
          <cell r="C279">
            <v>19</v>
          </cell>
          <cell r="D279">
            <v>361500</v>
          </cell>
          <cell r="E279">
            <v>25</v>
          </cell>
          <cell r="F279">
            <v>290000</v>
          </cell>
        </row>
        <row r="280">
          <cell r="B280" t="str">
            <v>BUCKLAND PARK</v>
          </cell>
        </row>
        <row r="281">
          <cell r="B281" t="str">
            <v>CRAIGMORE</v>
          </cell>
          <cell r="C281">
            <v>45</v>
          </cell>
          <cell r="D281">
            <v>271000</v>
          </cell>
          <cell r="E281">
            <v>40</v>
          </cell>
          <cell r="F281">
            <v>310000</v>
          </cell>
        </row>
        <row r="282">
          <cell r="B282" t="str">
            <v>DAVOREN PARK</v>
          </cell>
          <cell r="C282">
            <v>11</v>
          </cell>
          <cell r="D282">
            <v>183000</v>
          </cell>
          <cell r="E282">
            <v>18</v>
          </cell>
          <cell r="F282">
            <v>180000</v>
          </cell>
        </row>
        <row r="283">
          <cell r="B283" t="str">
            <v>EDINBURGH</v>
          </cell>
        </row>
        <row r="284">
          <cell r="B284" t="str">
            <v>EDINBURGH NORTH</v>
          </cell>
        </row>
        <row r="285">
          <cell r="B285" t="str">
            <v>ELIZABETH</v>
          </cell>
          <cell r="C285">
            <v>4</v>
          </cell>
          <cell r="D285">
            <v>197500</v>
          </cell>
          <cell r="E285">
            <v>3</v>
          </cell>
          <cell r="F285">
            <v>250000</v>
          </cell>
        </row>
        <row r="286">
          <cell r="B286" t="str">
            <v>ELIZABETH DOWNS</v>
          </cell>
          <cell r="C286">
            <v>26</v>
          </cell>
          <cell r="D286">
            <v>193000</v>
          </cell>
          <cell r="E286">
            <v>15</v>
          </cell>
          <cell r="F286">
            <v>215000</v>
          </cell>
        </row>
        <row r="287">
          <cell r="B287" t="str">
            <v>ELIZABETH EAST</v>
          </cell>
          <cell r="C287">
            <v>13</v>
          </cell>
          <cell r="D287">
            <v>207000</v>
          </cell>
          <cell r="E287">
            <v>8</v>
          </cell>
          <cell r="F287">
            <v>236750</v>
          </cell>
        </row>
        <row r="288">
          <cell r="B288" t="str">
            <v>ELIZABETH GROVE</v>
          </cell>
          <cell r="C288">
            <v>4</v>
          </cell>
          <cell r="D288">
            <v>220000</v>
          </cell>
          <cell r="E288">
            <v>7</v>
          </cell>
          <cell r="F288">
            <v>212500</v>
          </cell>
        </row>
        <row r="289">
          <cell r="B289" t="str">
            <v>ELIZABETH NORTH</v>
          </cell>
          <cell r="C289">
            <v>10</v>
          </cell>
          <cell r="D289">
            <v>210000</v>
          </cell>
          <cell r="E289">
            <v>13</v>
          </cell>
          <cell r="F289">
            <v>215000</v>
          </cell>
        </row>
        <row r="290">
          <cell r="B290" t="str">
            <v>ELIZABETH PARK</v>
          </cell>
          <cell r="C290">
            <v>14</v>
          </cell>
          <cell r="D290">
            <v>217500</v>
          </cell>
          <cell r="E290">
            <v>19</v>
          </cell>
          <cell r="F290">
            <v>220000</v>
          </cell>
        </row>
        <row r="291">
          <cell r="B291" t="str">
            <v>ELIZABETH SOUTH</v>
          </cell>
          <cell r="C291">
            <v>6</v>
          </cell>
          <cell r="D291">
            <v>198500</v>
          </cell>
          <cell r="E291">
            <v>7</v>
          </cell>
          <cell r="F291">
            <v>210000</v>
          </cell>
        </row>
        <row r="292">
          <cell r="B292" t="str">
            <v>ELIZABETH VALE</v>
          </cell>
          <cell r="C292">
            <v>7</v>
          </cell>
          <cell r="D292">
            <v>265000</v>
          </cell>
          <cell r="E292">
            <v>15</v>
          </cell>
          <cell r="F292">
            <v>235000</v>
          </cell>
        </row>
        <row r="293">
          <cell r="B293" t="str">
            <v>EVANSTON PARK</v>
          </cell>
          <cell r="C293">
            <v>29</v>
          </cell>
          <cell r="D293">
            <v>371000</v>
          </cell>
          <cell r="E293">
            <v>24</v>
          </cell>
          <cell r="F293">
            <v>342500</v>
          </cell>
        </row>
        <row r="294">
          <cell r="B294" t="str">
            <v>GOULD CREEK</v>
          </cell>
        </row>
        <row r="295">
          <cell r="B295" t="str">
            <v>HILLBANK</v>
          </cell>
          <cell r="C295">
            <v>21</v>
          </cell>
          <cell r="D295">
            <v>330000</v>
          </cell>
          <cell r="E295">
            <v>26</v>
          </cell>
          <cell r="F295">
            <v>355000</v>
          </cell>
        </row>
        <row r="296">
          <cell r="B296" t="str">
            <v>HILLIER</v>
          </cell>
        </row>
        <row r="297">
          <cell r="B297" t="str">
            <v>HUMBUG SCRUB</v>
          </cell>
        </row>
        <row r="298">
          <cell r="B298" t="str">
            <v>MACDONALD PARK</v>
          </cell>
        </row>
        <row r="299">
          <cell r="B299" t="str">
            <v>MUNNO PARA</v>
          </cell>
          <cell r="C299">
            <v>16</v>
          </cell>
          <cell r="D299">
            <v>267500</v>
          </cell>
          <cell r="E299">
            <v>12</v>
          </cell>
          <cell r="F299">
            <v>258000</v>
          </cell>
        </row>
        <row r="300">
          <cell r="B300" t="str">
            <v>MUNNO PARA DOWNS</v>
          </cell>
        </row>
        <row r="301">
          <cell r="B301" t="str">
            <v>MUNNO PARA WEST</v>
          </cell>
          <cell r="C301">
            <v>24</v>
          </cell>
          <cell r="D301">
            <v>262000</v>
          </cell>
          <cell r="E301">
            <v>34</v>
          </cell>
          <cell r="F301">
            <v>275000</v>
          </cell>
        </row>
        <row r="302">
          <cell r="B302" t="str">
            <v>ONE TREE HILL</v>
          </cell>
          <cell r="C302">
            <v>1</v>
          </cell>
          <cell r="D302">
            <v>390000</v>
          </cell>
          <cell r="E302">
            <v>2</v>
          </cell>
          <cell r="F302">
            <v>651500</v>
          </cell>
        </row>
        <row r="303">
          <cell r="B303" t="str">
            <v>PENFIELD</v>
          </cell>
          <cell r="C303">
            <v>1</v>
          </cell>
          <cell r="D303">
            <v>260000</v>
          </cell>
          <cell r="E303">
            <v>4</v>
          </cell>
          <cell r="F303">
            <v>355250</v>
          </cell>
        </row>
        <row r="304">
          <cell r="B304" t="str">
            <v>PENFIELD GARDENS</v>
          </cell>
        </row>
        <row r="305">
          <cell r="B305" t="str">
            <v>SAMPSON FLAT</v>
          </cell>
        </row>
        <row r="306">
          <cell r="B306" t="str">
            <v>SMITHFIELD</v>
          </cell>
          <cell r="C306">
            <v>8</v>
          </cell>
          <cell r="D306">
            <v>259475</v>
          </cell>
          <cell r="E306">
            <v>10</v>
          </cell>
          <cell r="F306">
            <v>282500</v>
          </cell>
        </row>
        <row r="307">
          <cell r="B307" t="str">
            <v>SMITHFIELD PLAINS</v>
          </cell>
          <cell r="C307">
            <v>9</v>
          </cell>
          <cell r="D307">
            <v>188000</v>
          </cell>
          <cell r="E307">
            <v>16</v>
          </cell>
          <cell r="F307">
            <v>165000</v>
          </cell>
        </row>
        <row r="308">
          <cell r="B308" t="str">
            <v>ST KILDA</v>
          </cell>
        </row>
        <row r="309">
          <cell r="B309" t="str">
            <v>ULEYBURY</v>
          </cell>
        </row>
        <row r="310">
          <cell r="B310" t="str">
            <v>VIRGINIA</v>
          </cell>
          <cell r="C310">
            <v>3</v>
          </cell>
          <cell r="D310">
            <v>557000</v>
          </cell>
          <cell r="E310">
            <v>3</v>
          </cell>
          <cell r="F310">
            <v>515000</v>
          </cell>
        </row>
        <row r="311">
          <cell r="B311" t="str">
            <v>WATERLOO CORNER</v>
          </cell>
        </row>
        <row r="312">
          <cell r="B312" t="str">
            <v>YATTALUNGA</v>
          </cell>
        </row>
        <row r="313">
          <cell r="B313" t="str">
            <v>ALBERTON</v>
          </cell>
          <cell r="C313">
            <v>7</v>
          </cell>
          <cell r="D313">
            <v>471500</v>
          </cell>
          <cell r="E313">
            <v>7</v>
          </cell>
          <cell r="F313">
            <v>533000</v>
          </cell>
        </row>
        <row r="314">
          <cell r="B314" t="str">
            <v>ANGLE PARK</v>
          </cell>
          <cell r="C314">
            <v>1</v>
          </cell>
          <cell r="D314">
            <v>370000</v>
          </cell>
        </row>
        <row r="315">
          <cell r="B315" t="str">
            <v>BIRKENHEAD</v>
          </cell>
          <cell r="C315">
            <v>9</v>
          </cell>
          <cell r="D315">
            <v>340000</v>
          </cell>
          <cell r="E315">
            <v>8</v>
          </cell>
          <cell r="F315">
            <v>400000</v>
          </cell>
        </row>
        <row r="316">
          <cell r="B316" t="str">
            <v>BLAIR ATHOL</v>
          </cell>
          <cell r="C316">
            <v>15</v>
          </cell>
          <cell r="D316">
            <v>428750</v>
          </cell>
          <cell r="E316">
            <v>15</v>
          </cell>
          <cell r="F316">
            <v>445000</v>
          </cell>
        </row>
        <row r="317">
          <cell r="B317" t="str">
            <v>BROADVIEW</v>
          </cell>
          <cell r="C317">
            <v>25</v>
          </cell>
          <cell r="D317">
            <v>510000</v>
          </cell>
          <cell r="E317">
            <v>15</v>
          </cell>
          <cell r="F317">
            <v>524000</v>
          </cell>
        </row>
        <row r="318">
          <cell r="B318" t="str">
            <v>CLEARVIEW</v>
          </cell>
          <cell r="C318">
            <v>21</v>
          </cell>
          <cell r="D318">
            <v>420000</v>
          </cell>
          <cell r="E318">
            <v>16</v>
          </cell>
          <cell r="F318">
            <v>415000</v>
          </cell>
        </row>
        <row r="319">
          <cell r="B319" t="str">
            <v>CROYDON PARK</v>
          </cell>
          <cell r="C319">
            <v>13</v>
          </cell>
          <cell r="D319">
            <v>425000</v>
          </cell>
          <cell r="E319">
            <v>12</v>
          </cell>
          <cell r="F319">
            <v>501000</v>
          </cell>
        </row>
        <row r="320">
          <cell r="B320" t="str">
            <v>DERNANCOURT</v>
          </cell>
          <cell r="C320">
            <v>12</v>
          </cell>
          <cell r="D320">
            <v>468750</v>
          </cell>
          <cell r="E320">
            <v>13</v>
          </cell>
          <cell r="F320">
            <v>540000</v>
          </cell>
        </row>
        <row r="321">
          <cell r="B321" t="str">
            <v>DEVON PARK</v>
          </cell>
          <cell r="E321">
            <v>4</v>
          </cell>
          <cell r="F321">
            <v>516250</v>
          </cell>
        </row>
        <row r="322">
          <cell r="B322" t="str">
            <v>DRY CREEK</v>
          </cell>
          <cell r="C322">
            <v>2</v>
          </cell>
          <cell r="D322">
            <v>269500</v>
          </cell>
        </row>
        <row r="323">
          <cell r="B323" t="str">
            <v>DUDLEY PARK</v>
          </cell>
          <cell r="C323">
            <v>1</v>
          </cell>
          <cell r="D323">
            <v>470000</v>
          </cell>
          <cell r="E323">
            <v>1</v>
          </cell>
          <cell r="F323">
            <v>438000</v>
          </cell>
        </row>
        <row r="324">
          <cell r="B324" t="str">
            <v>ENFIELD</v>
          </cell>
          <cell r="C324">
            <v>15</v>
          </cell>
          <cell r="D324">
            <v>395000</v>
          </cell>
          <cell r="E324">
            <v>14</v>
          </cell>
          <cell r="F324">
            <v>440000</v>
          </cell>
        </row>
        <row r="325">
          <cell r="B325" t="str">
            <v>ETHELTON</v>
          </cell>
          <cell r="C325">
            <v>10</v>
          </cell>
          <cell r="D325">
            <v>385000</v>
          </cell>
          <cell r="E325">
            <v>6</v>
          </cell>
          <cell r="F325">
            <v>370000</v>
          </cell>
        </row>
        <row r="326">
          <cell r="B326" t="str">
            <v>EXETER</v>
          </cell>
          <cell r="C326">
            <v>2</v>
          </cell>
          <cell r="D326">
            <v>385000</v>
          </cell>
          <cell r="E326">
            <v>1</v>
          </cell>
          <cell r="F326">
            <v>570000</v>
          </cell>
        </row>
        <row r="327">
          <cell r="B327" t="str">
            <v>FERRYDEN PARK</v>
          </cell>
          <cell r="C327">
            <v>7</v>
          </cell>
          <cell r="D327">
            <v>450000</v>
          </cell>
          <cell r="E327">
            <v>5</v>
          </cell>
          <cell r="F327">
            <v>448000</v>
          </cell>
        </row>
        <row r="328">
          <cell r="B328" t="str">
            <v>GEPPS CROSS</v>
          </cell>
          <cell r="C328">
            <v>2</v>
          </cell>
          <cell r="D328">
            <v>361250</v>
          </cell>
          <cell r="E328">
            <v>1</v>
          </cell>
          <cell r="F328">
            <v>315000</v>
          </cell>
        </row>
        <row r="329">
          <cell r="B329" t="str">
            <v>GILLES PLAINS</v>
          </cell>
          <cell r="C329">
            <v>9</v>
          </cell>
          <cell r="D329">
            <v>443000</v>
          </cell>
          <cell r="E329">
            <v>13</v>
          </cell>
          <cell r="F329">
            <v>380000</v>
          </cell>
        </row>
        <row r="330">
          <cell r="B330" t="str">
            <v>GILLMAN</v>
          </cell>
          <cell r="C330">
            <v>1</v>
          </cell>
          <cell r="D330">
            <v>350000</v>
          </cell>
        </row>
        <row r="331">
          <cell r="B331" t="str">
            <v>GLANVILLE</v>
          </cell>
          <cell r="C331">
            <v>3</v>
          </cell>
          <cell r="D331">
            <v>400000</v>
          </cell>
          <cell r="E331">
            <v>5</v>
          </cell>
          <cell r="F331">
            <v>393500</v>
          </cell>
        </row>
        <row r="332">
          <cell r="B332" t="str">
            <v>GREENACRES</v>
          </cell>
          <cell r="C332">
            <v>8</v>
          </cell>
          <cell r="D332">
            <v>445000</v>
          </cell>
          <cell r="E332">
            <v>14</v>
          </cell>
          <cell r="F332">
            <v>429500</v>
          </cell>
        </row>
        <row r="333">
          <cell r="B333" t="str">
            <v>HAMPSTEAD GARDENS</v>
          </cell>
          <cell r="C333">
            <v>5</v>
          </cell>
          <cell r="D333">
            <v>414500</v>
          </cell>
          <cell r="E333">
            <v>6</v>
          </cell>
          <cell r="F333">
            <v>460000</v>
          </cell>
        </row>
        <row r="334">
          <cell r="B334" t="str">
            <v>HILLCREST</v>
          </cell>
          <cell r="C334">
            <v>13</v>
          </cell>
          <cell r="D334">
            <v>415000</v>
          </cell>
          <cell r="E334">
            <v>13</v>
          </cell>
          <cell r="F334">
            <v>431000</v>
          </cell>
        </row>
        <row r="335">
          <cell r="B335" t="str">
            <v>HOLDEN HILL</v>
          </cell>
          <cell r="C335">
            <v>12</v>
          </cell>
          <cell r="D335">
            <v>365000</v>
          </cell>
          <cell r="E335">
            <v>16</v>
          </cell>
          <cell r="F335">
            <v>357500</v>
          </cell>
        </row>
        <row r="336">
          <cell r="B336" t="str">
            <v>KILBURN</v>
          </cell>
          <cell r="C336">
            <v>5</v>
          </cell>
          <cell r="D336">
            <v>450000</v>
          </cell>
          <cell r="E336">
            <v>8</v>
          </cell>
          <cell r="F336">
            <v>462500</v>
          </cell>
        </row>
        <row r="337">
          <cell r="B337" t="str">
            <v>KLEMZIG</v>
          </cell>
          <cell r="C337">
            <v>27</v>
          </cell>
          <cell r="D337">
            <v>485000</v>
          </cell>
          <cell r="E337">
            <v>16</v>
          </cell>
          <cell r="F337">
            <v>500000</v>
          </cell>
        </row>
        <row r="338">
          <cell r="B338" t="str">
            <v>LARGS BAY</v>
          </cell>
          <cell r="C338">
            <v>13</v>
          </cell>
          <cell r="D338">
            <v>416750</v>
          </cell>
          <cell r="E338">
            <v>19</v>
          </cell>
          <cell r="F338">
            <v>566000</v>
          </cell>
        </row>
        <row r="339">
          <cell r="B339" t="str">
            <v>LARGS NORTH</v>
          </cell>
          <cell r="C339">
            <v>11</v>
          </cell>
          <cell r="D339">
            <v>380000</v>
          </cell>
          <cell r="E339">
            <v>15</v>
          </cell>
          <cell r="F339">
            <v>460000</v>
          </cell>
        </row>
        <row r="340">
          <cell r="B340" t="str">
            <v>LIGHTSVIEW</v>
          </cell>
          <cell r="C340">
            <v>18</v>
          </cell>
          <cell r="D340">
            <v>507500</v>
          </cell>
          <cell r="E340">
            <v>14</v>
          </cell>
          <cell r="F340">
            <v>505000</v>
          </cell>
        </row>
        <row r="341">
          <cell r="B341" t="str">
            <v>MANNINGHAM</v>
          </cell>
          <cell r="C341">
            <v>5</v>
          </cell>
          <cell r="D341">
            <v>597500</v>
          </cell>
          <cell r="E341">
            <v>5</v>
          </cell>
          <cell r="F341">
            <v>650000</v>
          </cell>
        </row>
        <row r="342">
          <cell r="B342" t="str">
            <v>MANSFIELD PARK</v>
          </cell>
          <cell r="C342">
            <v>8</v>
          </cell>
          <cell r="D342">
            <v>450000</v>
          </cell>
          <cell r="E342">
            <v>9</v>
          </cell>
          <cell r="F342">
            <v>419000</v>
          </cell>
        </row>
        <row r="343">
          <cell r="B343" t="str">
            <v>NEW PORT</v>
          </cell>
        </row>
        <row r="344">
          <cell r="B344" t="str">
            <v>NORTH HAVEN</v>
          </cell>
          <cell r="C344">
            <v>15</v>
          </cell>
          <cell r="D344">
            <v>488750</v>
          </cell>
          <cell r="E344">
            <v>13</v>
          </cell>
          <cell r="F344">
            <v>455000</v>
          </cell>
        </row>
        <row r="345">
          <cell r="B345" t="str">
            <v>NORTHFIELD</v>
          </cell>
          <cell r="C345">
            <v>12</v>
          </cell>
          <cell r="D345">
            <v>406000</v>
          </cell>
          <cell r="E345">
            <v>16</v>
          </cell>
          <cell r="F345">
            <v>410000</v>
          </cell>
        </row>
        <row r="346">
          <cell r="B346" t="str">
            <v>NORTHGATE</v>
          </cell>
          <cell r="C346">
            <v>8</v>
          </cell>
          <cell r="D346">
            <v>490000</v>
          </cell>
          <cell r="E346">
            <v>8</v>
          </cell>
          <cell r="F346">
            <v>578000</v>
          </cell>
        </row>
        <row r="347">
          <cell r="B347" t="str">
            <v>OAKDEN</v>
          </cell>
          <cell r="C347">
            <v>10</v>
          </cell>
          <cell r="D347">
            <v>540555.5</v>
          </cell>
          <cell r="E347">
            <v>6</v>
          </cell>
          <cell r="F347">
            <v>476000</v>
          </cell>
        </row>
        <row r="348">
          <cell r="B348" t="str">
            <v>OSBORNE</v>
          </cell>
          <cell r="C348">
            <v>7</v>
          </cell>
          <cell r="D348">
            <v>420000</v>
          </cell>
          <cell r="E348">
            <v>10</v>
          </cell>
          <cell r="F348">
            <v>350000</v>
          </cell>
        </row>
        <row r="349">
          <cell r="B349" t="str">
            <v>OTTOWAY</v>
          </cell>
          <cell r="C349">
            <v>4</v>
          </cell>
          <cell r="D349">
            <v>365000</v>
          </cell>
          <cell r="E349">
            <v>4</v>
          </cell>
          <cell r="F349">
            <v>387500</v>
          </cell>
        </row>
        <row r="350">
          <cell r="B350" t="str">
            <v>OUTER HARBOR</v>
          </cell>
        </row>
        <row r="351">
          <cell r="B351" t="str">
            <v>OVINGHAM</v>
          </cell>
        </row>
        <row r="352">
          <cell r="B352" t="str">
            <v>PETERHEAD</v>
          </cell>
          <cell r="C352">
            <v>6</v>
          </cell>
          <cell r="D352">
            <v>360000</v>
          </cell>
          <cell r="E352">
            <v>2</v>
          </cell>
          <cell r="F352">
            <v>500000</v>
          </cell>
        </row>
        <row r="353">
          <cell r="B353" t="str">
            <v>PORT ADELAIDE</v>
          </cell>
          <cell r="C353">
            <v>5</v>
          </cell>
          <cell r="D353">
            <v>337500</v>
          </cell>
          <cell r="E353">
            <v>3</v>
          </cell>
          <cell r="F353">
            <v>560000</v>
          </cell>
        </row>
        <row r="354">
          <cell r="B354" t="str">
            <v>PROSPECT</v>
          </cell>
          <cell r="C354">
            <v>37</v>
          </cell>
          <cell r="D354">
            <v>570000</v>
          </cell>
          <cell r="E354">
            <v>42</v>
          </cell>
          <cell r="F354">
            <v>725000</v>
          </cell>
        </row>
        <row r="355">
          <cell r="B355" t="str">
            <v>QUEENSTOWN</v>
          </cell>
          <cell r="C355">
            <v>4</v>
          </cell>
          <cell r="D355">
            <v>380250</v>
          </cell>
          <cell r="E355">
            <v>3</v>
          </cell>
          <cell r="F355">
            <v>380000</v>
          </cell>
        </row>
        <row r="356">
          <cell r="B356" t="str">
            <v>REGENCY PARK</v>
          </cell>
        </row>
        <row r="357">
          <cell r="B357" t="str">
            <v>ROSEWATER</v>
          </cell>
          <cell r="C357">
            <v>15</v>
          </cell>
          <cell r="D357">
            <v>340000</v>
          </cell>
          <cell r="E357">
            <v>12</v>
          </cell>
          <cell r="F357">
            <v>350000</v>
          </cell>
        </row>
        <row r="358">
          <cell r="B358" t="str">
            <v>SEFTON PARK</v>
          </cell>
          <cell r="C358">
            <v>6</v>
          </cell>
          <cell r="D358">
            <v>531630</v>
          </cell>
          <cell r="E358">
            <v>3</v>
          </cell>
          <cell r="F358">
            <v>590000</v>
          </cell>
        </row>
        <row r="359">
          <cell r="B359" t="str">
            <v>SEMAPHORE</v>
          </cell>
          <cell r="C359">
            <v>6</v>
          </cell>
          <cell r="D359">
            <v>525000</v>
          </cell>
          <cell r="E359">
            <v>7</v>
          </cell>
          <cell r="F359">
            <v>628000</v>
          </cell>
        </row>
        <row r="360">
          <cell r="B360" t="str">
            <v>SEMAPHORE SOUTH</v>
          </cell>
          <cell r="C360">
            <v>4</v>
          </cell>
          <cell r="D360">
            <v>701500</v>
          </cell>
          <cell r="E360">
            <v>2</v>
          </cell>
          <cell r="F360">
            <v>666500</v>
          </cell>
        </row>
        <row r="361">
          <cell r="B361" t="str">
            <v>TAPEROO</v>
          </cell>
          <cell r="C361">
            <v>3</v>
          </cell>
          <cell r="D361">
            <v>343000</v>
          </cell>
          <cell r="E361">
            <v>14</v>
          </cell>
          <cell r="F361">
            <v>370000</v>
          </cell>
        </row>
        <row r="362">
          <cell r="B362" t="str">
            <v>VALLEY VIEW</v>
          </cell>
          <cell r="C362">
            <v>16</v>
          </cell>
          <cell r="D362">
            <v>386000</v>
          </cell>
          <cell r="E362">
            <v>20</v>
          </cell>
          <cell r="F362">
            <v>416000</v>
          </cell>
        </row>
        <row r="363">
          <cell r="B363" t="str">
            <v>WALKLEY HEIGHTS</v>
          </cell>
          <cell r="C363">
            <v>14</v>
          </cell>
          <cell r="D363">
            <v>552500</v>
          </cell>
          <cell r="E363">
            <v>9</v>
          </cell>
          <cell r="F363">
            <v>537500</v>
          </cell>
        </row>
        <row r="364">
          <cell r="B364" t="str">
            <v>WINDSOR GARDENS</v>
          </cell>
          <cell r="C364">
            <v>31</v>
          </cell>
          <cell r="D364">
            <v>415500</v>
          </cell>
          <cell r="E364">
            <v>21</v>
          </cell>
          <cell r="F364">
            <v>457000</v>
          </cell>
        </row>
        <row r="365">
          <cell r="B365" t="str">
            <v>WINGFIELD</v>
          </cell>
          <cell r="C365">
            <v>1</v>
          </cell>
          <cell r="D365">
            <v>290000</v>
          </cell>
          <cell r="E365">
            <v>1</v>
          </cell>
          <cell r="F365">
            <v>309000</v>
          </cell>
        </row>
        <row r="366">
          <cell r="B366" t="str">
            <v>WOODVILLE GARDENS</v>
          </cell>
          <cell r="C366">
            <v>5</v>
          </cell>
          <cell r="D366">
            <v>410786</v>
          </cell>
          <cell r="E366">
            <v>3</v>
          </cell>
          <cell r="F366">
            <v>413000</v>
          </cell>
        </row>
        <row r="367">
          <cell r="B367" t="str">
            <v>BROADVIEW</v>
          </cell>
          <cell r="C367">
            <v>25</v>
          </cell>
          <cell r="D367">
            <v>510000</v>
          </cell>
          <cell r="E367">
            <v>15</v>
          </cell>
          <cell r="F367">
            <v>524000</v>
          </cell>
        </row>
        <row r="368">
          <cell r="B368" t="str">
            <v>COLLINSWOOD</v>
          </cell>
          <cell r="C368">
            <v>3</v>
          </cell>
          <cell r="D368">
            <v>670000</v>
          </cell>
          <cell r="E368">
            <v>4</v>
          </cell>
          <cell r="F368">
            <v>830000</v>
          </cell>
        </row>
        <row r="369">
          <cell r="B369" t="str">
            <v>FITZROY</v>
          </cell>
          <cell r="C369">
            <v>3</v>
          </cell>
          <cell r="D369">
            <v>1080000</v>
          </cell>
          <cell r="E369">
            <v>2</v>
          </cell>
          <cell r="F369">
            <v>1350000</v>
          </cell>
        </row>
        <row r="370">
          <cell r="B370" t="str">
            <v>MEDINDIE GARDENS</v>
          </cell>
        </row>
        <row r="371">
          <cell r="B371" t="str">
            <v>NAILSWORTH</v>
          </cell>
          <cell r="C371">
            <v>4</v>
          </cell>
          <cell r="D371">
            <v>677250</v>
          </cell>
          <cell r="E371">
            <v>6</v>
          </cell>
          <cell r="F371">
            <v>590000</v>
          </cell>
        </row>
        <row r="372">
          <cell r="B372" t="str">
            <v>OVINGHAM</v>
          </cell>
        </row>
        <row r="373">
          <cell r="B373" t="str">
            <v>PROSPECT</v>
          </cell>
          <cell r="C373">
            <v>37</v>
          </cell>
          <cell r="D373">
            <v>570000</v>
          </cell>
          <cell r="E373">
            <v>42</v>
          </cell>
          <cell r="F373">
            <v>725000</v>
          </cell>
        </row>
        <row r="374">
          <cell r="B374" t="str">
            <v>SEFTON PARK</v>
          </cell>
          <cell r="C374">
            <v>6</v>
          </cell>
          <cell r="D374">
            <v>531630</v>
          </cell>
          <cell r="E374">
            <v>3</v>
          </cell>
          <cell r="F374">
            <v>590000</v>
          </cell>
        </row>
        <row r="375">
          <cell r="B375" t="str">
            <v>THORNGATE</v>
          </cell>
        </row>
        <row r="376">
          <cell r="B376" t="str">
            <v>BOLIVAR</v>
          </cell>
        </row>
        <row r="377">
          <cell r="B377" t="str">
            <v>BRAHMA LODGE</v>
          </cell>
          <cell r="C377">
            <v>13</v>
          </cell>
          <cell r="D377">
            <v>277250</v>
          </cell>
          <cell r="E377">
            <v>18</v>
          </cell>
          <cell r="F377">
            <v>260000</v>
          </cell>
        </row>
        <row r="378">
          <cell r="B378" t="str">
            <v>BURTON</v>
          </cell>
          <cell r="C378">
            <v>23</v>
          </cell>
          <cell r="D378">
            <v>347750</v>
          </cell>
          <cell r="E378">
            <v>16</v>
          </cell>
          <cell r="F378">
            <v>295000</v>
          </cell>
        </row>
        <row r="379">
          <cell r="B379" t="str">
            <v>CAVAN</v>
          </cell>
        </row>
        <row r="380">
          <cell r="B380" t="str">
            <v>DIREK</v>
          </cell>
          <cell r="C380">
            <v>2</v>
          </cell>
          <cell r="D380">
            <v>322500</v>
          </cell>
          <cell r="E380">
            <v>3</v>
          </cell>
          <cell r="F380">
            <v>335000</v>
          </cell>
        </row>
        <row r="381">
          <cell r="B381" t="str">
            <v>DRY CREEK</v>
          </cell>
          <cell r="C381">
            <v>2</v>
          </cell>
          <cell r="D381">
            <v>269500</v>
          </cell>
        </row>
        <row r="382">
          <cell r="B382" t="str">
            <v>EDINBURGH</v>
          </cell>
        </row>
        <row r="383">
          <cell r="B383" t="str">
            <v>ELIZABETH VALE</v>
          </cell>
          <cell r="C383">
            <v>7</v>
          </cell>
          <cell r="D383">
            <v>265000</v>
          </cell>
          <cell r="E383">
            <v>15</v>
          </cell>
          <cell r="F383">
            <v>235000</v>
          </cell>
        </row>
        <row r="384">
          <cell r="B384" t="str">
            <v>GLOBE DERBY PARK</v>
          </cell>
        </row>
        <row r="385">
          <cell r="B385" t="str">
            <v>GREEN FIELDS</v>
          </cell>
          <cell r="C385">
            <v>2</v>
          </cell>
          <cell r="D385">
            <v>359250</v>
          </cell>
        </row>
        <row r="386">
          <cell r="B386" t="str">
            <v>GULFVIEW HEIGHTS</v>
          </cell>
          <cell r="C386">
            <v>16</v>
          </cell>
          <cell r="D386">
            <v>502750</v>
          </cell>
          <cell r="E386">
            <v>10</v>
          </cell>
          <cell r="F386">
            <v>408750</v>
          </cell>
        </row>
        <row r="387">
          <cell r="B387" t="str">
            <v>INGLE FARM</v>
          </cell>
          <cell r="C387">
            <v>28</v>
          </cell>
          <cell r="D387">
            <v>324000</v>
          </cell>
          <cell r="E387">
            <v>36</v>
          </cell>
          <cell r="F387">
            <v>325000</v>
          </cell>
        </row>
        <row r="388">
          <cell r="B388" t="str">
            <v>MAWSON LAKES</v>
          </cell>
          <cell r="C388">
            <v>48</v>
          </cell>
          <cell r="D388">
            <v>465000</v>
          </cell>
          <cell r="E388">
            <v>45</v>
          </cell>
          <cell r="F388">
            <v>520000</v>
          </cell>
        </row>
        <row r="389">
          <cell r="B389" t="str">
            <v>MODBURY HEIGHTS</v>
          </cell>
          <cell r="C389">
            <v>32</v>
          </cell>
          <cell r="D389">
            <v>385000</v>
          </cell>
          <cell r="E389">
            <v>27</v>
          </cell>
          <cell r="F389">
            <v>392500</v>
          </cell>
        </row>
        <row r="390">
          <cell r="B390" t="str">
            <v>PARA HILLS</v>
          </cell>
          <cell r="C390">
            <v>30</v>
          </cell>
          <cell r="D390">
            <v>314500</v>
          </cell>
          <cell r="E390">
            <v>33</v>
          </cell>
          <cell r="F390">
            <v>320000</v>
          </cell>
        </row>
        <row r="391">
          <cell r="B391" t="str">
            <v>PARA HILLS WEST</v>
          </cell>
          <cell r="C391">
            <v>8</v>
          </cell>
          <cell r="D391">
            <v>315000</v>
          </cell>
          <cell r="E391">
            <v>10</v>
          </cell>
          <cell r="F391">
            <v>335000</v>
          </cell>
        </row>
        <row r="392">
          <cell r="B392" t="str">
            <v>PARA VISTA</v>
          </cell>
          <cell r="C392">
            <v>12</v>
          </cell>
          <cell r="D392">
            <v>347500</v>
          </cell>
          <cell r="E392">
            <v>13</v>
          </cell>
          <cell r="F392">
            <v>302500</v>
          </cell>
        </row>
        <row r="393">
          <cell r="B393" t="str">
            <v>PARAFIELD GARDENS</v>
          </cell>
          <cell r="C393">
            <v>49</v>
          </cell>
          <cell r="D393">
            <v>313400</v>
          </cell>
          <cell r="E393">
            <v>43</v>
          </cell>
          <cell r="F393">
            <v>342750</v>
          </cell>
        </row>
        <row r="394">
          <cell r="B394" t="str">
            <v>PARALOWIE</v>
          </cell>
          <cell r="C394">
            <v>62</v>
          </cell>
          <cell r="D394">
            <v>315000</v>
          </cell>
          <cell r="E394">
            <v>61</v>
          </cell>
          <cell r="F394">
            <v>324250</v>
          </cell>
        </row>
        <row r="395">
          <cell r="B395" t="str">
            <v>POORAKA</v>
          </cell>
          <cell r="C395">
            <v>20</v>
          </cell>
          <cell r="D395">
            <v>345000</v>
          </cell>
          <cell r="E395">
            <v>13</v>
          </cell>
          <cell r="F395">
            <v>367000</v>
          </cell>
        </row>
        <row r="396">
          <cell r="B396" t="str">
            <v>SALISBURY</v>
          </cell>
          <cell r="C396">
            <v>22</v>
          </cell>
          <cell r="D396">
            <v>300000</v>
          </cell>
          <cell r="E396">
            <v>23</v>
          </cell>
          <cell r="F396">
            <v>320000</v>
          </cell>
        </row>
        <row r="397">
          <cell r="B397" t="str">
            <v>SALISBURY DOWNS</v>
          </cell>
          <cell r="C397">
            <v>18</v>
          </cell>
          <cell r="D397">
            <v>291500</v>
          </cell>
          <cell r="E397">
            <v>13</v>
          </cell>
          <cell r="F397">
            <v>306000</v>
          </cell>
        </row>
        <row r="398">
          <cell r="B398" t="str">
            <v>SALISBURY EAST</v>
          </cell>
          <cell r="C398">
            <v>25</v>
          </cell>
          <cell r="D398">
            <v>310000</v>
          </cell>
          <cell r="E398">
            <v>30</v>
          </cell>
          <cell r="F398">
            <v>302000</v>
          </cell>
        </row>
        <row r="399">
          <cell r="B399" t="str">
            <v>SALISBURY HEIGHTS</v>
          </cell>
          <cell r="C399">
            <v>14</v>
          </cell>
          <cell r="D399">
            <v>430000</v>
          </cell>
          <cell r="E399">
            <v>14</v>
          </cell>
          <cell r="F399">
            <v>370000</v>
          </cell>
        </row>
        <row r="400">
          <cell r="B400" t="str">
            <v>SALISBURY NORTH</v>
          </cell>
          <cell r="C400">
            <v>30</v>
          </cell>
          <cell r="D400">
            <v>264000</v>
          </cell>
          <cell r="E400">
            <v>29</v>
          </cell>
          <cell r="F400">
            <v>276500</v>
          </cell>
        </row>
        <row r="401">
          <cell r="B401" t="str">
            <v>SALISBURY PARK</v>
          </cell>
          <cell r="C401">
            <v>6</v>
          </cell>
          <cell r="D401">
            <v>302500</v>
          </cell>
          <cell r="E401">
            <v>9</v>
          </cell>
          <cell r="F401">
            <v>285000</v>
          </cell>
        </row>
        <row r="402">
          <cell r="B402" t="str">
            <v>SALISBURY PLAIN</v>
          </cell>
          <cell r="C402">
            <v>3</v>
          </cell>
          <cell r="D402">
            <v>290000</v>
          </cell>
          <cell r="E402">
            <v>7</v>
          </cell>
          <cell r="F402">
            <v>340000</v>
          </cell>
        </row>
        <row r="403">
          <cell r="B403" t="str">
            <v>SALISBURY SOUTH</v>
          </cell>
        </row>
        <row r="404">
          <cell r="B404" t="str">
            <v>ST KILDA</v>
          </cell>
        </row>
        <row r="405">
          <cell r="B405" t="str">
            <v>VALLEY VIEW</v>
          </cell>
          <cell r="C405">
            <v>16</v>
          </cell>
          <cell r="D405">
            <v>386000</v>
          </cell>
          <cell r="E405">
            <v>20</v>
          </cell>
          <cell r="F405">
            <v>416000</v>
          </cell>
        </row>
        <row r="406">
          <cell r="B406" t="str">
            <v>WALKLEY HEIGHTS</v>
          </cell>
          <cell r="C406">
            <v>14</v>
          </cell>
          <cell r="D406">
            <v>552500</v>
          </cell>
          <cell r="E406">
            <v>9</v>
          </cell>
          <cell r="F406">
            <v>537500</v>
          </cell>
        </row>
        <row r="407">
          <cell r="B407" t="str">
            <v>WATERLOO CORNER</v>
          </cell>
        </row>
        <row r="408">
          <cell r="B408" t="str">
            <v>BANKSIA PARK</v>
          </cell>
          <cell r="C408">
            <v>7</v>
          </cell>
          <cell r="D408">
            <v>347500</v>
          </cell>
          <cell r="E408">
            <v>10</v>
          </cell>
          <cell r="F408">
            <v>400800</v>
          </cell>
        </row>
        <row r="409">
          <cell r="B409" t="str">
            <v>DERNANCOURT</v>
          </cell>
          <cell r="C409">
            <v>12</v>
          </cell>
          <cell r="D409">
            <v>468750</v>
          </cell>
          <cell r="E409">
            <v>13</v>
          </cell>
          <cell r="F409">
            <v>540000</v>
          </cell>
        </row>
        <row r="410">
          <cell r="B410" t="str">
            <v>FAIRVIEW PARK</v>
          </cell>
          <cell r="C410">
            <v>14</v>
          </cell>
          <cell r="D410">
            <v>380500</v>
          </cell>
          <cell r="E410">
            <v>15</v>
          </cell>
          <cell r="F410">
            <v>346250</v>
          </cell>
        </row>
        <row r="411">
          <cell r="B411" t="str">
            <v>GILLES PLAINS</v>
          </cell>
          <cell r="C411">
            <v>9</v>
          </cell>
          <cell r="D411">
            <v>443000</v>
          </cell>
          <cell r="E411">
            <v>13</v>
          </cell>
          <cell r="F411">
            <v>380000</v>
          </cell>
        </row>
        <row r="412">
          <cell r="B412" t="str">
            <v>GOLDEN GROVE</v>
          </cell>
          <cell r="C412">
            <v>22</v>
          </cell>
          <cell r="D412">
            <v>455750</v>
          </cell>
          <cell r="E412">
            <v>32</v>
          </cell>
          <cell r="F412">
            <v>485000</v>
          </cell>
        </row>
        <row r="413">
          <cell r="B413" t="str">
            <v>GOULD CREEK</v>
          </cell>
        </row>
        <row r="414">
          <cell r="B414" t="str">
            <v>GREENWITH</v>
          </cell>
          <cell r="C414">
            <v>45</v>
          </cell>
          <cell r="D414">
            <v>443000</v>
          </cell>
          <cell r="E414">
            <v>30</v>
          </cell>
          <cell r="F414">
            <v>458000</v>
          </cell>
        </row>
        <row r="415">
          <cell r="B415" t="str">
            <v>GULFVIEW HEIGHTS</v>
          </cell>
          <cell r="C415">
            <v>16</v>
          </cell>
          <cell r="D415">
            <v>502750</v>
          </cell>
          <cell r="E415">
            <v>10</v>
          </cell>
          <cell r="F415">
            <v>408750</v>
          </cell>
        </row>
        <row r="416">
          <cell r="B416" t="str">
            <v>HIGHBURY</v>
          </cell>
          <cell r="C416">
            <v>17</v>
          </cell>
          <cell r="D416">
            <v>480000</v>
          </cell>
          <cell r="E416">
            <v>15</v>
          </cell>
          <cell r="F416">
            <v>457500</v>
          </cell>
        </row>
        <row r="417">
          <cell r="B417" t="str">
            <v>HOLDEN HILL</v>
          </cell>
          <cell r="C417">
            <v>12</v>
          </cell>
          <cell r="D417">
            <v>365000</v>
          </cell>
          <cell r="E417">
            <v>16</v>
          </cell>
          <cell r="F417">
            <v>357500</v>
          </cell>
        </row>
        <row r="418">
          <cell r="B418" t="str">
            <v>HOPE VALLEY</v>
          </cell>
          <cell r="C418">
            <v>28</v>
          </cell>
          <cell r="D418">
            <v>385000</v>
          </cell>
          <cell r="E418">
            <v>28</v>
          </cell>
          <cell r="F418">
            <v>382500</v>
          </cell>
        </row>
        <row r="419">
          <cell r="B419" t="str">
            <v>MODBURY</v>
          </cell>
          <cell r="C419">
            <v>25</v>
          </cell>
          <cell r="D419">
            <v>370000</v>
          </cell>
          <cell r="E419">
            <v>23</v>
          </cell>
          <cell r="F419">
            <v>370000</v>
          </cell>
        </row>
        <row r="420">
          <cell r="B420" t="str">
            <v>MODBURY HEIGHTS</v>
          </cell>
          <cell r="C420">
            <v>32</v>
          </cell>
          <cell r="D420">
            <v>385000</v>
          </cell>
          <cell r="E420">
            <v>27</v>
          </cell>
          <cell r="F420">
            <v>392500</v>
          </cell>
        </row>
        <row r="421">
          <cell r="B421" t="str">
            <v>MODBURY NORTH</v>
          </cell>
          <cell r="C421">
            <v>28</v>
          </cell>
          <cell r="D421">
            <v>360000</v>
          </cell>
          <cell r="E421">
            <v>25</v>
          </cell>
          <cell r="F421">
            <v>348000</v>
          </cell>
        </row>
        <row r="422">
          <cell r="B422" t="str">
            <v>REDWOOD PARK</v>
          </cell>
          <cell r="C422">
            <v>27</v>
          </cell>
          <cell r="D422">
            <v>365000</v>
          </cell>
          <cell r="E422">
            <v>20</v>
          </cell>
          <cell r="F422">
            <v>395000</v>
          </cell>
        </row>
        <row r="423">
          <cell r="B423" t="str">
            <v>RIDGEHAVEN</v>
          </cell>
          <cell r="C423">
            <v>16</v>
          </cell>
          <cell r="D423">
            <v>335000</v>
          </cell>
          <cell r="E423">
            <v>9</v>
          </cell>
          <cell r="F423">
            <v>356500</v>
          </cell>
        </row>
        <row r="424">
          <cell r="B424" t="str">
            <v>SALISBURY EAST</v>
          </cell>
          <cell r="C424">
            <v>25</v>
          </cell>
          <cell r="D424">
            <v>310000</v>
          </cell>
          <cell r="E424">
            <v>30</v>
          </cell>
          <cell r="F424">
            <v>302000</v>
          </cell>
        </row>
        <row r="425">
          <cell r="B425" t="str">
            <v>SALISBURY HEIGHTS</v>
          </cell>
          <cell r="C425">
            <v>14</v>
          </cell>
          <cell r="D425">
            <v>430000</v>
          </cell>
          <cell r="E425">
            <v>14</v>
          </cell>
          <cell r="F425">
            <v>370000</v>
          </cell>
        </row>
        <row r="426">
          <cell r="B426" t="str">
            <v>ST AGNES</v>
          </cell>
          <cell r="C426">
            <v>16</v>
          </cell>
          <cell r="D426">
            <v>386500</v>
          </cell>
          <cell r="E426">
            <v>22</v>
          </cell>
          <cell r="F426">
            <v>425000</v>
          </cell>
        </row>
        <row r="427">
          <cell r="B427" t="str">
            <v>SURREY DOWNS</v>
          </cell>
          <cell r="C427">
            <v>9</v>
          </cell>
          <cell r="D427">
            <v>360000</v>
          </cell>
          <cell r="E427">
            <v>6</v>
          </cell>
          <cell r="F427">
            <v>395750</v>
          </cell>
        </row>
        <row r="428">
          <cell r="B428" t="str">
            <v>TEA TREE GULLY</v>
          </cell>
          <cell r="C428">
            <v>13</v>
          </cell>
          <cell r="D428">
            <v>430000</v>
          </cell>
          <cell r="E428">
            <v>8</v>
          </cell>
          <cell r="F428">
            <v>366500</v>
          </cell>
        </row>
        <row r="429">
          <cell r="B429" t="str">
            <v>VALLEY VIEW</v>
          </cell>
          <cell r="C429">
            <v>16</v>
          </cell>
          <cell r="D429">
            <v>386000</v>
          </cell>
          <cell r="E429">
            <v>20</v>
          </cell>
          <cell r="F429">
            <v>416000</v>
          </cell>
        </row>
        <row r="430">
          <cell r="B430" t="str">
            <v>VISTA</v>
          </cell>
          <cell r="C430">
            <v>5</v>
          </cell>
          <cell r="D430">
            <v>525000</v>
          </cell>
          <cell r="E430">
            <v>2</v>
          </cell>
          <cell r="F430">
            <v>374000</v>
          </cell>
        </row>
        <row r="431">
          <cell r="B431" t="str">
            <v>WYNN VALE</v>
          </cell>
          <cell r="C431">
            <v>20</v>
          </cell>
          <cell r="D431">
            <v>442500</v>
          </cell>
          <cell r="E431">
            <v>19</v>
          </cell>
          <cell r="F431">
            <v>378500</v>
          </cell>
        </row>
        <row r="432">
          <cell r="B432" t="str">
            <v>YATALA VALE</v>
          </cell>
          <cell r="C432">
            <v>1</v>
          </cell>
          <cell r="D432">
            <v>305000</v>
          </cell>
          <cell r="E432">
            <v>1</v>
          </cell>
          <cell r="F432">
            <v>451000</v>
          </cell>
        </row>
        <row r="433">
          <cell r="B433" t="str">
            <v>BLACK FOREST</v>
          </cell>
          <cell r="C433">
            <v>4</v>
          </cell>
          <cell r="D433">
            <v>575000</v>
          </cell>
          <cell r="E433">
            <v>4</v>
          </cell>
          <cell r="F433">
            <v>823750</v>
          </cell>
        </row>
        <row r="434">
          <cell r="B434" t="str">
            <v>CLARENCE PARK</v>
          </cell>
          <cell r="C434">
            <v>8</v>
          </cell>
          <cell r="D434">
            <v>560000</v>
          </cell>
          <cell r="E434">
            <v>5</v>
          </cell>
          <cell r="F434">
            <v>674000</v>
          </cell>
        </row>
        <row r="435">
          <cell r="B435" t="str">
            <v>EVERARD PARK</v>
          </cell>
          <cell r="E435">
            <v>2</v>
          </cell>
          <cell r="F435">
            <v>611000</v>
          </cell>
        </row>
        <row r="436">
          <cell r="B436" t="str">
            <v>FORESTVILLE</v>
          </cell>
          <cell r="C436">
            <v>4</v>
          </cell>
          <cell r="D436">
            <v>670000</v>
          </cell>
        </row>
        <row r="437">
          <cell r="B437" t="str">
            <v>FULLARTON</v>
          </cell>
          <cell r="C437">
            <v>8</v>
          </cell>
          <cell r="D437">
            <v>800000</v>
          </cell>
          <cell r="E437">
            <v>16</v>
          </cell>
          <cell r="F437">
            <v>817000</v>
          </cell>
        </row>
        <row r="438">
          <cell r="B438" t="str">
            <v>GOODWOOD</v>
          </cell>
          <cell r="C438">
            <v>5</v>
          </cell>
          <cell r="D438">
            <v>721500</v>
          </cell>
          <cell r="E438">
            <v>5</v>
          </cell>
          <cell r="F438">
            <v>652500</v>
          </cell>
        </row>
        <row r="439">
          <cell r="B439" t="str">
            <v>HIGHGATE</v>
          </cell>
          <cell r="C439">
            <v>7</v>
          </cell>
          <cell r="D439">
            <v>862000</v>
          </cell>
          <cell r="E439">
            <v>4</v>
          </cell>
          <cell r="F439">
            <v>777500</v>
          </cell>
        </row>
        <row r="440">
          <cell r="B440" t="str">
            <v>HYDE PARK</v>
          </cell>
          <cell r="C440">
            <v>5</v>
          </cell>
          <cell r="D440">
            <v>1100000</v>
          </cell>
          <cell r="E440">
            <v>6</v>
          </cell>
          <cell r="F440">
            <v>1160000</v>
          </cell>
        </row>
        <row r="441">
          <cell r="B441" t="str">
            <v>KESWICK</v>
          </cell>
        </row>
        <row r="442">
          <cell r="B442" t="str">
            <v>KINGS PARK</v>
          </cell>
          <cell r="C442">
            <v>1</v>
          </cell>
          <cell r="D442">
            <v>830000</v>
          </cell>
          <cell r="E442">
            <v>3</v>
          </cell>
          <cell r="F442">
            <v>760000</v>
          </cell>
        </row>
        <row r="443">
          <cell r="B443" t="str">
            <v>MALVERN</v>
          </cell>
          <cell r="C443">
            <v>9</v>
          </cell>
          <cell r="D443">
            <v>1090000</v>
          </cell>
          <cell r="E443">
            <v>11</v>
          </cell>
          <cell r="F443">
            <v>1395500</v>
          </cell>
        </row>
        <row r="444">
          <cell r="B444" t="str">
            <v>MILLSWOOD</v>
          </cell>
          <cell r="C444">
            <v>8</v>
          </cell>
          <cell r="D444">
            <v>982500</v>
          </cell>
          <cell r="E444">
            <v>10</v>
          </cell>
          <cell r="F444">
            <v>962000</v>
          </cell>
        </row>
        <row r="445">
          <cell r="B445" t="str">
            <v>MYRTLE BANK</v>
          </cell>
          <cell r="C445">
            <v>5</v>
          </cell>
          <cell r="D445">
            <v>760000</v>
          </cell>
          <cell r="E445">
            <v>4</v>
          </cell>
          <cell r="F445">
            <v>850000</v>
          </cell>
        </row>
        <row r="446">
          <cell r="B446" t="str">
            <v>PARKSIDE</v>
          </cell>
          <cell r="C446">
            <v>6</v>
          </cell>
          <cell r="D446">
            <v>706000</v>
          </cell>
          <cell r="E446">
            <v>7</v>
          </cell>
          <cell r="F446">
            <v>721000</v>
          </cell>
        </row>
        <row r="447">
          <cell r="B447" t="str">
            <v>UNLEY</v>
          </cell>
          <cell r="C447">
            <v>12</v>
          </cell>
          <cell r="D447">
            <v>820000</v>
          </cell>
          <cell r="E447">
            <v>14</v>
          </cell>
          <cell r="F447">
            <v>888000</v>
          </cell>
        </row>
        <row r="448">
          <cell r="B448" t="str">
            <v>UNLEY PARK</v>
          </cell>
          <cell r="C448">
            <v>3</v>
          </cell>
          <cell r="D448">
            <v>810000</v>
          </cell>
          <cell r="E448">
            <v>4</v>
          </cell>
          <cell r="F448">
            <v>1716500</v>
          </cell>
        </row>
        <row r="449">
          <cell r="B449" t="str">
            <v>WAYVILLE</v>
          </cell>
          <cell r="C449">
            <v>4</v>
          </cell>
          <cell r="D449">
            <v>1080000</v>
          </cell>
          <cell r="E449">
            <v>1</v>
          </cell>
          <cell r="F449">
            <v>780000</v>
          </cell>
        </row>
        <row r="450">
          <cell r="B450" t="str">
            <v>GILBERTON</v>
          </cell>
          <cell r="C450">
            <v>5</v>
          </cell>
          <cell r="D450">
            <v>999000</v>
          </cell>
          <cell r="E450">
            <v>6</v>
          </cell>
          <cell r="F450">
            <v>900500</v>
          </cell>
        </row>
        <row r="451">
          <cell r="B451" t="str">
            <v>MEDINDIE</v>
          </cell>
          <cell r="C451">
            <v>3</v>
          </cell>
          <cell r="D451">
            <v>1640000</v>
          </cell>
          <cell r="E451">
            <v>1</v>
          </cell>
          <cell r="F451">
            <v>1310000</v>
          </cell>
        </row>
        <row r="452">
          <cell r="B452" t="str">
            <v>VALE PARK</v>
          </cell>
          <cell r="C452">
            <v>5</v>
          </cell>
          <cell r="D452">
            <v>523250</v>
          </cell>
          <cell r="E452">
            <v>13</v>
          </cell>
          <cell r="F452">
            <v>666000</v>
          </cell>
        </row>
        <row r="453">
          <cell r="B453" t="str">
            <v>WALKERVILLE</v>
          </cell>
          <cell r="C453">
            <v>8</v>
          </cell>
          <cell r="D453">
            <v>1032000</v>
          </cell>
          <cell r="E453">
            <v>14</v>
          </cell>
          <cell r="F453">
            <v>1300000</v>
          </cell>
        </row>
        <row r="454">
          <cell r="B454" t="str">
            <v>ADELAIDE AIRPORT</v>
          </cell>
        </row>
        <row r="455">
          <cell r="B455" t="str">
            <v>ASHFORD</v>
          </cell>
          <cell r="C455">
            <v>2</v>
          </cell>
          <cell r="D455">
            <v>605000</v>
          </cell>
          <cell r="E455">
            <v>1</v>
          </cell>
          <cell r="F455">
            <v>530000</v>
          </cell>
        </row>
        <row r="456">
          <cell r="B456" t="str">
            <v>BROOKLYN PARK</v>
          </cell>
          <cell r="C456">
            <v>9</v>
          </cell>
          <cell r="D456">
            <v>485000</v>
          </cell>
          <cell r="E456">
            <v>4</v>
          </cell>
          <cell r="F456">
            <v>472500</v>
          </cell>
        </row>
        <row r="457">
          <cell r="B457" t="str">
            <v>CAMDEN PARK</v>
          </cell>
          <cell r="C457">
            <v>8</v>
          </cell>
          <cell r="D457">
            <v>520000</v>
          </cell>
          <cell r="E457">
            <v>11</v>
          </cell>
          <cell r="F457">
            <v>595000</v>
          </cell>
        </row>
        <row r="458">
          <cell r="B458" t="str">
            <v>COWANDILLA</v>
          </cell>
          <cell r="C458">
            <v>5</v>
          </cell>
          <cell r="D458">
            <v>590000</v>
          </cell>
          <cell r="E458">
            <v>5</v>
          </cell>
          <cell r="F458">
            <v>505000</v>
          </cell>
        </row>
        <row r="459">
          <cell r="B459" t="str">
            <v>FULHAM</v>
          </cell>
          <cell r="C459">
            <v>5</v>
          </cell>
          <cell r="D459">
            <v>630000</v>
          </cell>
          <cell r="E459">
            <v>6</v>
          </cell>
          <cell r="F459">
            <v>592500</v>
          </cell>
        </row>
        <row r="460">
          <cell r="B460" t="str">
            <v>GLANDORE</v>
          </cell>
          <cell r="C460">
            <v>7</v>
          </cell>
          <cell r="D460">
            <v>637500</v>
          </cell>
          <cell r="E460">
            <v>10</v>
          </cell>
          <cell r="F460">
            <v>733000</v>
          </cell>
        </row>
        <row r="461">
          <cell r="B461" t="str">
            <v>GLENELG NORTH</v>
          </cell>
          <cell r="C461">
            <v>12</v>
          </cell>
          <cell r="D461">
            <v>553000</v>
          </cell>
          <cell r="E461">
            <v>22</v>
          </cell>
          <cell r="F461">
            <v>680000</v>
          </cell>
        </row>
        <row r="462">
          <cell r="B462" t="str">
            <v>HILTON</v>
          </cell>
          <cell r="C462">
            <v>1</v>
          </cell>
          <cell r="D462">
            <v>585000</v>
          </cell>
        </row>
        <row r="463">
          <cell r="B463" t="str">
            <v>KESWICK</v>
          </cell>
        </row>
        <row r="464">
          <cell r="B464" t="str">
            <v>KESWICK TERMINAL</v>
          </cell>
        </row>
        <row r="465">
          <cell r="B465" t="str">
            <v>KURRALTA PARK</v>
          </cell>
          <cell r="C465">
            <v>7</v>
          </cell>
          <cell r="D465">
            <v>508800</v>
          </cell>
          <cell r="E465">
            <v>7</v>
          </cell>
          <cell r="F465">
            <v>595000</v>
          </cell>
        </row>
        <row r="466">
          <cell r="B466" t="str">
            <v>LOCKLEYS</v>
          </cell>
          <cell r="C466">
            <v>16</v>
          </cell>
          <cell r="D466">
            <v>693000</v>
          </cell>
          <cell r="E466">
            <v>16</v>
          </cell>
          <cell r="F466">
            <v>702500</v>
          </cell>
        </row>
        <row r="467">
          <cell r="B467" t="str">
            <v>MARLESTON</v>
          </cell>
          <cell r="C467">
            <v>5</v>
          </cell>
          <cell r="D467">
            <v>470000</v>
          </cell>
          <cell r="E467">
            <v>3</v>
          </cell>
          <cell r="F467">
            <v>686000</v>
          </cell>
        </row>
        <row r="468">
          <cell r="B468" t="str">
            <v>MILE END</v>
          </cell>
          <cell r="C468">
            <v>16</v>
          </cell>
          <cell r="D468">
            <v>674000</v>
          </cell>
          <cell r="E468">
            <v>10</v>
          </cell>
          <cell r="F468">
            <v>567000</v>
          </cell>
        </row>
        <row r="469">
          <cell r="B469" t="str">
            <v>MILE END SOUTH</v>
          </cell>
        </row>
        <row r="470">
          <cell r="B470" t="str">
            <v>NETLEY</v>
          </cell>
          <cell r="C470">
            <v>8</v>
          </cell>
          <cell r="D470">
            <v>470500</v>
          </cell>
          <cell r="E470">
            <v>8</v>
          </cell>
          <cell r="F470">
            <v>473500</v>
          </cell>
        </row>
        <row r="471">
          <cell r="B471" t="str">
            <v>NORTH PLYMPTON</v>
          </cell>
          <cell r="C471">
            <v>14</v>
          </cell>
          <cell r="D471">
            <v>457750</v>
          </cell>
          <cell r="E471">
            <v>15</v>
          </cell>
          <cell r="F471">
            <v>579000</v>
          </cell>
        </row>
        <row r="472">
          <cell r="B472" t="str">
            <v>NOVAR GARDENS</v>
          </cell>
          <cell r="C472">
            <v>9</v>
          </cell>
          <cell r="D472">
            <v>650000</v>
          </cell>
          <cell r="E472">
            <v>5</v>
          </cell>
          <cell r="F472">
            <v>606000</v>
          </cell>
        </row>
        <row r="473">
          <cell r="B473" t="str">
            <v>PLYMPTON</v>
          </cell>
          <cell r="C473">
            <v>18</v>
          </cell>
          <cell r="D473">
            <v>562500</v>
          </cell>
          <cell r="E473">
            <v>20</v>
          </cell>
          <cell r="F473">
            <v>541600</v>
          </cell>
        </row>
        <row r="474">
          <cell r="B474" t="str">
            <v>RICHMOND</v>
          </cell>
          <cell r="C474">
            <v>13</v>
          </cell>
          <cell r="D474">
            <v>454500</v>
          </cell>
          <cell r="E474">
            <v>8</v>
          </cell>
          <cell r="F474">
            <v>498500</v>
          </cell>
        </row>
        <row r="475">
          <cell r="B475" t="str">
            <v>THEBARTON</v>
          </cell>
          <cell r="C475">
            <v>1</v>
          </cell>
          <cell r="D475">
            <v>570000</v>
          </cell>
          <cell r="E475">
            <v>3</v>
          </cell>
          <cell r="F475">
            <v>568000</v>
          </cell>
        </row>
        <row r="476">
          <cell r="B476" t="str">
            <v>TORRENSVILLE</v>
          </cell>
          <cell r="C476">
            <v>11</v>
          </cell>
          <cell r="D476">
            <v>530000</v>
          </cell>
          <cell r="E476">
            <v>12</v>
          </cell>
          <cell r="F476">
            <v>532000</v>
          </cell>
        </row>
        <row r="477">
          <cell r="B477" t="str">
            <v>UNDERDALE</v>
          </cell>
          <cell r="C477">
            <v>3</v>
          </cell>
          <cell r="D477">
            <v>519000</v>
          </cell>
          <cell r="E477">
            <v>5</v>
          </cell>
          <cell r="F477">
            <v>540000</v>
          </cell>
        </row>
        <row r="478">
          <cell r="B478" t="str">
            <v>WEST BEACH</v>
          </cell>
          <cell r="C478">
            <v>7</v>
          </cell>
          <cell r="D478">
            <v>810000</v>
          </cell>
          <cell r="E478">
            <v>12</v>
          </cell>
          <cell r="F478">
            <v>670000</v>
          </cell>
        </row>
        <row r="479">
          <cell r="B479" t="str">
            <v>WEST RICHMOND</v>
          </cell>
          <cell r="C479">
            <v>4</v>
          </cell>
          <cell r="D479">
            <v>425000</v>
          </cell>
          <cell r="E479">
            <v>2</v>
          </cell>
          <cell r="F479">
            <v>419600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SG_Stats_Combined_2017q2"/>
    </sheetNames>
    <sheetDataSet>
      <sheetData sheetId="0">
        <row r="2">
          <cell r="B2" t="str">
            <v>ADELAIDE</v>
          </cell>
          <cell r="C2">
            <v>4</v>
          </cell>
          <cell r="D2">
            <v>1027500</v>
          </cell>
          <cell r="E2">
            <v>6</v>
          </cell>
          <cell r="F2">
            <v>900000</v>
          </cell>
        </row>
        <row r="3">
          <cell r="B3" t="str">
            <v>NORTH ADELAIDE</v>
          </cell>
          <cell r="C3">
            <v>17</v>
          </cell>
          <cell r="D3">
            <v>1037500</v>
          </cell>
          <cell r="E3">
            <v>6</v>
          </cell>
          <cell r="F3">
            <v>1451000</v>
          </cell>
        </row>
        <row r="4">
          <cell r="B4" t="str">
            <v>ALDGATE</v>
          </cell>
          <cell r="C4">
            <v>21</v>
          </cell>
          <cell r="D4">
            <v>710000</v>
          </cell>
          <cell r="E4">
            <v>20</v>
          </cell>
          <cell r="F4">
            <v>756000</v>
          </cell>
        </row>
        <row r="5">
          <cell r="B5" t="str">
            <v>ASHTON</v>
          </cell>
        </row>
        <row r="6">
          <cell r="B6" t="str">
            <v>BASKET RANGE</v>
          </cell>
          <cell r="E6">
            <v>2</v>
          </cell>
          <cell r="F6">
            <v>619500</v>
          </cell>
        </row>
        <row r="7">
          <cell r="B7" t="str">
            <v>BELAIR</v>
          </cell>
          <cell r="C7">
            <v>22</v>
          </cell>
          <cell r="D7">
            <v>645000</v>
          </cell>
          <cell r="E7">
            <v>19</v>
          </cell>
          <cell r="F7">
            <v>658250</v>
          </cell>
        </row>
        <row r="8">
          <cell r="B8" t="str">
            <v>BRADBURY</v>
          </cell>
        </row>
        <row r="9">
          <cell r="B9" t="str">
            <v>BRIDGEWATER</v>
          </cell>
          <cell r="C9">
            <v>18</v>
          </cell>
          <cell r="D9">
            <v>432000</v>
          </cell>
          <cell r="E9">
            <v>19</v>
          </cell>
          <cell r="F9">
            <v>475000</v>
          </cell>
        </row>
        <row r="10">
          <cell r="B10" t="str">
            <v>CAREY GULLY</v>
          </cell>
        </row>
        <row r="11">
          <cell r="B11" t="str">
            <v>CASTAMBUL</v>
          </cell>
        </row>
        <row r="12">
          <cell r="B12" t="str">
            <v>CHERRYVILLE</v>
          </cell>
        </row>
        <row r="13">
          <cell r="B13" t="str">
            <v>CLELAND</v>
          </cell>
        </row>
        <row r="14">
          <cell r="B14" t="str">
            <v>CRAFERS</v>
          </cell>
          <cell r="C14">
            <v>5</v>
          </cell>
          <cell r="D14">
            <v>580000</v>
          </cell>
          <cell r="E14">
            <v>7</v>
          </cell>
          <cell r="F14">
            <v>770000</v>
          </cell>
        </row>
        <row r="15">
          <cell r="B15" t="str">
            <v>CRAFERS WEST</v>
          </cell>
          <cell r="C15">
            <v>8</v>
          </cell>
          <cell r="D15">
            <v>642500</v>
          </cell>
          <cell r="E15">
            <v>4</v>
          </cell>
          <cell r="F15">
            <v>851500</v>
          </cell>
        </row>
        <row r="16">
          <cell r="B16" t="str">
            <v>DORSET VALE</v>
          </cell>
        </row>
        <row r="17">
          <cell r="B17" t="str">
            <v>GREENHILL</v>
          </cell>
          <cell r="C17">
            <v>3</v>
          </cell>
          <cell r="D17">
            <v>490000</v>
          </cell>
        </row>
        <row r="18">
          <cell r="B18" t="str">
            <v>HEATHFIELD</v>
          </cell>
          <cell r="C18">
            <v>5</v>
          </cell>
          <cell r="D18">
            <v>500000</v>
          </cell>
          <cell r="E18">
            <v>2</v>
          </cell>
          <cell r="F18">
            <v>549250</v>
          </cell>
        </row>
        <row r="19">
          <cell r="B19" t="str">
            <v>HORSNELL GULLY</v>
          </cell>
        </row>
        <row r="20">
          <cell r="B20" t="str">
            <v>HUMBUG SCRUB</v>
          </cell>
        </row>
        <row r="21">
          <cell r="B21" t="str">
            <v>IRONBANK</v>
          </cell>
          <cell r="C21">
            <v>1</v>
          </cell>
          <cell r="D21">
            <v>734000</v>
          </cell>
        </row>
        <row r="22">
          <cell r="B22" t="str">
            <v>LONGWOOD</v>
          </cell>
        </row>
        <row r="23">
          <cell r="B23" t="str">
            <v>MARBLE HILL</v>
          </cell>
        </row>
        <row r="24">
          <cell r="B24" t="str">
            <v>MONTACUTE</v>
          </cell>
        </row>
        <row r="25">
          <cell r="B25" t="str">
            <v>MOUNT GEORGE</v>
          </cell>
          <cell r="C25">
            <v>1</v>
          </cell>
          <cell r="D25">
            <v>640000</v>
          </cell>
        </row>
        <row r="26">
          <cell r="B26" t="str">
            <v>MYLOR</v>
          </cell>
          <cell r="C26">
            <v>6</v>
          </cell>
          <cell r="D26">
            <v>497500</v>
          </cell>
          <cell r="E26">
            <v>2</v>
          </cell>
          <cell r="F26">
            <v>435000</v>
          </cell>
        </row>
        <row r="27">
          <cell r="B27" t="str">
            <v>NORTON SUMMIT</v>
          </cell>
          <cell r="E27">
            <v>2</v>
          </cell>
          <cell r="F27">
            <v>357500</v>
          </cell>
        </row>
        <row r="28">
          <cell r="B28" t="str">
            <v>PICCADILLY</v>
          </cell>
          <cell r="C28">
            <v>1</v>
          </cell>
          <cell r="D28">
            <v>665000</v>
          </cell>
        </row>
        <row r="29">
          <cell r="B29" t="str">
            <v>ROSTREVOR</v>
          </cell>
          <cell r="C29">
            <v>36</v>
          </cell>
          <cell r="D29">
            <v>605000</v>
          </cell>
          <cell r="E29">
            <v>28</v>
          </cell>
          <cell r="F29">
            <v>581500</v>
          </cell>
        </row>
        <row r="30">
          <cell r="B30" t="str">
            <v>SCOTT CREEK</v>
          </cell>
        </row>
        <row r="31">
          <cell r="B31" t="str">
            <v>STIRLING</v>
          </cell>
          <cell r="C31">
            <v>7</v>
          </cell>
          <cell r="D31">
            <v>755000</v>
          </cell>
          <cell r="E31">
            <v>18</v>
          </cell>
          <cell r="F31">
            <v>730000</v>
          </cell>
        </row>
        <row r="32">
          <cell r="B32" t="str">
            <v>STONYFELL</v>
          </cell>
          <cell r="C32">
            <v>6</v>
          </cell>
          <cell r="D32">
            <v>655000</v>
          </cell>
          <cell r="E32">
            <v>5</v>
          </cell>
          <cell r="F32">
            <v>1200000</v>
          </cell>
        </row>
        <row r="33">
          <cell r="B33" t="str">
            <v>SUMMERTOWN</v>
          </cell>
          <cell r="E33">
            <v>3</v>
          </cell>
          <cell r="F33">
            <v>649000</v>
          </cell>
        </row>
        <row r="34">
          <cell r="B34" t="str">
            <v>TERINGIE</v>
          </cell>
          <cell r="C34">
            <v>5</v>
          </cell>
          <cell r="D34">
            <v>660000</v>
          </cell>
          <cell r="E34">
            <v>4</v>
          </cell>
          <cell r="F34">
            <v>827500</v>
          </cell>
        </row>
        <row r="35">
          <cell r="B35" t="str">
            <v>UPPER STURT</v>
          </cell>
          <cell r="C35">
            <v>3</v>
          </cell>
          <cell r="D35">
            <v>555000</v>
          </cell>
          <cell r="E35">
            <v>2</v>
          </cell>
          <cell r="F35">
            <v>521250</v>
          </cell>
        </row>
        <row r="36">
          <cell r="B36" t="str">
            <v>URAIDLA</v>
          </cell>
          <cell r="C36">
            <v>2</v>
          </cell>
          <cell r="D36">
            <v>481250</v>
          </cell>
          <cell r="E36">
            <v>3</v>
          </cell>
          <cell r="F36">
            <v>710000</v>
          </cell>
        </row>
        <row r="37">
          <cell r="B37" t="str">
            <v>WATERFALL GULLY</v>
          </cell>
          <cell r="E37">
            <v>2</v>
          </cell>
          <cell r="F37">
            <v>660000</v>
          </cell>
        </row>
        <row r="38">
          <cell r="B38" t="str">
            <v>WOODFORDE</v>
          </cell>
          <cell r="C38">
            <v>2</v>
          </cell>
          <cell r="D38">
            <v>569000</v>
          </cell>
        </row>
        <row r="39">
          <cell r="B39" t="str">
            <v>AULDANA</v>
          </cell>
          <cell r="C39">
            <v>5</v>
          </cell>
          <cell r="D39">
            <v>850000</v>
          </cell>
          <cell r="E39">
            <v>2</v>
          </cell>
          <cell r="F39">
            <v>1555000</v>
          </cell>
        </row>
        <row r="40">
          <cell r="B40" t="str">
            <v>BEAUMONT</v>
          </cell>
          <cell r="C40">
            <v>18</v>
          </cell>
          <cell r="D40">
            <v>838110</v>
          </cell>
          <cell r="E40">
            <v>10</v>
          </cell>
          <cell r="F40">
            <v>877500</v>
          </cell>
        </row>
        <row r="41">
          <cell r="B41" t="str">
            <v>BEULAH PARK</v>
          </cell>
          <cell r="C41">
            <v>10</v>
          </cell>
          <cell r="D41">
            <v>669000</v>
          </cell>
          <cell r="E41">
            <v>4</v>
          </cell>
          <cell r="F41">
            <v>648000</v>
          </cell>
        </row>
        <row r="42">
          <cell r="B42" t="str">
            <v>BURNSIDE</v>
          </cell>
          <cell r="C42">
            <v>7</v>
          </cell>
          <cell r="D42">
            <v>805000</v>
          </cell>
          <cell r="E42">
            <v>10</v>
          </cell>
          <cell r="F42">
            <v>823000</v>
          </cell>
        </row>
        <row r="43">
          <cell r="B43" t="str">
            <v>DULWICH</v>
          </cell>
          <cell r="C43">
            <v>5</v>
          </cell>
          <cell r="D43">
            <v>1210000</v>
          </cell>
          <cell r="E43">
            <v>1</v>
          </cell>
          <cell r="F43">
            <v>1010000</v>
          </cell>
        </row>
        <row r="44">
          <cell r="B44" t="str">
            <v>EASTWOOD</v>
          </cell>
          <cell r="C44">
            <v>4</v>
          </cell>
          <cell r="D44">
            <v>590000</v>
          </cell>
          <cell r="E44">
            <v>2</v>
          </cell>
          <cell r="F44">
            <v>1062500</v>
          </cell>
        </row>
        <row r="45">
          <cell r="B45" t="str">
            <v>ERINDALE</v>
          </cell>
          <cell r="C45">
            <v>6</v>
          </cell>
          <cell r="D45">
            <v>1250000</v>
          </cell>
          <cell r="E45">
            <v>4</v>
          </cell>
          <cell r="F45">
            <v>1330000</v>
          </cell>
        </row>
        <row r="46">
          <cell r="B46" t="str">
            <v>FREWVILLE</v>
          </cell>
          <cell r="C46">
            <v>1</v>
          </cell>
          <cell r="D46">
            <v>835000</v>
          </cell>
          <cell r="E46">
            <v>2</v>
          </cell>
          <cell r="F46">
            <v>726500</v>
          </cell>
        </row>
        <row r="47">
          <cell r="B47" t="str">
            <v>GLEN OSMOND</v>
          </cell>
          <cell r="C47">
            <v>7</v>
          </cell>
          <cell r="D47">
            <v>926500</v>
          </cell>
          <cell r="E47">
            <v>12</v>
          </cell>
          <cell r="F47">
            <v>870000</v>
          </cell>
        </row>
        <row r="48">
          <cell r="B48" t="str">
            <v>GLENSIDE</v>
          </cell>
          <cell r="C48">
            <v>5</v>
          </cell>
          <cell r="D48">
            <v>856000</v>
          </cell>
          <cell r="E48">
            <v>2</v>
          </cell>
          <cell r="F48">
            <v>717000</v>
          </cell>
        </row>
        <row r="49">
          <cell r="B49" t="str">
            <v>GLENUNGA</v>
          </cell>
          <cell r="C49">
            <v>4</v>
          </cell>
          <cell r="D49">
            <v>879250</v>
          </cell>
          <cell r="E49">
            <v>10</v>
          </cell>
          <cell r="F49">
            <v>1228000</v>
          </cell>
        </row>
        <row r="50">
          <cell r="B50" t="str">
            <v>HAZELWOOD PARK</v>
          </cell>
          <cell r="C50">
            <v>13</v>
          </cell>
          <cell r="D50">
            <v>1120000</v>
          </cell>
          <cell r="E50">
            <v>8</v>
          </cell>
          <cell r="F50">
            <v>1207000</v>
          </cell>
        </row>
        <row r="51">
          <cell r="B51" t="str">
            <v>HORSNELL GULLY</v>
          </cell>
        </row>
        <row r="52">
          <cell r="B52" t="str">
            <v>KENSINGTON GARDENS</v>
          </cell>
          <cell r="C52">
            <v>10</v>
          </cell>
          <cell r="D52">
            <v>825500</v>
          </cell>
          <cell r="E52">
            <v>11</v>
          </cell>
          <cell r="F52">
            <v>1230000</v>
          </cell>
        </row>
        <row r="53">
          <cell r="B53" t="str">
            <v>KENSINGTON PARK</v>
          </cell>
          <cell r="C53">
            <v>12</v>
          </cell>
          <cell r="D53">
            <v>780000</v>
          </cell>
          <cell r="E53">
            <v>7</v>
          </cell>
          <cell r="F53">
            <v>1005000</v>
          </cell>
        </row>
        <row r="54">
          <cell r="B54" t="str">
            <v>LEABROOK</v>
          </cell>
          <cell r="C54">
            <v>3</v>
          </cell>
          <cell r="D54">
            <v>1390000</v>
          </cell>
          <cell r="E54">
            <v>4</v>
          </cell>
          <cell r="F54">
            <v>1550000</v>
          </cell>
        </row>
        <row r="55">
          <cell r="B55" t="str">
            <v>LEAWOOD GARDENS</v>
          </cell>
        </row>
        <row r="56">
          <cell r="B56" t="str">
            <v>LINDEN PARK</v>
          </cell>
          <cell r="C56">
            <v>6</v>
          </cell>
          <cell r="D56">
            <v>850000</v>
          </cell>
          <cell r="E56">
            <v>6</v>
          </cell>
          <cell r="F56">
            <v>873000</v>
          </cell>
        </row>
        <row r="57">
          <cell r="B57" t="str">
            <v>MAGILL</v>
          </cell>
          <cell r="C57">
            <v>35</v>
          </cell>
          <cell r="D57">
            <v>598000</v>
          </cell>
          <cell r="E57">
            <v>37</v>
          </cell>
          <cell r="F57">
            <v>677000</v>
          </cell>
        </row>
        <row r="58">
          <cell r="B58" t="str">
            <v>MOUNT OSMOND</v>
          </cell>
          <cell r="C58">
            <v>2</v>
          </cell>
          <cell r="D58">
            <v>860000</v>
          </cell>
          <cell r="E58">
            <v>2</v>
          </cell>
          <cell r="F58">
            <v>1145000</v>
          </cell>
        </row>
        <row r="59">
          <cell r="B59" t="str">
            <v>ROSE PARK</v>
          </cell>
          <cell r="C59">
            <v>3</v>
          </cell>
          <cell r="D59">
            <v>1430000</v>
          </cell>
        </row>
        <row r="60">
          <cell r="B60" t="str">
            <v>ROSSLYN PARK</v>
          </cell>
          <cell r="C60">
            <v>8</v>
          </cell>
          <cell r="D60">
            <v>807000</v>
          </cell>
          <cell r="E60">
            <v>9</v>
          </cell>
          <cell r="F60">
            <v>1055000</v>
          </cell>
        </row>
        <row r="61">
          <cell r="B61" t="str">
            <v>SKYE</v>
          </cell>
          <cell r="C61">
            <v>3</v>
          </cell>
          <cell r="D61">
            <v>937500</v>
          </cell>
          <cell r="E61">
            <v>3</v>
          </cell>
          <cell r="F61">
            <v>935500</v>
          </cell>
        </row>
        <row r="62">
          <cell r="B62" t="str">
            <v>ST GEORGES</v>
          </cell>
          <cell r="C62">
            <v>12</v>
          </cell>
          <cell r="D62">
            <v>990000</v>
          </cell>
          <cell r="E62">
            <v>9</v>
          </cell>
          <cell r="F62">
            <v>982500</v>
          </cell>
        </row>
        <row r="63">
          <cell r="B63" t="str">
            <v>STONYFELL</v>
          </cell>
          <cell r="C63">
            <v>6</v>
          </cell>
          <cell r="D63">
            <v>655000</v>
          </cell>
          <cell r="E63">
            <v>5</v>
          </cell>
          <cell r="F63">
            <v>1200000</v>
          </cell>
        </row>
        <row r="64">
          <cell r="B64" t="str">
            <v>TOORAK GARDENS</v>
          </cell>
          <cell r="C64">
            <v>9</v>
          </cell>
          <cell r="D64">
            <v>1252500</v>
          </cell>
          <cell r="E64">
            <v>3</v>
          </cell>
          <cell r="F64">
            <v>1420000</v>
          </cell>
        </row>
        <row r="65">
          <cell r="B65" t="str">
            <v>TUSMORE</v>
          </cell>
          <cell r="C65">
            <v>3</v>
          </cell>
          <cell r="D65">
            <v>1765000</v>
          </cell>
          <cell r="E65">
            <v>6</v>
          </cell>
          <cell r="F65">
            <v>1420000</v>
          </cell>
        </row>
        <row r="66">
          <cell r="B66" t="str">
            <v>WATERFALL GULLY</v>
          </cell>
          <cell r="E66">
            <v>2</v>
          </cell>
          <cell r="F66">
            <v>660000</v>
          </cell>
        </row>
        <row r="67">
          <cell r="B67" t="str">
            <v>WATTLE PARK</v>
          </cell>
          <cell r="C67">
            <v>4</v>
          </cell>
          <cell r="D67">
            <v>831000</v>
          </cell>
          <cell r="E67">
            <v>16</v>
          </cell>
          <cell r="F67">
            <v>805000</v>
          </cell>
        </row>
        <row r="68">
          <cell r="B68" t="str">
            <v>ATHELSTONE</v>
          </cell>
          <cell r="C68">
            <v>31</v>
          </cell>
          <cell r="D68">
            <v>496500</v>
          </cell>
          <cell r="E68">
            <v>30</v>
          </cell>
          <cell r="F68">
            <v>461750</v>
          </cell>
        </row>
        <row r="69">
          <cell r="B69" t="str">
            <v>CAMPBELLTOWN</v>
          </cell>
          <cell r="C69">
            <v>33</v>
          </cell>
          <cell r="D69">
            <v>530000</v>
          </cell>
          <cell r="E69">
            <v>32</v>
          </cell>
          <cell r="F69">
            <v>535000</v>
          </cell>
        </row>
        <row r="70">
          <cell r="B70" t="str">
            <v>HECTORVILLE</v>
          </cell>
          <cell r="C70">
            <v>12</v>
          </cell>
          <cell r="D70">
            <v>517000</v>
          </cell>
          <cell r="E70">
            <v>14</v>
          </cell>
          <cell r="F70">
            <v>581000</v>
          </cell>
        </row>
        <row r="71">
          <cell r="B71" t="str">
            <v>MAGILL</v>
          </cell>
          <cell r="C71">
            <v>35</v>
          </cell>
          <cell r="D71">
            <v>598000</v>
          </cell>
          <cell r="E71">
            <v>37</v>
          </cell>
          <cell r="F71">
            <v>677000</v>
          </cell>
        </row>
        <row r="72">
          <cell r="B72" t="str">
            <v>NEWTON</v>
          </cell>
          <cell r="C72">
            <v>21</v>
          </cell>
          <cell r="D72">
            <v>500500</v>
          </cell>
          <cell r="E72">
            <v>17</v>
          </cell>
          <cell r="F72">
            <v>482500</v>
          </cell>
        </row>
        <row r="73">
          <cell r="B73" t="str">
            <v>PARADISE</v>
          </cell>
          <cell r="C73">
            <v>20</v>
          </cell>
          <cell r="D73">
            <v>525000</v>
          </cell>
          <cell r="E73">
            <v>22</v>
          </cell>
          <cell r="F73">
            <v>522500</v>
          </cell>
        </row>
        <row r="74">
          <cell r="B74" t="str">
            <v>ROSTREVOR</v>
          </cell>
          <cell r="C74">
            <v>36</v>
          </cell>
          <cell r="D74">
            <v>605000</v>
          </cell>
          <cell r="E74">
            <v>28</v>
          </cell>
          <cell r="F74">
            <v>581500</v>
          </cell>
        </row>
        <row r="75">
          <cell r="B75" t="str">
            <v>TRANMERE</v>
          </cell>
          <cell r="C75">
            <v>12</v>
          </cell>
          <cell r="D75">
            <v>685750</v>
          </cell>
          <cell r="E75">
            <v>12</v>
          </cell>
          <cell r="F75">
            <v>638000</v>
          </cell>
        </row>
        <row r="76">
          <cell r="B76" t="str">
            <v>ALBERT PARK</v>
          </cell>
          <cell r="C76">
            <v>13</v>
          </cell>
          <cell r="D76">
            <v>455000</v>
          </cell>
          <cell r="E76">
            <v>11</v>
          </cell>
          <cell r="F76">
            <v>430000</v>
          </cell>
        </row>
        <row r="77">
          <cell r="B77" t="str">
            <v>ALLENBY GARDENS</v>
          </cell>
          <cell r="C77">
            <v>4</v>
          </cell>
          <cell r="D77">
            <v>695900</v>
          </cell>
          <cell r="E77">
            <v>5</v>
          </cell>
          <cell r="F77">
            <v>585000</v>
          </cell>
        </row>
        <row r="78">
          <cell r="B78" t="str">
            <v>ATHOL PARK</v>
          </cell>
          <cell r="C78">
            <v>10</v>
          </cell>
          <cell r="D78">
            <v>363500</v>
          </cell>
          <cell r="E78">
            <v>14</v>
          </cell>
          <cell r="F78">
            <v>382000</v>
          </cell>
        </row>
        <row r="79">
          <cell r="B79" t="str">
            <v>BEVERLEY</v>
          </cell>
          <cell r="C79">
            <v>11</v>
          </cell>
          <cell r="D79">
            <v>473000</v>
          </cell>
          <cell r="E79">
            <v>4</v>
          </cell>
          <cell r="F79">
            <v>505000</v>
          </cell>
        </row>
        <row r="80">
          <cell r="B80" t="str">
            <v>BOWDEN</v>
          </cell>
          <cell r="C80">
            <v>1</v>
          </cell>
          <cell r="D80">
            <v>446000</v>
          </cell>
          <cell r="E80">
            <v>1</v>
          </cell>
          <cell r="F80">
            <v>505000</v>
          </cell>
        </row>
        <row r="81">
          <cell r="B81" t="str">
            <v>BROMPTON</v>
          </cell>
          <cell r="C81">
            <v>15</v>
          </cell>
          <cell r="D81">
            <v>491000</v>
          </cell>
          <cell r="E81">
            <v>13</v>
          </cell>
          <cell r="F81">
            <v>575000</v>
          </cell>
        </row>
        <row r="82">
          <cell r="B82" t="str">
            <v>CHELTENHAM</v>
          </cell>
          <cell r="C82">
            <v>4</v>
          </cell>
          <cell r="D82">
            <v>605000</v>
          </cell>
          <cell r="E82">
            <v>7</v>
          </cell>
          <cell r="F82">
            <v>446000</v>
          </cell>
        </row>
        <row r="83">
          <cell r="B83" t="str">
            <v>CROYDON</v>
          </cell>
          <cell r="C83">
            <v>5</v>
          </cell>
          <cell r="D83">
            <v>500000</v>
          </cell>
        </row>
        <row r="84">
          <cell r="B84" t="str">
            <v>DEVON PARK</v>
          </cell>
          <cell r="C84">
            <v>3</v>
          </cell>
          <cell r="D84">
            <v>520000</v>
          </cell>
          <cell r="E84">
            <v>5</v>
          </cell>
          <cell r="F84">
            <v>360000</v>
          </cell>
        </row>
        <row r="85">
          <cell r="B85" t="str">
            <v>FINDON</v>
          </cell>
          <cell r="C85">
            <v>16</v>
          </cell>
          <cell r="D85">
            <v>478000</v>
          </cell>
          <cell r="E85">
            <v>22</v>
          </cell>
          <cell r="F85">
            <v>495000</v>
          </cell>
        </row>
        <row r="86">
          <cell r="B86" t="str">
            <v>FLINDERS PARK</v>
          </cell>
          <cell r="C86">
            <v>23</v>
          </cell>
          <cell r="D86">
            <v>560000</v>
          </cell>
          <cell r="E86">
            <v>25</v>
          </cell>
          <cell r="F86">
            <v>555000</v>
          </cell>
        </row>
        <row r="87">
          <cell r="B87" t="str">
            <v>FULHAM GARDENS</v>
          </cell>
          <cell r="C87">
            <v>17</v>
          </cell>
          <cell r="D87">
            <v>590000</v>
          </cell>
          <cell r="E87">
            <v>11</v>
          </cell>
          <cell r="F87">
            <v>615000</v>
          </cell>
        </row>
        <row r="88">
          <cell r="B88" t="str">
            <v>GRANGE</v>
          </cell>
          <cell r="C88">
            <v>23</v>
          </cell>
          <cell r="D88">
            <v>670000</v>
          </cell>
          <cell r="E88">
            <v>23</v>
          </cell>
          <cell r="F88">
            <v>730000</v>
          </cell>
        </row>
        <row r="89">
          <cell r="B89" t="str">
            <v>HENDON</v>
          </cell>
          <cell r="C89">
            <v>5</v>
          </cell>
          <cell r="D89">
            <v>420000</v>
          </cell>
          <cell r="E89">
            <v>5</v>
          </cell>
          <cell r="F89">
            <v>375000</v>
          </cell>
        </row>
        <row r="90">
          <cell r="B90" t="str">
            <v>HENLEY BEACH</v>
          </cell>
          <cell r="C90">
            <v>14</v>
          </cell>
          <cell r="D90">
            <v>799000</v>
          </cell>
          <cell r="E90">
            <v>16</v>
          </cell>
          <cell r="F90">
            <v>799000</v>
          </cell>
        </row>
        <row r="91">
          <cell r="B91" t="str">
            <v>HENLEY BEACH SOUTH</v>
          </cell>
          <cell r="C91">
            <v>9</v>
          </cell>
          <cell r="D91">
            <v>715000</v>
          </cell>
          <cell r="E91">
            <v>5</v>
          </cell>
          <cell r="F91">
            <v>662000</v>
          </cell>
        </row>
        <row r="92">
          <cell r="B92" t="str">
            <v>HINDMARSH</v>
          </cell>
        </row>
        <row r="93">
          <cell r="B93" t="str">
            <v>KIDMAN PARK</v>
          </cell>
          <cell r="C93">
            <v>9</v>
          </cell>
          <cell r="D93">
            <v>601000</v>
          </cell>
          <cell r="E93">
            <v>9</v>
          </cell>
          <cell r="F93">
            <v>596000</v>
          </cell>
        </row>
        <row r="94">
          <cell r="B94" t="str">
            <v>KILKENNY</v>
          </cell>
          <cell r="C94">
            <v>5</v>
          </cell>
          <cell r="D94">
            <v>470000</v>
          </cell>
          <cell r="E94">
            <v>4</v>
          </cell>
          <cell r="F94">
            <v>590000</v>
          </cell>
        </row>
        <row r="95">
          <cell r="B95" t="str">
            <v>OVINGHAM</v>
          </cell>
          <cell r="C95">
            <v>5</v>
          </cell>
          <cell r="D95">
            <v>685000</v>
          </cell>
          <cell r="E95">
            <v>1</v>
          </cell>
          <cell r="F95">
            <v>702500</v>
          </cell>
        </row>
        <row r="96">
          <cell r="B96" t="str">
            <v>PENNINGTON</v>
          </cell>
          <cell r="C96">
            <v>6</v>
          </cell>
          <cell r="D96">
            <v>386000</v>
          </cell>
          <cell r="E96">
            <v>16</v>
          </cell>
          <cell r="F96">
            <v>393000</v>
          </cell>
        </row>
        <row r="97">
          <cell r="B97" t="str">
            <v>RENOWN PARK</v>
          </cell>
          <cell r="C97">
            <v>4</v>
          </cell>
          <cell r="D97">
            <v>440000</v>
          </cell>
          <cell r="E97">
            <v>5</v>
          </cell>
          <cell r="F97">
            <v>495000</v>
          </cell>
        </row>
        <row r="98">
          <cell r="B98" t="str">
            <v>RIDLEYTON</v>
          </cell>
          <cell r="C98">
            <v>2</v>
          </cell>
          <cell r="D98">
            <v>480000</v>
          </cell>
          <cell r="E98">
            <v>5</v>
          </cell>
          <cell r="F98">
            <v>546550</v>
          </cell>
        </row>
        <row r="99">
          <cell r="B99" t="str">
            <v>ROSEWATER</v>
          </cell>
          <cell r="C99">
            <v>22</v>
          </cell>
          <cell r="D99">
            <v>347500</v>
          </cell>
          <cell r="E99">
            <v>19</v>
          </cell>
          <cell r="F99">
            <v>348000</v>
          </cell>
        </row>
        <row r="100">
          <cell r="B100" t="str">
            <v>ROYAL PARK</v>
          </cell>
          <cell r="C100">
            <v>13</v>
          </cell>
          <cell r="D100">
            <v>420000</v>
          </cell>
          <cell r="E100">
            <v>15</v>
          </cell>
          <cell r="F100">
            <v>467500</v>
          </cell>
        </row>
        <row r="101">
          <cell r="B101" t="str">
            <v>SEATON</v>
          </cell>
          <cell r="C101">
            <v>32</v>
          </cell>
          <cell r="D101">
            <v>481000</v>
          </cell>
          <cell r="E101">
            <v>28</v>
          </cell>
          <cell r="F101">
            <v>507500</v>
          </cell>
        </row>
        <row r="102">
          <cell r="B102" t="str">
            <v>SEMAPHORE PARK</v>
          </cell>
          <cell r="C102">
            <v>12</v>
          </cell>
          <cell r="D102">
            <v>505000</v>
          </cell>
          <cell r="E102">
            <v>14</v>
          </cell>
          <cell r="F102">
            <v>490000</v>
          </cell>
        </row>
        <row r="103">
          <cell r="B103" t="str">
            <v>ST CLAIR</v>
          </cell>
          <cell r="C103">
            <v>7</v>
          </cell>
          <cell r="D103">
            <v>555000</v>
          </cell>
          <cell r="E103">
            <v>6</v>
          </cell>
          <cell r="F103">
            <v>701500</v>
          </cell>
        </row>
        <row r="104">
          <cell r="B104" t="str">
            <v>TENNYSON</v>
          </cell>
          <cell r="C104">
            <v>4</v>
          </cell>
          <cell r="D104">
            <v>965000</v>
          </cell>
          <cell r="E104">
            <v>2</v>
          </cell>
          <cell r="F104">
            <v>1855000</v>
          </cell>
        </row>
        <row r="105">
          <cell r="B105" t="str">
            <v>WELLAND</v>
          </cell>
          <cell r="E105">
            <v>1</v>
          </cell>
          <cell r="F105">
            <v>545000</v>
          </cell>
        </row>
        <row r="106">
          <cell r="B106" t="str">
            <v>WEST BEACH</v>
          </cell>
          <cell r="C106">
            <v>7</v>
          </cell>
          <cell r="D106">
            <v>706000</v>
          </cell>
          <cell r="E106">
            <v>13</v>
          </cell>
          <cell r="F106">
            <v>740000</v>
          </cell>
        </row>
        <row r="107">
          <cell r="B107" t="str">
            <v>WEST CROYDON</v>
          </cell>
          <cell r="C107">
            <v>8</v>
          </cell>
          <cell r="D107">
            <v>560500</v>
          </cell>
          <cell r="E107">
            <v>13</v>
          </cell>
          <cell r="F107">
            <v>599000</v>
          </cell>
        </row>
        <row r="108">
          <cell r="B108" t="str">
            <v>WEST HINDMARSH</v>
          </cell>
          <cell r="C108">
            <v>4</v>
          </cell>
          <cell r="D108">
            <v>505000</v>
          </cell>
          <cell r="E108">
            <v>2</v>
          </cell>
          <cell r="F108">
            <v>535800</v>
          </cell>
        </row>
        <row r="109">
          <cell r="B109" t="str">
            <v>WEST LAKES</v>
          </cell>
          <cell r="C109">
            <v>16</v>
          </cell>
          <cell r="D109">
            <v>723000</v>
          </cell>
          <cell r="E109">
            <v>20</v>
          </cell>
          <cell r="F109">
            <v>675000</v>
          </cell>
        </row>
        <row r="110">
          <cell r="B110" t="str">
            <v>WEST LAKES SHORE</v>
          </cell>
          <cell r="C110">
            <v>13</v>
          </cell>
          <cell r="D110">
            <v>578000</v>
          </cell>
          <cell r="E110">
            <v>5</v>
          </cell>
          <cell r="F110">
            <v>685000</v>
          </cell>
        </row>
        <row r="111">
          <cell r="B111" t="str">
            <v>WOODVILLE</v>
          </cell>
          <cell r="C111">
            <v>9</v>
          </cell>
          <cell r="D111">
            <v>617500</v>
          </cell>
          <cell r="E111">
            <v>4</v>
          </cell>
          <cell r="F111">
            <v>598000</v>
          </cell>
        </row>
        <row r="112">
          <cell r="B112" t="str">
            <v>WOODVILLE NORTH</v>
          </cell>
          <cell r="C112">
            <v>10</v>
          </cell>
          <cell r="D112">
            <v>440000</v>
          </cell>
          <cell r="E112">
            <v>4</v>
          </cell>
          <cell r="F112">
            <v>370000</v>
          </cell>
        </row>
        <row r="113">
          <cell r="B113" t="str">
            <v>WOODVILLE PARK</v>
          </cell>
          <cell r="C113">
            <v>6</v>
          </cell>
          <cell r="D113">
            <v>545000</v>
          </cell>
          <cell r="E113">
            <v>6</v>
          </cell>
          <cell r="F113">
            <v>585000</v>
          </cell>
        </row>
        <row r="114">
          <cell r="B114" t="str">
            <v>WOODVILLE SOUTH</v>
          </cell>
          <cell r="C114">
            <v>14</v>
          </cell>
          <cell r="D114">
            <v>443750</v>
          </cell>
          <cell r="E114">
            <v>11</v>
          </cell>
          <cell r="F114">
            <v>562500</v>
          </cell>
        </row>
        <row r="115">
          <cell r="B115" t="str">
            <v>WOODVILLE WEST</v>
          </cell>
          <cell r="C115">
            <v>15</v>
          </cell>
          <cell r="D115">
            <v>501000</v>
          </cell>
          <cell r="E115">
            <v>24</v>
          </cell>
          <cell r="F115">
            <v>445000</v>
          </cell>
        </row>
        <row r="116">
          <cell r="B116" t="str">
            <v>BIBARINGA</v>
          </cell>
        </row>
        <row r="117">
          <cell r="B117" t="str">
            <v>EVANSTON</v>
          </cell>
          <cell r="C117">
            <v>19</v>
          </cell>
          <cell r="D117">
            <v>325000</v>
          </cell>
          <cell r="E117">
            <v>12</v>
          </cell>
          <cell r="F117">
            <v>307500</v>
          </cell>
        </row>
        <row r="118">
          <cell r="B118" t="str">
            <v>EVANSTON GARDENS</v>
          </cell>
          <cell r="C118">
            <v>5</v>
          </cell>
          <cell r="D118">
            <v>300000</v>
          </cell>
          <cell r="E118">
            <v>7</v>
          </cell>
          <cell r="F118">
            <v>294000</v>
          </cell>
        </row>
        <row r="119">
          <cell r="B119" t="str">
            <v>EVANSTON PARK</v>
          </cell>
          <cell r="C119">
            <v>16</v>
          </cell>
          <cell r="D119">
            <v>355750</v>
          </cell>
          <cell r="E119">
            <v>20</v>
          </cell>
          <cell r="F119">
            <v>370000</v>
          </cell>
        </row>
        <row r="120">
          <cell r="B120" t="str">
            <v>EVANSTON SOUTH</v>
          </cell>
          <cell r="C120">
            <v>2</v>
          </cell>
          <cell r="D120">
            <v>402000</v>
          </cell>
          <cell r="E120">
            <v>1</v>
          </cell>
          <cell r="F120">
            <v>415000</v>
          </cell>
        </row>
        <row r="121">
          <cell r="B121" t="str">
            <v>GAWLER</v>
          </cell>
          <cell r="E121">
            <v>2</v>
          </cell>
          <cell r="F121">
            <v>297500</v>
          </cell>
        </row>
        <row r="122">
          <cell r="B122" t="str">
            <v>GAWLER EAST</v>
          </cell>
          <cell r="C122">
            <v>18</v>
          </cell>
          <cell r="D122">
            <v>355000</v>
          </cell>
          <cell r="E122">
            <v>30</v>
          </cell>
          <cell r="F122">
            <v>365000</v>
          </cell>
        </row>
        <row r="123">
          <cell r="B123" t="str">
            <v>GAWLER SOUTH</v>
          </cell>
          <cell r="C123">
            <v>13</v>
          </cell>
          <cell r="D123">
            <v>319250</v>
          </cell>
          <cell r="E123">
            <v>17</v>
          </cell>
          <cell r="F123">
            <v>330000</v>
          </cell>
        </row>
        <row r="124">
          <cell r="B124" t="str">
            <v>GAWLER WEST</v>
          </cell>
          <cell r="C124">
            <v>5</v>
          </cell>
          <cell r="D124">
            <v>247000</v>
          </cell>
          <cell r="E124">
            <v>3</v>
          </cell>
          <cell r="F124">
            <v>305000</v>
          </cell>
        </row>
        <row r="125">
          <cell r="B125" t="str">
            <v>HILLIER</v>
          </cell>
        </row>
        <row r="126">
          <cell r="B126" t="str">
            <v>KUDLA</v>
          </cell>
        </row>
        <row r="127">
          <cell r="B127" t="str">
            <v>REID</v>
          </cell>
          <cell r="C127">
            <v>2</v>
          </cell>
          <cell r="D127">
            <v>407500</v>
          </cell>
          <cell r="E127">
            <v>2</v>
          </cell>
          <cell r="F127">
            <v>460000</v>
          </cell>
        </row>
        <row r="128">
          <cell r="B128" t="str">
            <v>ULEYBURY</v>
          </cell>
        </row>
        <row r="129">
          <cell r="B129" t="str">
            <v>WILLASTON</v>
          </cell>
          <cell r="C129">
            <v>19</v>
          </cell>
          <cell r="D129">
            <v>303000</v>
          </cell>
          <cell r="E129">
            <v>21</v>
          </cell>
          <cell r="F129">
            <v>319950</v>
          </cell>
        </row>
        <row r="130">
          <cell r="B130" t="str">
            <v>BRIGHTON</v>
          </cell>
          <cell r="C130">
            <v>16</v>
          </cell>
          <cell r="D130">
            <v>780000</v>
          </cell>
          <cell r="E130">
            <v>11</v>
          </cell>
          <cell r="F130">
            <v>845500</v>
          </cell>
        </row>
        <row r="131">
          <cell r="B131" t="str">
            <v>GLENELG</v>
          </cell>
          <cell r="C131">
            <v>1</v>
          </cell>
          <cell r="D131">
            <v>2200000</v>
          </cell>
          <cell r="E131">
            <v>5</v>
          </cell>
          <cell r="F131">
            <v>1067500</v>
          </cell>
        </row>
        <row r="132">
          <cell r="B132" t="str">
            <v>GLENELG EAST</v>
          </cell>
          <cell r="C132">
            <v>8</v>
          </cell>
          <cell r="D132">
            <v>722500</v>
          </cell>
          <cell r="E132">
            <v>10</v>
          </cell>
          <cell r="F132">
            <v>897250</v>
          </cell>
        </row>
        <row r="133">
          <cell r="B133" t="str">
            <v>GLENELG NORTH</v>
          </cell>
          <cell r="C133">
            <v>12</v>
          </cell>
          <cell r="D133">
            <v>735000</v>
          </cell>
          <cell r="E133">
            <v>11</v>
          </cell>
          <cell r="F133">
            <v>692500</v>
          </cell>
        </row>
        <row r="134">
          <cell r="B134" t="str">
            <v>GLENELG SOUTH</v>
          </cell>
          <cell r="C134">
            <v>4</v>
          </cell>
          <cell r="D134">
            <v>940000</v>
          </cell>
          <cell r="E134">
            <v>8</v>
          </cell>
          <cell r="F134">
            <v>1400000</v>
          </cell>
        </row>
        <row r="135">
          <cell r="B135" t="str">
            <v>HOVE</v>
          </cell>
          <cell r="C135">
            <v>4</v>
          </cell>
          <cell r="D135">
            <v>645000</v>
          </cell>
          <cell r="E135">
            <v>10</v>
          </cell>
          <cell r="F135">
            <v>682500</v>
          </cell>
        </row>
        <row r="136">
          <cell r="B136" t="str">
            <v>KINGSTON PARK</v>
          </cell>
        </row>
        <row r="137">
          <cell r="B137" t="str">
            <v>NORTH BRIGHTON</v>
          </cell>
          <cell r="C137">
            <v>7</v>
          </cell>
          <cell r="D137">
            <v>602500</v>
          </cell>
          <cell r="E137">
            <v>7</v>
          </cell>
          <cell r="F137">
            <v>670000</v>
          </cell>
        </row>
        <row r="138">
          <cell r="B138" t="str">
            <v>SEACLIFF</v>
          </cell>
          <cell r="C138">
            <v>1</v>
          </cell>
          <cell r="D138">
            <v>660000</v>
          </cell>
          <cell r="E138">
            <v>6</v>
          </cell>
          <cell r="F138">
            <v>670000</v>
          </cell>
        </row>
        <row r="139">
          <cell r="B139" t="str">
            <v>SEACLIFF PARK</v>
          </cell>
          <cell r="C139">
            <v>12</v>
          </cell>
          <cell r="D139">
            <v>537500</v>
          </cell>
          <cell r="E139">
            <v>8</v>
          </cell>
          <cell r="F139">
            <v>502500</v>
          </cell>
        </row>
        <row r="140">
          <cell r="B140" t="str">
            <v>SOMERTON PARK</v>
          </cell>
          <cell r="C140">
            <v>18</v>
          </cell>
          <cell r="D140">
            <v>640000</v>
          </cell>
          <cell r="E140">
            <v>21</v>
          </cell>
          <cell r="F140">
            <v>850000</v>
          </cell>
        </row>
        <row r="141">
          <cell r="B141" t="str">
            <v>SOUTH BRIGHTON</v>
          </cell>
          <cell r="C141">
            <v>11</v>
          </cell>
          <cell r="D141">
            <v>590000</v>
          </cell>
          <cell r="E141">
            <v>11</v>
          </cell>
          <cell r="F141">
            <v>726000</v>
          </cell>
        </row>
        <row r="142">
          <cell r="B142" t="str">
            <v>ASCOT PARK</v>
          </cell>
          <cell r="C142">
            <v>4</v>
          </cell>
          <cell r="D142">
            <v>417000</v>
          </cell>
          <cell r="E142">
            <v>5</v>
          </cell>
          <cell r="F142">
            <v>530000</v>
          </cell>
        </row>
        <row r="143">
          <cell r="B143" t="str">
            <v>BEDFORD PARK</v>
          </cell>
          <cell r="C143">
            <v>5</v>
          </cell>
          <cell r="D143">
            <v>516000</v>
          </cell>
          <cell r="E143">
            <v>2</v>
          </cell>
          <cell r="F143">
            <v>475000</v>
          </cell>
        </row>
        <row r="144">
          <cell r="B144" t="str">
            <v>CLOVELLY PARK</v>
          </cell>
          <cell r="C144">
            <v>11</v>
          </cell>
          <cell r="D144">
            <v>493375</v>
          </cell>
          <cell r="E144">
            <v>15</v>
          </cell>
          <cell r="F144">
            <v>440000</v>
          </cell>
        </row>
        <row r="145">
          <cell r="B145" t="str">
            <v>DARLINGTON</v>
          </cell>
          <cell r="C145">
            <v>4</v>
          </cell>
          <cell r="D145">
            <v>447500</v>
          </cell>
          <cell r="E145">
            <v>7</v>
          </cell>
          <cell r="F145">
            <v>410000</v>
          </cell>
        </row>
        <row r="146">
          <cell r="B146" t="str">
            <v>DOVER GARDENS</v>
          </cell>
          <cell r="C146">
            <v>9</v>
          </cell>
          <cell r="D146">
            <v>495000</v>
          </cell>
          <cell r="E146">
            <v>14</v>
          </cell>
          <cell r="F146">
            <v>475000</v>
          </cell>
        </row>
        <row r="147">
          <cell r="B147" t="str">
            <v>EDWARDSTOWN</v>
          </cell>
          <cell r="C147">
            <v>16</v>
          </cell>
          <cell r="D147">
            <v>475000</v>
          </cell>
          <cell r="E147">
            <v>17</v>
          </cell>
          <cell r="F147">
            <v>500000</v>
          </cell>
        </row>
        <row r="148">
          <cell r="B148" t="str">
            <v>GLANDORE</v>
          </cell>
          <cell r="C148">
            <v>7</v>
          </cell>
          <cell r="D148">
            <v>600000</v>
          </cell>
          <cell r="E148">
            <v>5</v>
          </cell>
          <cell r="F148">
            <v>772000</v>
          </cell>
        </row>
        <row r="149">
          <cell r="B149" t="str">
            <v>GLENGOWRIE</v>
          </cell>
          <cell r="C149">
            <v>22</v>
          </cell>
          <cell r="D149">
            <v>604000</v>
          </cell>
          <cell r="E149">
            <v>18</v>
          </cell>
          <cell r="F149">
            <v>641500</v>
          </cell>
        </row>
        <row r="150">
          <cell r="B150" t="str">
            <v>HALLETT COVE</v>
          </cell>
          <cell r="C150">
            <v>56</v>
          </cell>
          <cell r="D150">
            <v>406000</v>
          </cell>
          <cell r="E150">
            <v>48</v>
          </cell>
          <cell r="F150">
            <v>490000</v>
          </cell>
        </row>
        <row r="151">
          <cell r="B151" t="str">
            <v>LONSDALE</v>
          </cell>
        </row>
        <row r="152">
          <cell r="B152" t="str">
            <v>MARINO</v>
          </cell>
          <cell r="C152">
            <v>9</v>
          </cell>
          <cell r="D152">
            <v>576000</v>
          </cell>
          <cell r="E152">
            <v>15</v>
          </cell>
          <cell r="F152">
            <v>728500</v>
          </cell>
        </row>
        <row r="153">
          <cell r="B153" t="str">
            <v>MARION</v>
          </cell>
          <cell r="C153">
            <v>12</v>
          </cell>
          <cell r="D153">
            <v>486000</v>
          </cell>
          <cell r="E153">
            <v>15</v>
          </cell>
          <cell r="F153">
            <v>537500</v>
          </cell>
        </row>
        <row r="154">
          <cell r="B154" t="str">
            <v>MITCHELL PARK</v>
          </cell>
          <cell r="C154">
            <v>13</v>
          </cell>
          <cell r="D154">
            <v>420000</v>
          </cell>
          <cell r="E154">
            <v>23</v>
          </cell>
          <cell r="F154">
            <v>451000</v>
          </cell>
        </row>
        <row r="155">
          <cell r="B155" t="str">
            <v>MORPHETTVILLE</v>
          </cell>
          <cell r="C155">
            <v>12</v>
          </cell>
          <cell r="D155">
            <v>501000</v>
          </cell>
          <cell r="E155">
            <v>9</v>
          </cell>
          <cell r="F155">
            <v>505000</v>
          </cell>
        </row>
        <row r="156">
          <cell r="B156" t="str">
            <v>OAKLANDS PARK</v>
          </cell>
          <cell r="C156">
            <v>10</v>
          </cell>
          <cell r="D156">
            <v>498000</v>
          </cell>
          <cell r="E156">
            <v>8</v>
          </cell>
          <cell r="F156">
            <v>540000</v>
          </cell>
        </row>
        <row r="157">
          <cell r="B157" t="str">
            <v>O'HALLORAN HILL</v>
          </cell>
          <cell r="C157">
            <v>11</v>
          </cell>
          <cell r="D157">
            <v>380000</v>
          </cell>
          <cell r="E157">
            <v>12</v>
          </cell>
          <cell r="F157">
            <v>350000</v>
          </cell>
        </row>
        <row r="158">
          <cell r="B158" t="str">
            <v>PARK HOLME</v>
          </cell>
          <cell r="C158">
            <v>9</v>
          </cell>
          <cell r="D158">
            <v>505000</v>
          </cell>
          <cell r="E158">
            <v>17</v>
          </cell>
          <cell r="F158">
            <v>524250</v>
          </cell>
        </row>
        <row r="159">
          <cell r="B159" t="str">
            <v>PLYMPTON PARK</v>
          </cell>
          <cell r="C159">
            <v>20</v>
          </cell>
          <cell r="D159">
            <v>517500</v>
          </cell>
          <cell r="E159">
            <v>15</v>
          </cell>
          <cell r="F159">
            <v>540500</v>
          </cell>
        </row>
        <row r="160">
          <cell r="B160" t="str">
            <v>SEACLIFF PARK</v>
          </cell>
          <cell r="C160">
            <v>12</v>
          </cell>
          <cell r="D160">
            <v>537500</v>
          </cell>
          <cell r="E160">
            <v>8</v>
          </cell>
          <cell r="F160">
            <v>502500</v>
          </cell>
        </row>
        <row r="161">
          <cell r="B161" t="str">
            <v>SEACOMBE GARDENS</v>
          </cell>
          <cell r="C161">
            <v>9</v>
          </cell>
          <cell r="D161">
            <v>470000</v>
          </cell>
          <cell r="E161">
            <v>7</v>
          </cell>
          <cell r="F161">
            <v>482500</v>
          </cell>
        </row>
        <row r="162">
          <cell r="B162" t="str">
            <v>SEACOMBE HEIGHTS</v>
          </cell>
          <cell r="C162">
            <v>6</v>
          </cell>
          <cell r="D162">
            <v>420944</v>
          </cell>
          <cell r="E162">
            <v>6</v>
          </cell>
          <cell r="F162">
            <v>502000</v>
          </cell>
        </row>
        <row r="163">
          <cell r="B163" t="str">
            <v>SEAVIEW DOWNS</v>
          </cell>
          <cell r="C163">
            <v>16</v>
          </cell>
          <cell r="D163">
            <v>504005.5</v>
          </cell>
          <cell r="E163">
            <v>11</v>
          </cell>
          <cell r="F163">
            <v>450000</v>
          </cell>
        </row>
        <row r="164">
          <cell r="B164" t="str">
            <v>SHEIDOW PARK</v>
          </cell>
          <cell r="C164">
            <v>22</v>
          </cell>
          <cell r="D164">
            <v>441500</v>
          </cell>
          <cell r="E164">
            <v>32</v>
          </cell>
          <cell r="F164">
            <v>429500</v>
          </cell>
        </row>
        <row r="165">
          <cell r="B165" t="str">
            <v>SOUTH PLYMPTON</v>
          </cell>
          <cell r="C165">
            <v>17</v>
          </cell>
          <cell r="D165">
            <v>484550</v>
          </cell>
          <cell r="E165">
            <v>20</v>
          </cell>
          <cell r="F165">
            <v>561000</v>
          </cell>
        </row>
        <row r="166">
          <cell r="B166" t="str">
            <v>STURT</v>
          </cell>
          <cell r="C166">
            <v>9</v>
          </cell>
          <cell r="D166">
            <v>437300</v>
          </cell>
          <cell r="E166">
            <v>16</v>
          </cell>
          <cell r="F166">
            <v>469500</v>
          </cell>
        </row>
        <row r="167">
          <cell r="B167" t="str">
            <v>TONSLEY</v>
          </cell>
        </row>
        <row r="168">
          <cell r="B168" t="str">
            <v>TROTT PARK</v>
          </cell>
          <cell r="C168">
            <v>14</v>
          </cell>
          <cell r="D168">
            <v>337500</v>
          </cell>
          <cell r="E168">
            <v>16</v>
          </cell>
          <cell r="F168">
            <v>385000</v>
          </cell>
        </row>
        <row r="169">
          <cell r="B169" t="str">
            <v>WARRADALE</v>
          </cell>
          <cell r="C169">
            <v>10</v>
          </cell>
          <cell r="D169">
            <v>585250</v>
          </cell>
          <cell r="E169">
            <v>18</v>
          </cell>
          <cell r="F169">
            <v>603000</v>
          </cell>
        </row>
        <row r="170">
          <cell r="B170" t="str">
            <v>BEDFORD PARK</v>
          </cell>
          <cell r="C170">
            <v>5</v>
          </cell>
          <cell r="D170">
            <v>516000</v>
          </cell>
          <cell r="E170">
            <v>2</v>
          </cell>
          <cell r="F170">
            <v>475000</v>
          </cell>
        </row>
        <row r="171">
          <cell r="B171" t="str">
            <v>BELAIR</v>
          </cell>
          <cell r="C171">
            <v>22</v>
          </cell>
          <cell r="D171">
            <v>645000</v>
          </cell>
          <cell r="E171">
            <v>19</v>
          </cell>
          <cell r="F171">
            <v>658250</v>
          </cell>
        </row>
        <row r="172">
          <cell r="B172" t="str">
            <v>BELLEVUE HEIGHTS</v>
          </cell>
          <cell r="C172">
            <v>6</v>
          </cell>
          <cell r="D172">
            <v>530000</v>
          </cell>
          <cell r="E172">
            <v>7</v>
          </cell>
          <cell r="F172">
            <v>588000</v>
          </cell>
        </row>
        <row r="173">
          <cell r="B173" t="str">
            <v>BLACKWOOD</v>
          </cell>
          <cell r="C173">
            <v>23</v>
          </cell>
          <cell r="D173">
            <v>500000</v>
          </cell>
          <cell r="E173">
            <v>12</v>
          </cell>
          <cell r="F173">
            <v>525000</v>
          </cell>
        </row>
        <row r="174">
          <cell r="B174" t="str">
            <v>BROWN HILL CREEK</v>
          </cell>
        </row>
        <row r="175">
          <cell r="B175" t="str">
            <v>CLAPHAM</v>
          </cell>
          <cell r="C175">
            <v>3</v>
          </cell>
          <cell r="D175">
            <v>665000</v>
          </cell>
          <cell r="E175">
            <v>6</v>
          </cell>
          <cell r="F175">
            <v>495250</v>
          </cell>
        </row>
        <row r="176">
          <cell r="B176" t="str">
            <v>CLARENCE GARDENS</v>
          </cell>
          <cell r="C176">
            <v>7</v>
          </cell>
          <cell r="D176">
            <v>663000</v>
          </cell>
          <cell r="E176">
            <v>6</v>
          </cell>
          <cell r="F176">
            <v>677500</v>
          </cell>
        </row>
        <row r="177">
          <cell r="B177" t="str">
            <v>COLONEL LIGHT GARDENS</v>
          </cell>
          <cell r="C177">
            <v>8</v>
          </cell>
          <cell r="D177">
            <v>750000</v>
          </cell>
          <cell r="E177">
            <v>7</v>
          </cell>
          <cell r="F177">
            <v>741500</v>
          </cell>
        </row>
        <row r="178">
          <cell r="B178" t="str">
            <v>COROMANDEL VALLEY</v>
          </cell>
          <cell r="C178">
            <v>13</v>
          </cell>
          <cell r="D178">
            <v>487500</v>
          </cell>
          <cell r="E178">
            <v>22</v>
          </cell>
          <cell r="F178">
            <v>530000</v>
          </cell>
        </row>
        <row r="179">
          <cell r="B179" t="str">
            <v>CRAFERS WEST</v>
          </cell>
          <cell r="C179">
            <v>8</v>
          </cell>
          <cell r="D179">
            <v>642500</v>
          </cell>
          <cell r="E179">
            <v>4</v>
          </cell>
          <cell r="F179">
            <v>851500</v>
          </cell>
        </row>
        <row r="180">
          <cell r="B180" t="str">
            <v>CRAIGBURN FARM</v>
          </cell>
          <cell r="C180">
            <v>16</v>
          </cell>
          <cell r="D180">
            <v>632500</v>
          </cell>
          <cell r="E180">
            <v>4</v>
          </cell>
          <cell r="F180">
            <v>582500</v>
          </cell>
        </row>
        <row r="181">
          <cell r="B181" t="str">
            <v>CUMBERLAND PARK</v>
          </cell>
          <cell r="C181">
            <v>6</v>
          </cell>
          <cell r="D181">
            <v>770000</v>
          </cell>
          <cell r="E181">
            <v>8</v>
          </cell>
          <cell r="F181">
            <v>810000</v>
          </cell>
        </row>
        <row r="182">
          <cell r="B182" t="str">
            <v>DAW PARK</v>
          </cell>
          <cell r="C182">
            <v>5</v>
          </cell>
          <cell r="D182">
            <v>490000</v>
          </cell>
          <cell r="E182">
            <v>10</v>
          </cell>
          <cell r="F182">
            <v>682500</v>
          </cell>
        </row>
        <row r="183">
          <cell r="B183" t="str">
            <v>EDEN HILLS</v>
          </cell>
          <cell r="C183">
            <v>9</v>
          </cell>
          <cell r="D183">
            <v>608250</v>
          </cell>
          <cell r="E183">
            <v>13</v>
          </cell>
          <cell r="F183">
            <v>520500</v>
          </cell>
        </row>
        <row r="184">
          <cell r="B184" t="str">
            <v>GLENALTA</v>
          </cell>
          <cell r="C184">
            <v>7</v>
          </cell>
          <cell r="D184">
            <v>460000</v>
          </cell>
          <cell r="E184">
            <v>10</v>
          </cell>
          <cell r="F184">
            <v>510000</v>
          </cell>
        </row>
        <row r="185">
          <cell r="B185" t="str">
            <v>HAWTHORN</v>
          </cell>
          <cell r="C185">
            <v>4</v>
          </cell>
          <cell r="D185">
            <v>970000</v>
          </cell>
          <cell r="E185">
            <v>6</v>
          </cell>
          <cell r="F185">
            <v>1065000</v>
          </cell>
        </row>
        <row r="186">
          <cell r="B186" t="str">
            <v>HAWTHORNDENE</v>
          </cell>
          <cell r="C186">
            <v>12</v>
          </cell>
          <cell r="D186">
            <v>505500</v>
          </cell>
          <cell r="E186">
            <v>16</v>
          </cell>
          <cell r="F186">
            <v>575750</v>
          </cell>
        </row>
        <row r="187">
          <cell r="B187" t="str">
            <v>KINGSWOOD</v>
          </cell>
          <cell r="C187">
            <v>6</v>
          </cell>
          <cell r="D187">
            <v>900000</v>
          </cell>
          <cell r="E187">
            <v>7</v>
          </cell>
          <cell r="F187">
            <v>1000000</v>
          </cell>
        </row>
        <row r="188">
          <cell r="B188" t="str">
            <v>LEAWOOD GARDENS</v>
          </cell>
        </row>
        <row r="189">
          <cell r="B189" t="str">
            <v>LOWER MITCHAM</v>
          </cell>
          <cell r="C189">
            <v>4</v>
          </cell>
          <cell r="D189">
            <v>761000</v>
          </cell>
          <cell r="E189">
            <v>10</v>
          </cell>
          <cell r="F189">
            <v>825000</v>
          </cell>
        </row>
        <row r="190">
          <cell r="B190" t="str">
            <v>LYNTON</v>
          </cell>
          <cell r="C190">
            <v>1</v>
          </cell>
          <cell r="D190">
            <v>570000</v>
          </cell>
        </row>
        <row r="191">
          <cell r="B191" t="str">
            <v>MELROSE PARK</v>
          </cell>
          <cell r="C191">
            <v>7</v>
          </cell>
          <cell r="D191">
            <v>515000</v>
          </cell>
          <cell r="E191">
            <v>11</v>
          </cell>
          <cell r="F191">
            <v>551700</v>
          </cell>
        </row>
        <row r="192">
          <cell r="B192" t="str">
            <v>MITCHAM</v>
          </cell>
          <cell r="C192">
            <v>7</v>
          </cell>
          <cell r="D192">
            <v>925000</v>
          </cell>
          <cell r="E192">
            <v>5</v>
          </cell>
          <cell r="F192">
            <v>830000</v>
          </cell>
        </row>
        <row r="193">
          <cell r="B193" t="str">
            <v>NETHERBY</v>
          </cell>
          <cell r="C193">
            <v>2</v>
          </cell>
          <cell r="D193">
            <v>1510000</v>
          </cell>
          <cell r="E193">
            <v>9</v>
          </cell>
          <cell r="F193">
            <v>880000</v>
          </cell>
        </row>
        <row r="194">
          <cell r="B194" t="str">
            <v>PANORAMA</v>
          </cell>
          <cell r="C194">
            <v>13</v>
          </cell>
          <cell r="D194">
            <v>583199</v>
          </cell>
          <cell r="E194">
            <v>12</v>
          </cell>
          <cell r="F194">
            <v>585000</v>
          </cell>
        </row>
        <row r="195">
          <cell r="B195" t="str">
            <v>PASADENA</v>
          </cell>
          <cell r="C195">
            <v>12</v>
          </cell>
          <cell r="D195">
            <v>490000</v>
          </cell>
          <cell r="E195">
            <v>11</v>
          </cell>
          <cell r="F195">
            <v>524000</v>
          </cell>
        </row>
        <row r="196">
          <cell r="B196" t="str">
            <v>SPRINGFIELD</v>
          </cell>
          <cell r="C196">
            <v>5</v>
          </cell>
          <cell r="D196">
            <v>1625000</v>
          </cell>
          <cell r="E196">
            <v>5</v>
          </cell>
          <cell r="F196">
            <v>1350000</v>
          </cell>
        </row>
        <row r="197">
          <cell r="B197" t="str">
            <v>ST MARYS</v>
          </cell>
          <cell r="C197">
            <v>14</v>
          </cell>
          <cell r="D197">
            <v>465000</v>
          </cell>
          <cell r="E197">
            <v>9</v>
          </cell>
          <cell r="F197">
            <v>474000</v>
          </cell>
        </row>
        <row r="198">
          <cell r="B198" t="str">
            <v>TORRENS PARK</v>
          </cell>
          <cell r="C198">
            <v>12</v>
          </cell>
          <cell r="D198">
            <v>761000</v>
          </cell>
          <cell r="E198">
            <v>10</v>
          </cell>
          <cell r="F198">
            <v>730000</v>
          </cell>
        </row>
        <row r="199">
          <cell r="B199" t="str">
            <v>UPPER STURT</v>
          </cell>
          <cell r="C199">
            <v>3</v>
          </cell>
          <cell r="D199">
            <v>555000</v>
          </cell>
          <cell r="E199">
            <v>2</v>
          </cell>
          <cell r="F199">
            <v>521250</v>
          </cell>
        </row>
        <row r="200">
          <cell r="B200" t="str">
            <v>URRBRAE</v>
          </cell>
          <cell r="C200">
            <v>3</v>
          </cell>
          <cell r="D200">
            <v>830000</v>
          </cell>
          <cell r="E200">
            <v>6</v>
          </cell>
          <cell r="F200">
            <v>934000</v>
          </cell>
        </row>
        <row r="201">
          <cell r="B201" t="str">
            <v>WESTBOURNE PARK</v>
          </cell>
          <cell r="C201">
            <v>8</v>
          </cell>
          <cell r="D201">
            <v>836500</v>
          </cell>
          <cell r="E201">
            <v>3</v>
          </cell>
          <cell r="F201">
            <v>822000</v>
          </cell>
        </row>
        <row r="202">
          <cell r="B202" t="str">
            <v>COLLEGE PARK</v>
          </cell>
        </row>
        <row r="203">
          <cell r="B203" t="str">
            <v>EVANDALE</v>
          </cell>
          <cell r="C203">
            <v>3</v>
          </cell>
          <cell r="D203">
            <v>755000</v>
          </cell>
          <cell r="E203">
            <v>5</v>
          </cell>
          <cell r="F203">
            <v>900000</v>
          </cell>
        </row>
        <row r="204">
          <cell r="B204" t="str">
            <v>FELIXSTOW</v>
          </cell>
          <cell r="C204">
            <v>8</v>
          </cell>
          <cell r="D204">
            <v>525000</v>
          </cell>
          <cell r="E204">
            <v>7</v>
          </cell>
          <cell r="F204">
            <v>666000</v>
          </cell>
        </row>
        <row r="205">
          <cell r="B205" t="str">
            <v>FIRLE</v>
          </cell>
          <cell r="C205">
            <v>8</v>
          </cell>
          <cell r="D205">
            <v>705000</v>
          </cell>
          <cell r="E205">
            <v>9</v>
          </cell>
          <cell r="F205">
            <v>794000</v>
          </cell>
        </row>
        <row r="206">
          <cell r="B206" t="str">
            <v>GLYNDE</v>
          </cell>
          <cell r="C206">
            <v>5</v>
          </cell>
          <cell r="D206">
            <v>563000</v>
          </cell>
          <cell r="E206">
            <v>7</v>
          </cell>
          <cell r="F206">
            <v>620000</v>
          </cell>
        </row>
        <row r="207">
          <cell r="B207" t="str">
            <v>HACKNEY</v>
          </cell>
        </row>
        <row r="208">
          <cell r="B208" t="str">
            <v>HEATHPOOL</v>
          </cell>
          <cell r="C208">
            <v>2</v>
          </cell>
          <cell r="D208">
            <v>917000</v>
          </cell>
          <cell r="E208">
            <v>3</v>
          </cell>
          <cell r="F208">
            <v>1005000</v>
          </cell>
        </row>
        <row r="209">
          <cell r="B209" t="str">
            <v>JOSLIN</v>
          </cell>
          <cell r="C209">
            <v>7</v>
          </cell>
          <cell r="D209">
            <v>1005000</v>
          </cell>
          <cell r="E209">
            <v>3</v>
          </cell>
          <cell r="F209">
            <v>845000</v>
          </cell>
        </row>
        <row r="210">
          <cell r="B210" t="str">
            <v>KENSINGTON</v>
          </cell>
          <cell r="C210">
            <v>7</v>
          </cell>
          <cell r="D210">
            <v>810000</v>
          </cell>
          <cell r="E210">
            <v>1</v>
          </cell>
          <cell r="F210">
            <v>618000</v>
          </cell>
        </row>
        <row r="211">
          <cell r="B211" t="str">
            <v>KENT TOWN</v>
          </cell>
          <cell r="C211">
            <v>3</v>
          </cell>
          <cell r="D211">
            <v>1006050</v>
          </cell>
          <cell r="E211">
            <v>2</v>
          </cell>
          <cell r="F211">
            <v>1050000</v>
          </cell>
        </row>
        <row r="212">
          <cell r="B212" t="str">
            <v>MARDEN</v>
          </cell>
          <cell r="C212">
            <v>7</v>
          </cell>
          <cell r="D212">
            <v>653000</v>
          </cell>
          <cell r="E212">
            <v>13</v>
          </cell>
          <cell r="F212">
            <v>725000</v>
          </cell>
        </row>
        <row r="213">
          <cell r="B213" t="str">
            <v>MARRYATVILLE</v>
          </cell>
          <cell r="C213">
            <v>1</v>
          </cell>
          <cell r="D213">
            <v>775000</v>
          </cell>
        </row>
        <row r="214">
          <cell r="B214" t="str">
            <v>MAYLANDS</v>
          </cell>
          <cell r="C214">
            <v>8</v>
          </cell>
          <cell r="D214">
            <v>703277.5</v>
          </cell>
          <cell r="E214">
            <v>8</v>
          </cell>
          <cell r="F214">
            <v>862250</v>
          </cell>
        </row>
        <row r="215">
          <cell r="B215" t="str">
            <v>NORWOOD</v>
          </cell>
          <cell r="C215">
            <v>17</v>
          </cell>
          <cell r="D215">
            <v>825000</v>
          </cell>
          <cell r="E215">
            <v>17</v>
          </cell>
          <cell r="F215">
            <v>900000</v>
          </cell>
        </row>
        <row r="216">
          <cell r="B216" t="str">
            <v>PAYNEHAM</v>
          </cell>
          <cell r="C216">
            <v>1</v>
          </cell>
          <cell r="D216">
            <v>600000</v>
          </cell>
          <cell r="E216">
            <v>4</v>
          </cell>
          <cell r="F216">
            <v>588000</v>
          </cell>
        </row>
        <row r="217">
          <cell r="B217" t="str">
            <v>PAYNEHAM SOUTH</v>
          </cell>
          <cell r="C217">
            <v>6</v>
          </cell>
          <cell r="D217">
            <v>770000</v>
          </cell>
          <cell r="E217">
            <v>7</v>
          </cell>
          <cell r="F217">
            <v>680000</v>
          </cell>
        </row>
        <row r="218">
          <cell r="B218" t="str">
            <v>ROYSTON PARK</v>
          </cell>
          <cell r="C218">
            <v>1</v>
          </cell>
          <cell r="D218">
            <v>730250</v>
          </cell>
          <cell r="E218">
            <v>3</v>
          </cell>
          <cell r="F218">
            <v>910000</v>
          </cell>
        </row>
        <row r="219">
          <cell r="B219" t="str">
            <v>ST MORRIS</v>
          </cell>
          <cell r="C219">
            <v>4</v>
          </cell>
          <cell r="D219">
            <v>833000</v>
          </cell>
          <cell r="E219">
            <v>6</v>
          </cell>
          <cell r="F219">
            <v>834000</v>
          </cell>
        </row>
        <row r="220">
          <cell r="B220" t="str">
            <v>ST PETERS</v>
          </cell>
          <cell r="C220">
            <v>13</v>
          </cell>
          <cell r="D220">
            <v>1410100</v>
          </cell>
          <cell r="E220">
            <v>6</v>
          </cell>
          <cell r="F220">
            <v>1525000</v>
          </cell>
        </row>
        <row r="221">
          <cell r="B221" t="str">
            <v>STEPNEY</v>
          </cell>
          <cell r="C221">
            <v>1</v>
          </cell>
          <cell r="D221">
            <v>870000</v>
          </cell>
          <cell r="E221">
            <v>5</v>
          </cell>
          <cell r="F221">
            <v>751000</v>
          </cell>
        </row>
        <row r="222">
          <cell r="B222" t="str">
            <v>TRINITY GARDENS</v>
          </cell>
          <cell r="C222">
            <v>4</v>
          </cell>
          <cell r="D222">
            <v>811000</v>
          </cell>
          <cell r="E222">
            <v>8</v>
          </cell>
          <cell r="F222">
            <v>840000</v>
          </cell>
        </row>
        <row r="223">
          <cell r="B223" t="str">
            <v>ABERFOYLE PARK</v>
          </cell>
          <cell r="C223">
            <v>42</v>
          </cell>
          <cell r="D223">
            <v>373000</v>
          </cell>
          <cell r="E223">
            <v>40</v>
          </cell>
          <cell r="F223">
            <v>445000</v>
          </cell>
        </row>
        <row r="224">
          <cell r="B224" t="str">
            <v>ALDINGA</v>
          </cell>
          <cell r="C224">
            <v>2</v>
          </cell>
          <cell r="D224">
            <v>290000</v>
          </cell>
          <cell r="E224">
            <v>3</v>
          </cell>
          <cell r="F224">
            <v>575000</v>
          </cell>
        </row>
        <row r="225">
          <cell r="B225" t="str">
            <v>ALDINGA BEACH</v>
          </cell>
          <cell r="C225">
            <v>57</v>
          </cell>
          <cell r="D225">
            <v>336000</v>
          </cell>
          <cell r="E225">
            <v>66</v>
          </cell>
          <cell r="F225">
            <v>358500</v>
          </cell>
        </row>
        <row r="226">
          <cell r="B226" t="str">
            <v>BLEWITT SPRINGS</v>
          </cell>
        </row>
        <row r="227">
          <cell r="B227" t="str">
            <v>CHANDLERS HILL</v>
          </cell>
          <cell r="C227">
            <v>3</v>
          </cell>
          <cell r="D227">
            <v>615000</v>
          </cell>
          <cell r="E227">
            <v>2</v>
          </cell>
          <cell r="F227">
            <v>570000</v>
          </cell>
        </row>
        <row r="228">
          <cell r="B228" t="str">
            <v>CHERRY GARDENS</v>
          </cell>
        </row>
        <row r="229">
          <cell r="B229" t="str">
            <v>CHRISTIE DOWNS</v>
          </cell>
          <cell r="C229">
            <v>25</v>
          </cell>
          <cell r="D229">
            <v>272500</v>
          </cell>
          <cell r="E229">
            <v>15</v>
          </cell>
          <cell r="F229">
            <v>265000</v>
          </cell>
        </row>
        <row r="230">
          <cell r="B230" t="str">
            <v>CHRISTIES BEACH</v>
          </cell>
          <cell r="C230">
            <v>29</v>
          </cell>
          <cell r="D230">
            <v>340000</v>
          </cell>
          <cell r="E230">
            <v>24</v>
          </cell>
          <cell r="F230">
            <v>360000</v>
          </cell>
        </row>
        <row r="231">
          <cell r="B231" t="str">
            <v>CLARENDON</v>
          </cell>
          <cell r="C231">
            <v>1</v>
          </cell>
          <cell r="D231">
            <v>462500</v>
          </cell>
        </row>
        <row r="232">
          <cell r="B232" t="str">
            <v>COROMANDEL EAST</v>
          </cell>
        </row>
        <row r="233">
          <cell r="B233" t="str">
            <v>COROMANDEL VALLEY</v>
          </cell>
          <cell r="C233">
            <v>13</v>
          </cell>
          <cell r="D233">
            <v>487500</v>
          </cell>
          <cell r="E233">
            <v>22</v>
          </cell>
          <cell r="F233">
            <v>530000</v>
          </cell>
        </row>
        <row r="234">
          <cell r="B234" t="str">
            <v>CRAIGBURN FARM</v>
          </cell>
          <cell r="C234">
            <v>16</v>
          </cell>
          <cell r="D234">
            <v>632500</v>
          </cell>
          <cell r="E234">
            <v>4</v>
          </cell>
          <cell r="F234">
            <v>582500</v>
          </cell>
        </row>
        <row r="235">
          <cell r="B235" t="str">
            <v>DARLINGTON</v>
          </cell>
          <cell r="C235">
            <v>4</v>
          </cell>
          <cell r="D235">
            <v>447500</v>
          </cell>
          <cell r="E235">
            <v>7</v>
          </cell>
          <cell r="F235">
            <v>410000</v>
          </cell>
        </row>
        <row r="236">
          <cell r="B236" t="str">
            <v>DORSET VALE</v>
          </cell>
        </row>
        <row r="237">
          <cell r="B237" t="str">
            <v>FLAGSTAFF HILL</v>
          </cell>
          <cell r="C237">
            <v>43</v>
          </cell>
          <cell r="D237">
            <v>467250</v>
          </cell>
          <cell r="E237">
            <v>42</v>
          </cell>
          <cell r="F237">
            <v>505000</v>
          </cell>
        </row>
        <row r="238">
          <cell r="B238" t="str">
            <v>HACKHAM</v>
          </cell>
          <cell r="C238">
            <v>14</v>
          </cell>
          <cell r="D238">
            <v>310000</v>
          </cell>
          <cell r="E238">
            <v>17</v>
          </cell>
          <cell r="F238">
            <v>280000</v>
          </cell>
        </row>
        <row r="239">
          <cell r="B239" t="str">
            <v>HACKHAM WEST</v>
          </cell>
          <cell r="C239">
            <v>14</v>
          </cell>
          <cell r="D239">
            <v>255500</v>
          </cell>
          <cell r="E239">
            <v>17</v>
          </cell>
          <cell r="F239">
            <v>252000</v>
          </cell>
        </row>
        <row r="240">
          <cell r="B240" t="str">
            <v>HALLETT COVE</v>
          </cell>
          <cell r="C240">
            <v>56</v>
          </cell>
          <cell r="D240">
            <v>406000</v>
          </cell>
          <cell r="E240">
            <v>48</v>
          </cell>
          <cell r="F240">
            <v>490000</v>
          </cell>
        </row>
        <row r="241">
          <cell r="B241" t="str">
            <v>HAPPY VALLEY</v>
          </cell>
          <cell r="C241">
            <v>41</v>
          </cell>
          <cell r="D241">
            <v>381500</v>
          </cell>
          <cell r="E241">
            <v>44</v>
          </cell>
          <cell r="F241">
            <v>396000</v>
          </cell>
        </row>
        <row r="242">
          <cell r="B242" t="str">
            <v>HUNTFIELD HEIGHTS</v>
          </cell>
          <cell r="C242">
            <v>25</v>
          </cell>
          <cell r="D242">
            <v>290000</v>
          </cell>
          <cell r="E242">
            <v>20</v>
          </cell>
          <cell r="F242">
            <v>273000</v>
          </cell>
        </row>
        <row r="243">
          <cell r="B243" t="str">
            <v>IRONBANK</v>
          </cell>
          <cell r="C243">
            <v>1</v>
          </cell>
          <cell r="D243">
            <v>734000</v>
          </cell>
        </row>
        <row r="244">
          <cell r="B244" t="str">
            <v>KANGARILLA</v>
          </cell>
        </row>
        <row r="245">
          <cell r="B245" t="str">
            <v>LONSDALE</v>
          </cell>
        </row>
        <row r="246">
          <cell r="B246" t="str">
            <v>MASLIN BEACH</v>
          </cell>
          <cell r="C246">
            <v>9</v>
          </cell>
          <cell r="D246">
            <v>385500</v>
          </cell>
          <cell r="E246">
            <v>4</v>
          </cell>
          <cell r="F246">
            <v>357500</v>
          </cell>
        </row>
        <row r="247">
          <cell r="B247" t="str">
            <v>MCLAREN FLAT</v>
          </cell>
          <cell r="C247">
            <v>1</v>
          </cell>
          <cell r="D247">
            <v>550000</v>
          </cell>
          <cell r="E247">
            <v>6</v>
          </cell>
          <cell r="F247">
            <v>519000</v>
          </cell>
        </row>
        <row r="248">
          <cell r="B248" t="str">
            <v>MCLAREN VALE</v>
          </cell>
          <cell r="C248">
            <v>9</v>
          </cell>
          <cell r="D248">
            <v>462500</v>
          </cell>
          <cell r="E248">
            <v>10</v>
          </cell>
          <cell r="F248">
            <v>440000</v>
          </cell>
        </row>
        <row r="249">
          <cell r="B249" t="str">
            <v>MOANA</v>
          </cell>
          <cell r="C249">
            <v>18</v>
          </cell>
          <cell r="D249">
            <v>427500</v>
          </cell>
          <cell r="E249">
            <v>8</v>
          </cell>
          <cell r="F249">
            <v>385000</v>
          </cell>
        </row>
        <row r="250">
          <cell r="B250" t="str">
            <v>MORPHETT VALE</v>
          </cell>
          <cell r="C250">
            <v>102</v>
          </cell>
          <cell r="D250">
            <v>299000</v>
          </cell>
          <cell r="E250">
            <v>102</v>
          </cell>
          <cell r="F250">
            <v>312500</v>
          </cell>
        </row>
        <row r="251">
          <cell r="B251" t="str">
            <v>NOARLUNGA CENTRE</v>
          </cell>
        </row>
        <row r="252">
          <cell r="B252" t="str">
            <v>NOARLUNGA DOWNS</v>
          </cell>
          <cell r="C252">
            <v>6</v>
          </cell>
          <cell r="D252">
            <v>376250</v>
          </cell>
          <cell r="E252">
            <v>14</v>
          </cell>
          <cell r="F252">
            <v>346750</v>
          </cell>
        </row>
        <row r="253">
          <cell r="B253" t="str">
            <v>O'HALLORAN HILL</v>
          </cell>
          <cell r="C253">
            <v>11</v>
          </cell>
          <cell r="D253">
            <v>380000</v>
          </cell>
          <cell r="E253">
            <v>12</v>
          </cell>
          <cell r="F253">
            <v>350000</v>
          </cell>
        </row>
        <row r="254">
          <cell r="B254" t="str">
            <v>OLD NOARLUNGA</v>
          </cell>
          <cell r="C254">
            <v>7</v>
          </cell>
          <cell r="D254">
            <v>305000</v>
          </cell>
        </row>
        <row r="255">
          <cell r="B255" t="str">
            <v>OLD REYNELLA</v>
          </cell>
          <cell r="C255">
            <v>12</v>
          </cell>
          <cell r="D255">
            <v>370000</v>
          </cell>
          <cell r="E255">
            <v>13</v>
          </cell>
          <cell r="F255">
            <v>376000</v>
          </cell>
        </row>
        <row r="256">
          <cell r="B256" t="str">
            <v>ONKAPARINGA HILLS</v>
          </cell>
          <cell r="C256">
            <v>4</v>
          </cell>
          <cell r="D256">
            <v>418500</v>
          </cell>
          <cell r="E256">
            <v>6</v>
          </cell>
          <cell r="F256">
            <v>446750</v>
          </cell>
        </row>
        <row r="257">
          <cell r="B257" t="str">
            <v>O'SULLIVAN BEACH</v>
          </cell>
          <cell r="C257">
            <v>7</v>
          </cell>
          <cell r="D257">
            <v>295000</v>
          </cell>
          <cell r="E257">
            <v>12</v>
          </cell>
          <cell r="F257">
            <v>305000</v>
          </cell>
        </row>
        <row r="258">
          <cell r="B258" t="str">
            <v>PORT NOARLUNGA</v>
          </cell>
          <cell r="C258">
            <v>13</v>
          </cell>
          <cell r="D258">
            <v>440000</v>
          </cell>
          <cell r="E258">
            <v>11</v>
          </cell>
          <cell r="F258">
            <v>438500</v>
          </cell>
        </row>
        <row r="259">
          <cell r="B259" t="str">
            <v>PORT NOARLUNGA SOUTH</v>
          </cell>
          <cell r="C259">
            <v>17</v>
          </cell>
          <cell r="D259">
            <v>388000</v>
          </cell>
          <cell r="E259">
            <v>9</v>
          </cell>
          <cell r="F259">
            <v>435000</v>
          </cell>
        </row>
        <row r="260">
          <cell r="B260" t="str">
            <v>PORT WILLUNGA</v>
          </cell>
          <cell r="C260">
            <v>12</v>
          </cell>
          <cell r="D260">
            <v>351500</v>
          </cell>
          <cell r="E260">
            <v>4</v>
          </cell>
          <cell r="F260">
            <v>370000</v>
          </cell>
        </row>
        <row r="261">
          <cell r="B261" t="str">
            <v>REYNELLA</v>
          </cell>
          <cell r="C261">
            <v>18</v>
          </cell>
          <cell r="D261">
            <v>330000</v>
          </cell>
          <cell r="E261">
            <v>23</v>
          </cell>
          <cell r="F261">
            <v>311500</v>
          </cell>
        </row>
        <row r="262">
          <cell r="B262" t="str">
            <v>REYNELLA EAST</v>
          </cell>
          <cell r="C262">
            <v>4</v>
          </cell>
          <cell r="D262">
            <v>401000</v>
          </cell>
          <cell r="E262">
            <v>13</v>
          </cell>
          <cell r="F262">
            <v>325000</v>
          </cell>
        </row>
        <row r="263">
          <cell r="B263" t="str">
            <v>SEAFORD</v>
          </cell>
          <cell r="C263">
            <v>13</v>
          </cell>
          <cell r="D263">
            <v>328500</v>
          </cell>
          <cell r="E263">
            <v>16</v>
          </cell>
          <cell r="F263">
            <v>347500</v>
          </cell>
        </row>
        <row r="264">
          <cell r="B264" t="str">
            <v>SEAFORD HEIGHTS</v>
          </cell>
          <cell r="C264">
            <v>1</v>
          </cell>
          <cell r="D264">
            <v>575000</v>
          </cell>
          <cell r="E264">
            <v>4</v>
          </cell>
          <cell r="F264">
            <v>409950</v>
          </cell>
        </row>
        <row r="265">
          <cell r="B265" t="str">
            <v>SEAFORD MEADOWS</v>
          </cell>
          <cell r="C265">
            <v>18</v>
          </cell>
          <cell r="D265">
            <v>390000</v>
          </cell>
          <cell r="E265">
            <v>14</v>
          </cell>
          <cell r="F265">
            <v>376000</v>
          </cell>
        </row>
        <row r="266">
          <cell r="B266" t="str">
            <v>SEAFORD RISE</v>
          </cell>
          <cell r="C266">
            <v>23</v>
          </cell>
          <cell r="D266">
            <v>380000</v>
          </cell>
          <cell r="E266">
            <v>26</v>
          </cell>
          <cell r="F266">
            <v>420000</v>
          </cell>
        </row>
        <row r="267">
          <cell r="B267" t="str">
            <v>SELLICKS BEACH</v>
          </cell>
          <cell r="C267">
            <v>17</v>
          </cell>
          <cell r="D267">
            <v>310000</v>
          </cell>
          <cell r="E267">
            <v>19</v>
          </cell>
          <cell r="F267">
            <v>455000</v>
          </cell>
        </row>
        <row r="268">
          <cell r="B268" t="str">
            <v>SELLICKS HILL</v>
          </cell>
        </row>
        <row r="269">
          <cell r="B269" t="str">
            <v>TATACHILLA</v>
          </cell>
        </row>
        <row r="270">
          <cell r="B270" t="str">
            <v>THE RANGE</v>
          </cell>
        </row>
        <row r="271">
          <cell r="B271" t="str">
            <v>VALE PARK</v>
          </cell>
          <cell r="C271">
            <v>9</v>
          </cell>
          <cell r="D271">
            <v>796000</v>
          </cell>
          <cell r="E271">
            <v>12</v>
          </cell>
          <cell r="F271">
            <v>684500</v>
          </cell>
        </row>
        <row r="272">
          <cell r="B272" t="str">
            <v>WHITES VALLEY</v>
          </cell>
        </row>
        <row r="273">
          <cell r="B273" t="str">
            <v>WILLUNGA</v>
          </cell>
          <cell r="C273">
            <v>12</v>
          </cell>
          <cell r="D273">
            <v>468750</v>
          </cell>
          <cell r="E273">
            <v>11</v>
          </cell>
          <cell r="F273">
            <v>464000</v>
          </cell>
        </row>
        <row r="274">
          <cell r="B274" t="str">
            <v>WILLUNGA SOUTH</v>
          </cell>
        </row>
        <row r="275">
          <cell r="B275" t="str">
            <v>WOODCROFT</v>
          </cell>
          <cell r="C275">
            <v>47</v>
          </cell>
          <cell r="D275">
            <v>369000</v>
          </cell>
          <cell r="E275">
            <v>48</v>
          </cell>
          <cell r="F275">
            <v>425000</v>
          </cell>
        </row>
        <row r="276">
          <cell r="B276" t="str">
            <v>ANDREWS FARM</v>
          </cell>
          <cell r="C276">
            <v>33</v>
          </cell>
          <cell r="D276">
            <v>267000</v>
          </cell>
          <cell r="E276">
            <v>36</v>
          </cell>
          <cell r="F276">
            <v>272500</v>
          </cell>
        </row>
        <row r="277">
          <cell r="B277" t="str">
            <v>ANGLE VALE</v>
          </cell>
          <cell r="C277">
            <v>7</v>
          </cell>
          <cell r="D277">
            <v>557000</v>
          </cell>
          <cell r="E277">
            <v>3</v>
          </cell>
          <cell r="F277">
            <v>450000</v>
          </cell>
        </row>
        <row r="278">
          <cell r="B278" t="str">
            <v>BIBARINGA</v>
          </cell>
        </row>
        <row r="279">
          <cell r="B279" t="str">
            <v>BLAKEVIEW</v>
          </cell>
          <cell r="C279">
            <v>24</v>
          </cell>
          <cell r="D279">
            <v>342000</v>
          </cell>
          <cell r="E279">
            <v>35</v>
          </cell>
          <cell r="F279">
            <v>335000</v>
          </cell>
        </row>
        <row r="280">
          <cell r="B280" t="str">
            <v>BUCKLAND PARK</v>
          </cell>
        </row>
        <row r="281">
          <cell r="B281" t="str">
            <v>CRAIGMORE</v>
          </cell>
          <cell r="C281">
            <v>35</v>
          </cell>
          <cell r="D281">
            <v>285000</v>
          </cell>
          <cell r="E281">
            <v>39</v>
          </cell>
          <cell r="F281">
            <v>310000</v>
          </cell>
        </row>
        <row r="282">
          <cell r="B282" t="str">
            <v>DAVOREN PARK</v>
          </cell>
          <cell r="C282">
            <v>29</v>
          </cell>
          <cell r="D282">
            <v>192500</v>
          </cell>
          <cell r="E282">
            <v>24</v>
          </cell>
          <cell r="F282">
            <v>186250</v>
          </cell>
        </row>
        <row r="283">
          <cell r="B283" t="str">
            <v>EDINBURGH</v>
          </cell>
        </row>
        <row r="284">
          <cell r="B284" t="str">
            <v>EDINBURGH NORTH</v>
          </cell>
        </row>
        <row r="285">
          <cell r="B285" t="str">
            <v>ELIZABETH</v>
          </cell>
          <cell r="C285">
            <v>4</v>
          </cell>
          <cell r="D285">
            <v>228000</v>
          </cell>
          <cell r="E285">
            <v>6</v>
          </cell>
          <cell r="F285">
            <v>272500</v>
          </cell>
        </row>
        <row r="286">
          <cell r="B286" t="str">
            <v>ELIZABETH DOWNS</v>
          </cell>
          <cell r="C286">
            <v>30</v>
          </cell>
          <cell r="D286">
            <v>190000</v>
          </cell>
          <cell r="E286">
            <v>16</v>
          </cell>
          <cell r="F286">
            <v>205000</v>
          </cell>
        </row>
        <row r="287">
          <cell r="B287" t="str">
            <v>ELIZABETH EAST</v>
          </cell>
          <cell r="C287">
            <v>16</v>
          </cell>
          <cell r="D287">
            <v>212500</v>
          </cell>
          <cell r="E287">
            <v>14</v>
          </cell>
          <cell r="F287">
            <v>205000</v>
          </cell>
        </row>
        <row r="288">
          <cell r="B288" t="str">
            <v>ELIZABETH GROVE</v>
          </cell>
          <cell r="C288">
            <v>10</v>
          </cell>
          <cell r="D288">
            <v>240000</v>
          </cell>
          <cell r="E288">
            <v>7</v>
          </cell>
          <cell r="F288">
            <v>220000</v>
          </cell>
        </row>
        <row r="289">
          <cell r="B289" t="str">
            <v>ELIZABETH NORTH</v>
          </cell>
          <cell r="C289">
            <v>17</v>
          </cell>
          <cell r="D289">
            <v>178000</v>
          </cell>
          <cell r="E289">
            <v>8</v>
          </cell>
          <cell r="F289">
            <v>202500</v>
          </cell>
        </row>
        <row r="290">
          <cell r="B290" t="str">
            <v>ELIZABETH PARK</v>
          </cell>
          <cell r="C290">
            <v>14</v>
          </cell>
          <cell r="D290">
            <v>215000</v>
          </cell>
          <cell r="E290">
            <v>9</v>
          </cell>
          <cell r="F290">
            <v>196500</v>
          </cell>
        </row>
        <row r="291">
          <cell r="B291" t="str">
            <v>ELIZABETH SOUTH</v>
          </cell>
          <cell r="C291">
            <v>7</v>
          </cell>
          <cell r="D291">
            <v>215500</v>
          </cell>
          <cell r="E291">
            <v>9</v>
          </cell>
          <cell r="F291">
            <v>240000</v>
          </cell>
        </row>
        <row r="292">
          <cell r="B292" t="str">
            <v>ELIZABETH VALE</v>
          </cell>
          <cell r="C292">
            <v>7</v>
          </cell>
          <cell r="D292">
            <v>230500</v>
          </cell>
          <cell r="E292">
            <v>16</v>
          </cell>
          <cell r="F292">
            <v>237500</v>
          </cell>
        </row>
        <row r="293">
          <cell r="B293" t="str">
            <v>EVANSTON PARK</v>
          </cell>
          <cell r="C293">
            <v>16</v>
          </cell>
          <cell r="D293">
            <v>355750</v>
          </cell>
          <cell r="E293">
            <v>20</v>
          </cell>
          <cell r="F293">
            <v>370000</v>
          </cell>
        </row>
        <row r="294">
          <cell r="B294" t="str">
            <v>GOULD CREEK</v>
          </cell>
        </row>
        <row r="295">
          <cell r="B295" t="str">
            <v>HILLBANK</v>
          </cell>
          <cell r="C295">
            <v>21</v>
          </cell>
          <cell r="D295">
            <v>335000</v>
          </cell>
          <cell r="E295">
            <v>20</v>
          </cell>
          <cell r="F295">
            <v>350000</v>
          </cell>
        </row>
        <row r="296">
          <cell r="B296" t="str">
            <v>HILLIER</v>
          </cell>
        </row>
        <row r="297">
          <cell r="B297" t="str">
            <v>HUMBUG SCRUB</v>
          </cell>
        </row>
        <row r="298">
          <cell r="B298" t="str">
            <v>MACDONALD PARK</v>
          </cell>
        </row>
        <row r="299">
          <cell r="B299" t="str">
            <v>MUNNO PARA</v>
          </cell>
          <cell r="C299">
            <v>11</v>
          </cell>
          <cell r="D299">
            <v>253000</v>
          </cell>
          <cell r="E299">
            <v>16</v>
          </cell>
          <cell r="F299">
            <v>271000</v>
          </cell>
        </row>
        <row r="300">
          <cell r="B300" t="str">
            <v>MUNNO PARA DOWNS</v>
          </cell>
        </row>
        <row r="301">
          <cell r="B301" t="str">
            <v>MUNNO PARA WEST</v>
          </cell>
          <cell r="C301">
            <v>36</v>
          </cell>
          <cell r="D301">
            <v>272000</v>
          </cell>
          <cell r="E301">
            <v>18</v>
          </cell>
          <cell r="F301">
            <v>270000</v>
          </cell>
        </row>
        <row r="302">
          <cell r="B302" t="str">
            <v>ONE TREE HILL</v>
          </cell>
          <cell r="C302">
            <v>2</v>
          </cell>
          <cell r="D302">
            <v>620000</v>
          </cell>
          <cell r="E302">
            <v>4</v>
          </cell>
          <cell r="F302">
            <v>630000</v>
          </cell>
        </row>
        <row r="303">
          <cell r="B303" t="str">
            <v>PENFIELD</v>
          </cell>
          <cell r="E303">
            <v>5</v>
          </cell>
          <cell r="F303">
            <v>274500</v>
          </cell>
        </row>
        <row r="304">
          <cell r="B304" t="str">
            <v>PENFIELD GARDENS</v>
          </cell>
        </row>
        <row r="305">
          <cell r="B305" t="str">
            <v>SAMPSON FLAT</v>
          </cell>
        </row>
        <row r="306">
          <cell r="B306" t="str">
            <v>SMITHFIELD</v>
          </cell>
          <cell r="C306">
            <v>8</v>
          </cell>
          <cell r="D306">
            <v>260000</v>
          </cell>
          <cell r="E306">
            <v>8</v>
          </cell>
          <cell r="F306">
            <v>221950</v>
          </cell>
        </row>
        <row r="307">
          <cell r="B307" t="str">
            <v>SMITHFIELD PLAINS</v>
          </cell>
          <cell r="C307">
            <v>7</v>
          </cell>
          <cell r="D307">
            <v>168000</v>
          </cell>
          <cell r="E307">
            <v>16</v>
          </cell>
          <cell r="F307">
            <v>197500</v>
          </cell>
        </row>
        <row r="308">
          <cell r="B308" t="str">
            <v>ST KILDA</v>
          </cell>
        </row>
        <row r="309">
          <cell r="B309" t="str">
            <v>ULEYBURY</v>
          </cell>
        </row>
        <row r="310">
          <cell r="B310" t="str">
            <v>VIRGINIA</v>
          </cell>
          <cell r="C310">
            <v>3</v>
          </cell>
          <cell r="D310">
            <v>550000</v>
          </cell>
          <cell r="E310">
            <v>4</v>
          </cell>
          <cell r="F310">
            <v>535000</v>
          </cell>
        </row>
        <row r="311">
          <cell r="B311" t="str">
            <v>WATERLOO CORNER</v>
          </cell>
        </row>
        <row r="312">
          <cell r="B312" t="str">
            <v>YATTALUNGA</v>
          </cell>
        </row>
        <row r="313">
          <cell r="B313" t="str">
            <v>ALBERTON</v>
          </cell>
          <cell r="C313">
            <v>11</v>
          </cell>
          <cell r="D313">
            <v>451000</v>
          </cell>
          <cell r="E313">
            <v>8</v>
          </cell>
          <cell r="F313">
            <v>450000</v>
          </cell>
        </row>
        <row r="314">
          <cell r="B314" t="str">
            <v>ANGLE PARK</v>
          </cell>
          <cell r="C314">
            <v>2</v>
          </cell>
          <cell r="D314">
            <v>457500</v>
          </cell>
          <cell r="E314">
            <v>4</v>
          </cell>
          <cell r="F314">
            <v>405000</v>
          </cell>
        </row>
        <row r="315">
          <cell r="B315" t="str">
            <v>BIRKENHEAD</v>
          </cell>
          <cell r="C315">
            <v>9</v>
          </cell>
          <cell r="D315">
            <v>394500</v>
          </cell>
          <cell r="E315">
            <v>13</v>
          </cell>
          <cell r="F315">
            <v>421500</v>
          </cell>
        </row>
        <row r="316">
          <cell r="B316" t="str">
            <v>BLAIR ATHOL</v>
          </cell>
          <cell r="C316">
            <v>18</v>
          </cell>
          <cell r="D316">
            <v>423000</v>
          </cell>
          <cell r="E316">
            <v>20</v>
          </cell>
          <cell r="F316">
            <v>494250</v>
          </cell>
        </row>
        <row r="317">
          <cell r="B317" t="str">
            <v>BROADVIEW</v>
          </cell>
          <cell r="C317">
            <v>18</v>
          </cell>
          <cell r="D317">
            <v>542500</v>
          </cell>
          <cell r="E317">
            <v>13</v>
          </cell>
          <cell r="F317">
            <v>497500</v>
          </cell>
        </row>
        <row r="318">
          <cell r="B318" t="str">
            <v>CLEARVIEW</v>
          </cell>
          <cell r="C318">
            <v>17</v>
          </cell>
          <cell r="D318">
            <v>400000</v>
          </cell>
          <cell r="E318">
            <v>23</v>
          </cell>
          <cell r="F318">
            <v>431000</v>
          </cell>
        </row>
        <row r="319">
          <cell r="B319" t="str">
            <v>CROYDON PARK</v>
          </cell>
          <cell r="C319">
            <v>17</v>
          </cell>
          <cell r="D319">
            <v>430000</v>
          </cell>
          <cell r="E319">
            <v>11</v>
          </cell>
          <cell r="F319">
            <v>424000</v>
          </cell>
        </row>
        <row r="320">
          <cell r="B320" t="str">
            <v>DERNANCOURT</v>
          </cell>
          <cell r="C320">
            <v>20</v>
          </cell>
          <cell r="D320">
            <v>434198.5</v>
          </cell>
          <cell r="E320">
            <v>15</v>
          </cell>
          <cell r="F320">
            <v>463000</v>
          </cell>
        </row>
        <row r="321">
          <cell r="B321" t="str">
            <v>DEVON PARK</v>
          </cell>
          <cell r="C321">
            <v>3</v>
          </cell>
          <cell r="D321">
            <v>520000</v>
          </cell>
          <cell r="E321">
            <v>5</v>
          </cell>
          <cell r="F321">
            <v>360000</v>
          </cell>
        </row>
        <row r="322">
          <cell r="B322" t="str">
            <v>DRY CREEK</v>
          </cell>
          <cell r="E322">
            <v>1</v>
          </cell>
          <cell r="F322">
            <v>175000</v>
          </cell>
        </row>
        <row r="323">
          <cell r="B323" t="str">
            <v>DUDLEY PARK</v>
          </cell>
          <cell r="C323">
            <v>1</v>
          </cell>
          <cell r="D323">
            <v>465000</v>
          </cell>
          <cell r="E323">
            <v>4</v>
          </cell>
          <cell r="F323">
            <v>485000</v>
          </cell>
        </row>
        <row r="324">
          <cell r="B324" t="str">
            <v>ENFIELD</v>
          </cell>
          <cell r="C324">
            <v>24</v>
          </cell>
          <cell r="D324">
            <v>365000</v>
          </cell>
          <cell r="E324">
            <v>23</v>
          </cell>
          <cell r="F324">
            <v>407000</v>
          </cell>
        </row>
        <row r="325">
          <cell r="B325" t="str">
            <v>ETHELTON</v>
          </cell>
          <cell r="C325">
            <v>5</v>
          </cell>
          <cell r="D325">
            <v>384000</v>
          </cell>
          <cell r="E325">
            <v>6</v>
          </cell>
          <cell r="F325">
            <v>425000</v>
          </cell>
        </row>
        <row r="326">
          <cell r="B326" t="str">
            <v>EXETER</v>
          </cell>
          <cell r="C326">
            <v>5</v>
          </cell>
          <cell r="D326">
            <v>506500</v>
          </cell>
          <cell r="E326">
            <v>1</v>
          </cell>
          <cell r="F326">
            <v>450000</v>
          </cell>
        </row>
        <row r="327">
          <cell r="B327" t="str">
            <v>FERRYDEN PARK</v>
          </cell>
          <cell r="C327">
            <v>6</v>
          </cell>
          <cell r="D327">
            <v>444000</v>
          </cell>
          <cell r="E327">
            <v>4</v>
          </cell>
          <cell r="F327">
            <v>405000</v>
          </cell>
        </row>
        <row r="328">
          <cell r="B328" t="str">
            <v>GEPPS CROSS</v>
          </cell>
          <cell r="E328">
            <v>2</v>
          </cell>
          <cell r="F328">
            <v>385000</v>
          </cell>
        </row>
        <row r="329">
          <cell r="B329" t="str">
            <v>GILLES PLAINS</v>
          </cell>
          <cell r="C329">
            <v>21</v>
          </cell>
          <cell r="D329">
            <v>370000</v>
          </cell>
          <cell r="E329">
            <v>13</v>
          </cell>
          <cell r="F329">
            <v>358000</v>
          </cell>
        </row>
        <row r="330">
          <cell r="B330" t="str">
            <v>GILLMAN</v>
          </cell>
        </row>
        <row r="331">
          <cell r="B331" t="str">
            <v>GLANVILLE</v>
          </cell>
          <cell r="C331">
            <v>2</v>
          </cell>
          <cell r="D331">
            <v>422500</v>
          </cell>
          <cell r="E331">
            <v>6</v>
          </cell>
          <cell r="F331">
            <v>440000</v>
          </cell>
        </row>
        <row r="332">
          <cell r="B332" t="str">
            <v>GREENACRES</v>
          </cell>
          <cell r="C332">
            <v>11</v>
          </cell>
          <cell r="D332">
            <v>440000</v>
          </cell>
          <cell r="E332">
            <v>16</v>
          </cell>
          <cell r="F332">
            <v>442500</v>
          </cell>
        </row>
        <row r="333">
          <cell r="B333" t="str">
            <v>HAMPSTEAD GARDENS</v>
          </cell>
          <cell r="C333">
            <v>6</v>
          </cell>
          <cell r="D333">
            <v>465000</v>
          </cell>
          <cell r="E333">
            <v>9</v>
          </cell>
          <cell r="F333">
            <v>555000</v>
          </cell>
        </row>
        <row r="334">
          <cell r="B334" t="str">
            <v>HILLCREST</v>
          </cell>
          <cell r="C334">
            <v>15</v>
          </cell>
          <cell r="D334">
            <v>435000</v>
          </cell>
          <cell r="E334">
            <v>17</v>
          </cell>
          <cell r="F334">
            <v>470250</v>
          </cell>
        </row>
        <row r="335">
          <cell r="B335" t="str">
            <v>HOLDEN HILL</v>
          </cell>
          <cell r="C335">
            <v>14</v>
          </cell>
          <cell r="D335">
            <v>372500</v>
          </cell>
          <cell r="E335">
            <v>14</v>
          </cell>
          <cell r="F335">
            <v>390000</v>
          </cell>
        </row>
        <row r="336">
          <cell r="B336" t="str">
            <v>KILBURN</v>
          </cell>
          <cell r="C336">
            <v>14</v>
          </cell>
          <cell r="D336">
            <v>400000</v>
          </cell>
          <cell r="E336">
            <v>8</v>
          </cell>
          <cell r="F336">
            <v>460500</v>
          </cell>
        </row>
        <row r="337">
          <cell r="B337" t="str">
            <v>KLEMZIG</v>
          </cell>
          <cell r="C337">
            <v>25</v>
          </cell>
          <cell r="D337">
            <v>533000</v>
          </cell>
          <cell r="E337">
            <v>15</v>
          </cell>
          <cell r="F337">
            <v>535000</v>
          </cell>
        </row>
        <row r="338">
          <cell r="B338" t="str">
            <v>LARGS BAY</v>
          </cell>
          <cell r="C338">
            <v>16</v>
          </cell>
          <cell r="D338">
            <v>590000</v>
          </cell>
          <cell r="E338">
            <v>9</v>
          </cell>
          <cell r="F338">
            <v>650000</v>
          </cell>
        </row>
        <row r="339">
          <cell r="B339" t="str">
            <v>LARGS NORTH</v>
          </cell>
          <cell r="C339">
            <v>20</v>
          </cell>
          <cell r="D339">
            <v>430000</v>
          </cell>
          <cell r="E339">
            <v>18</v>
          </cell>
          <cell r="F339">
            <v>455750</v>
          </cell>
        </row>
        <row r="340">
          <cell r="B340" t="str">
            <v>LIGHTSVIEW</v>
          </cell>
          <cell r="C340">
            <v>21</v>
          </cell>
          <cell r="D340">
            <v>517500</v>
          </cell>
          <cell r="E340">
            <v>32</v>
          </cell>
          <cell r="F340">
            <v>467500</v>
          </cell>
        </row>
        <row r="341">
          <cell r="B341" t="str">
            <v>MANNINGHAM</v>
          </cell>
          <cell r="C341">
            <v>7</v>
          </cell>
          <cell r="D341">
            <v>675000</v>
          </cell>
          <cell r="E341">
            <v>9</v>
          </cell>
          <cell r="F341">
            <v>552000</v>
          </cell>
        </row>
        <row r="342">
          <cell r="B342" t="str">
            <v>MANSFIELD PARK</v>
          </cell>
          <cell r="C342">
            <v>7</v>
          </cell>
          <cell r="D342">
            <v>445000</v>
          </cell>
          <cell r="E342">
            <v>8</v>
          </cell>
          <cell r="F342">
            <v>375000</v>
          </cell>
        </row>
        <row r="343">
          <cell r="B343" t="str">
            <v>NEW PORT</v>
          </cell>
        </row>
        <row r="344">
          <cell r="B344" t="str">
            <v>NORTH HAVEN</v>
          </cell>
          <cell r="C344">
            <v>21</v>
          </cell>
          <cell r="D344">
            <v>475000</v>
          </cell>
          <cell r="E344">
            <v>18</v>
          </cell>
          <cell r="F344">
            <v>482500</v>
          </cell>
        </row>
        <row r="345">
          <cell r="B345" t="str">
            <v>NORTHFIELD</v>
          </cell>
          <cell r="C345">
            <v>9</v>
          </cell>
          <cell r="D345">
            <v>390000</v>
          </cell>
          <cell r="E345">
            <v>17</v>
          </cell>
          <cell r="F345">
            <v>414000</v>
          </cell>
        </row>
        <row r="346">
          <cell r="B346" t="str">
            <v>NORTHGATE</v>
          </cell>
          <cell r="C346">
            <v>16</v>
          </cell>
          <cell r="D346">
            <v>559500</v>
          </cell>
          <cell r="E346">
            <v>13</v>
          </cell>
          <cell r="F346">
            <v>602505.5</v>
          </cell>
        </row>
        <row r="347">
          <cell r="B347" t="str">
            <v>OAKDEN</v>
          </cell>
          <cell r="C347">
            <v>14</v>
          </cell>
          <cell r="D347">
            <v>400000</v>
          </cell>
          <cell r="E347">
            <v>12</v>
          </cell>
          <cell r="F347">
            <v>440500</v>
          </cell>
        </row>
        <row r="348">
          <cell r="B348" t="str">
            <v>OSBORNE</v>
          </cell>
          <cell r="C348">
            <v>7</v>
          </cell>
          <cell r="D348">
            <v>365000</v>
          </cell>
          <cell r="E348">
            <v>4</v>
          </cell>
          <cell r="F348">
            <v>397500</v>
          </cell>
        </row>
        <row r="349">
          <cell r="B349" t="str">
            <v>OTTOWAY</v>
          </cell>
          <cell r="C349">
            <v>11</v>
          </cell>
          <cell r="D349">
            <v>357500</v>
          </cell>
          <cell r="E349">
            <v>12</v>
          </cell>
          <cell r="F349">
            <v>340000</v>
          </cell>
        </row>
        <row r="350">
          <cell r="B350" t="str">
            <v>OUTER HARBOR</v>
          </cell>
        </row>
        <row r="351">
          <cell r="B351" t="str">
            <v>OVINGHAM</v>
          </cell>
          <cell r="C351">
            <v>5</v>
          </cell>
          <cell r="D351">
            <v>685000</v>
          </cell>
          <cell r="E351">
            <v>1</v>
          </cell>
          <cell r="F351">
            <v>702500</v>
          </cell>
        </row>
        <row r="352">
          <cell r="B352" t="str">
            <v>PETERHEAD</v>
          </cell>
          <cell r="C352">
            <v>4</v>
          </cell>
          <cell r="D352">
            <v>405000</v>
          </cell>
          <cell r="E352">
            <v>5</v>
          </cell>
          <cell r="F352">
            <v>400000</v>
          </cell>
        </row>
        <row r="353">
          <cell r="B353" t="str">
            <v>PORT ADELAIDE</v>
          </cell>
          <cell r="C353">
            <v>3</v>
          </cell>
          <cell r="D353">
            <v>295000</v>
          </cell>
          <cell r="E353">
            <v>3</v>
          </cell>
          <cell r="F353">
            <v>415500</v>
          </cell>
        </row>
        <row r="354">
          <cell r="B354" t="str">
            <v>PROSPECT</v>
          </cell>
          <cell r="C354">
            <v>38</v>
          </cell>
          <cell r="D354">
            <v>640000</v>
          </cell>
          <cell r="E354">
            <v>44</v>
          </cell>
          <cell r="F354">
            <v>759000</v>
          </cell>
        </row>
        <row r="355">
          <cell r="B355" t="str">
            <v>QUEENSTOWN</v>
          </cell>
          <cell r="C355">
            <v>4</v>
          </cell>
          <cell r="D355">
            <v>410000</v>
          </cell>
          <cell r="E355">
            <v>8</v>
          </cell>
          <cell r="F355">
            <v>355000</v>
          </cell>
        </row>
        <row r="356">
          <cell r="B356" t="str">
            <v>REGENCY PARK</v>
          </cell>
        </row>
        <row r="357">
          <cell r="B357" t="str">
            <v>ROSEWATER</v>
          </cell>
          <cell r="C357">
            <v>22</v>
          </cell>
          <cell r="D357">
            <v>347500</v>
          </cell>
          <cell r="E357">
            <v>19</v>
          </cell>
          <cell r="F357">
            <v>348000</v>
          </cell>
        </row>
        <row r="358">
          <cell r="B358" t="str">
            <v>SEFTON PARK</v>
          </cell>
          <cell r="C358">
            <v>3</v>
          </cell>
          <cell r="D358">
            <v>410000</v>
          </cell>
          <cell r="E358">
            <v>6</v>
          </cell>
          <cell r="F358">
            <v>712000</v>
          </cell>
        </row>
        <row r="359">
          <cell r="B359" t="str">
            <v>SEMAPHORE</v>
          </cell>
          <cell r="C359">
            <v>10</v>
          </cell>
          <cell r="D359">
            <v>615000</v>
          </cell>
          <cell r="E359">
            <v>4</v>
          </cell>
          <cell r="F359">
            <v>535750</v>
          </cell>
        </row>
        <row r="360">
          <cell r="B360" t="str">
            <v>SEMAPHORE SOUTH</v>
          </cell>
          <cell r="C360">
            <v>3</v>
          </cell>
          <cell r="D360">
            <v>480500</v>
          </cell>
          <cell r="E360">
            <v>4</v>
          </cell>
          <cell r="F360">
            <v>664000</v>
          </cell>
        </row>
        <row r="361">
          <cell r="B361" t="str">
            <v>TAPEROO</v>
          </cell>
          <cell r="C361">
            <v>8</v>
          </cell>
          <cell r="D361">
            <v>339000</v>
          </cell>
          <cell r="E361">
            <v>8</v>
          </cell>
          <cell r="F361">
            <v>362500</v>
          </cell>
        </row>
        <row r="362">
          <cell r="B362" t="str">
            <v>VALLEY VIEW</v>
          </cell>
          <cell r="C362">
            <v>25</v>
          </cell>
          <cell r="D362">
            <v>405100</v>
          </cell>
          <cell r="E362">
            <v>32</v>
          </cell>
          <cell r="F362">
            <v>386000</v>
          </cell>
        </row>
        <row r="363">
          <cell r="B363" t="str">
            <v>WALKLEY HEIGHTS</v>
          </cell>
          <cell r="C363">
            <v>6</v>
          </cell>
          <cell r="D363">
            <v>512500</v>
          </cell>
          <cell r="E363">
            <v>11</v>
          </cell>
          <cell r="F363">
            <v>560000</v>
          </cell>
        </row>
        <row r="364">
          <cell r="B364" t="str">
            <v>WINDSOR GARDENS</v>
          </cell>
          <cell r="C364">
            <v>32</v>
          </cell>
          <cell r="D364">
            <v>437000</v>
          </cell>
          <cell r="E364">
            <v>22</v>
          </cell>
          <cell r="F364">
            <v>450000</v>
          </cell>
        </row>
        <row r="365">
          <cell r="B365" t="str">
            <v>WINGFIELD</v>
          </cell>
          <cell r="C365">
            <v>6</v>
          </cell>
          <cell r="D365">
            <v>292500</v>
          </cell>
          <cell r="E365">
            <v>2</v>
          </cell>
          <cell r="F365">
            <v>303500</v>
          </cell>
        </row>
        <row r="366">
          <cell r="B366" t="str">
            <v>WOODVILLE GARDENS</v>
          </cell>
          <cell r="C366">
            <v>5</v>
          </cell>
          <cell r="D366">
            <v>405000</v>
          </cell>
          <cell r="E366">
            <v>7</v>
          </cell>
          <cell r="F366">
            <v>437000</v>
          </cell>
        </row>
        <row r="367">
          <cell r="B367" t="str">
            <v>BROADVIEW</v>
          </cell>
          <cell r="C367">
            <v>18</v>
          </cell>
          <cell r="D367">
            <v>542500</v>
          </cell>
          <cell r="E367">
            <v>13</v>
          </cell>
          <cell r="F367">
            <v>497500</v>
          </cell>
        </row>
        <row r="368">
          <cell r="B368" t="str">
            <v>COLLINSWOOD</v>
          </cell>
          <cell r="C368">
            <v>6</v>
          </cell>
          <cell r="D368">
            <v>702000</v>
          </cell>
          <cell r="E368">
            <v>5</v>
          </cell>
          <cell r="F368">
            <v>930000</v>
          </cell>
        </row>
        <row r="369">
          <cell r="B369" t="str">
            <v>FITZROY</v>
          </cell>
          <cell r="C369">
            <v>8</v>
          </cell>
          <cell r="D369">
            <v>1262750</v>
          </cell>
        </row>
        <row r="370">
          <cell r="B370" t="str">
            <v>MEDINDIE GARDENS</v>
          </cell>
          <cell r="C370">
            <v>1</v>
          </cell>
          <cell r="D370">
            <v>1400000</v>
          </cell>
          <cell r="E370">
            <v>1</v>
          </cell>
          <cell r="F370">
            <v>813000</v>
          </cell>
        </row>
        <row r="371">
          <cell r="B371" t="str">
            <v>NAILSWORTH</v>
          </cell>
          <cell r="C371">
            <v>10</v>
          </cell>
          <cell r="D371">
            <v>745000</v>
          </cell>
          <cell r="E371">
            <v>12</v>
          </cell>
          <cell r="F371">
            <v>730000</v>
          </cell>
        </row>
        <row r="372">
          <cell r="B372" t="str">
            <v>OVINGHAM</v>
          </cell>
          <cell r="C372">
            <v>5</v>
          </cell>
          <cell r="D372">
            <v>685000</v>
          </cell>
          <cell r="E372">
            <v>1</v>
          </cell>
          <cell r="F372">
            <v>702500</v>
          </cell>
        </row>
        <row r="373">
          <cell r="B373" t="str">
            <v>PROSPECT</v>
          </cell>
          <cell r="C373">
            <v>38</v>
          </cell>
          <cell r="D373">
            <v>640000</v>
          </cell>
          <cell r="E373">
            <v>44</v>
          </cell>
          <cell r="F373">
            <v>759000</v>
          </cell>
        </row>
        <row r="374">
          <cell r="B374" t="str">
            <v>SEFTON PARK</v>
          </cell>
          <cell r="C374">
            <v>3</v>
          </cell>
          <cell r="D374">
            <v>410000</v>
          </cell>
          <cell r="E374">
            <v>6</v>
          </cell>
          <cell r="F374">
            <v>712000</v>
          </cell>
        </row>
        <row r="375">
          <cell r="B375" t="str">
            <v>THORNGATE</v>
          </cell>
          <cell r="C375">
            <v>1</v>
          </cell>
          <cell r="D375">
            <v>1300000</v>
          </cell>
        </row>
        <row r="376">
          <cell r="B376" t="str">
            <v>BOLIVAR</v>
          </cell>
        </row>
        <row r="377">
          <cell r="B377" t="str">
            <v>BRAHMA LODGE</v>
          </cell>
          <cell r="C377">
            <v>10</v>
          </cell>
          <cell r="D377">
            <v>278500</v>
          </cell>
          <cell r="E377">
            <v>16</v>
          </cell>
          <cell r="F377">
            <v>272500</v>
          </cell>
        </row>
        <row r="378">
          <cell r="B378" t="str">
            <v>BURTON</v>
          </cell>
          <cell r="C378">
            <v>26</v>
          </cell>
          <cell r="D378">
            <v>306000</v>
          </cell>
          <cell r="E378">
            <v>28</v>
          </cell>
          <cell r="F378">
            <v>322500</v>
          </cell>
        </row>
        <row r="379">
          <cell r="B379" t="str">
            <v>CAVAN</v>
          </cell>
        </row>
        <row r="380">
          <cell r="B380" t="str">
            <v>DIREK</v>
          </cell>
          <cell r="C380">
            <v>4</v>
          </cell>
          <cell r="D380">
            <v>330000</v>
          </cell>
          <cell r="E380">
            <v>4</v>
          </cell>
          <cell r="F380">
            <v>317750</v>
          </cell>
        </row>
        <row r="381">
          <cell r="B381" t="str">
            <v>DRY CREEK</v>
          </cell>
          <cell r="E381">
            <v>1</v>
          </cell>
          <cell r="F381">
            <v>175000</v>
          </cell>
        </row>
        <row r="382">
          <cell r="B382" t="str">
            <v>EDINBURGH</v>
          </cell>
        </row>
        <row r="383">
          <cell r="B383" t="str">
            <v>ELIZABETH VALE</v>
          </cell>
          <cell r="C383">
            <v>7</v>
          </cell>
          <cell r="D383">
            <v>230500</v>
          </cell>
          <cell r="E383">
            <v>16</v>
          </cell>
          <cell r="F383">
            <v>237500</v>
          </cell>
        </row>
        <row r="384">
          <cell r="B384" t="str">
            <v>GLOBE DERBY PARK</v>
          </cell>
        </row>
        <row r="385">
          <cell r="B385" t="str">
            <v>GREEN FIELDS</v>
          </cell>
          <cell r="C385">
            <v>1</v>
          </cell>
          <cell r="D385">
            <v>377500</v>
          </cell>
          <cell r="E385">
            <v>1</v>
          </cell>
          <cell r="F385">
            <v>320000</v>
          </cell>
        </row>
        <row r="386">
          <cell r="B386" t="str">
            <v>GULFVIEW HEIGHTS</v>
          </cell>
          <cell r="C386">
            <v>9</v>
          </cell>
          <cell r="D386">
            <v>385000</v>
          </cell>
          <cell r="E386">
            <v>10</v>
          </cell>
          <cell r="F386">
            <v>691500</v>
          </cell>
        </row>
        <row r="387">
          <cell r="B387" t="str">
            <v>INGLE FARM</v>
          </cell>
          <cell r="C387">
            <v>34</v>
          </cell>
          <cell r="D387">
            <v>320500</v>
          </cell>
          <cell r="E387">
            <v>40</v>
          </cell>
          <cell r="F387">
            <v>343000</v>
          </cell>
        </row>
        <row r="388">
          <cell r="B388" t="str">
            <v>MAWSON LAKES</v>
          </cell>
          <cell r="C388">
            <v>56</v>
          </cell>
          <cell r="D388">
            <v>480000</v>
          </cell>
          <cell r="E388">
            <v>56</v>
          </cell>
          <cell r="F388">
            <v>454500</v>
          </cell>
        </row>
        <row r="389">
          <cell r="B389" t="str">
            <v>MODBURY HEIGHTS</v>
          </cell>
          <cell r="C389">
            <v>32</v>
          </cell>
          <cell r="D389">
            <v>365000</v>
          </cell>
          <cell r="E389">
            <v>32</v>
          </cell>
          <cell r="F389">
            <v>380000</v>
          </cell>
        </row>
        <row r="390">
          <cell r="B390" t="str">
            <v>PARA HILLS</v>
          </cell>
          <cell r="C390">
            <v>34</v>
          </cell>
          <cell r="D390">
            <v>295000</v>
          </cell>
          <cell r="E390">
            <v>34</v>
          </cell>
          <cell r="F390">
            <v>323000</v>
          </cell>
        </row>
        <row r="391">
          <cell r="B391" t="str">
            <v>PARA HILLS WEST</v>
          </cell>
          <cell r="C391">
            <v>11</v>
          </cell>
          <cell r="D391">
            <v>288000</v>
          </cell>
          <cell r="E391">
            <v>11</v>
          </cell>
          <cell r="F391">
            <v>315000</v>
          </cell>
        </row>
        <row r="392">
          <cell r="B392" t="str">
            <v>PARA VISTA</v>
          </cell>
          <cell r="C392">
            <v>13</v>
          </cell>
          <cell r="D392">
            <v>355000</v>
          </cell>
          <cell r="E392">
            <v>12</v>
          </cell>
          <cell r="F392">
            <v>335250</v>
          </cell>
        </row>
        <row r="393">
          <cell r="B393" t="str">
            <v>PARAFIELD GARDENS</v>
          </cell>
          <cell r="C393">
            <v>63</v>
          </cell>
          <cell r="D393">
            <v>300000</v>
          </cell>
          <cell r="E393">
            <v>41</v>
          </cell>
          <cell r="F393">
            <v>352500</v>
          </cell>
        </row>
        <row r="394">
          <cell r="B394" t="str">
            <v>PARALOWIE</v>
          </cell>
          <cell r="C394">
            <v>49</v>
          </cell>
          <cell r="D394">
            <v>285000</v>
          </cell>
          <cell r="E394">
            <v>61</v>
          </cell>
          <cell r="F394">
            <v>312750</v>
          </cell>
        </row>
        <row r="395">
          <cell r="B395" t="str">
            <v>POORAKA</v>
          </cell>
          <cell r="C395">
            <v>17</v>
          </cell>
          <cell r="D395">
            <v>350000</v>
          </cell>
          <cell r="E395">
            <v>27</v>
          </cell>
          <cell r="F395">
            <v>347000</v>
          </cell>
        </row>
        <row r="396">
          <cell r="B396" t="str">
            <v>SALISBURY</v>
          </cell>
          <cell r="C396">
            <v>23</v>
          </cell>
          <cell r="D396">
            <v>281250</v>
          </cell>
          <cell r="E396">
            <v>20</v>
          </cell>
          <cell r="F396">
            <v>305000</v>
          </cell>
        </row>
        <row r="397">
          <cell r="B397" t="str">
            <v>SALISBURY DOWNS</v>
          </cell>
          <cell r="C397">
            <v>23</v>
          </cell>
          <cell r="D397">
            <v>295000</v>
          </cell>
          <cell r="E397">
            <v>21</v>
          </cell>
          <cell r="F397">
            <v>300000</v>
          </cell>
        </row>
        <row r="398">
          <cell r="B398" t="str">
            <v>SALISBURY EAST</v>
          </cell>
          <cell r="C398">
            <v>32</v>
          </cell>
          <cell r="D398">
            <v>295500</v>
          </cell>
          <cell r="E398">
            <v>42</v>
          </cell>
          <cell r="F398">
            <v>310000</v>
          </cell>
        </row>
        <row r="399">
          <cell r="B399" t="str">
            <v>SALISBURY HEIGHTS</v>
          </cell>
          <cell r="C399">
            <v>22</v>
          </cell>
          <cell r="D399">
            <v>417500</v>
          </cell>
          <cell r="E399">
            <v>20</v>
          </cell>
          <cell r="F399">
            <v>433500</v>
          </cell>
        </row>
        <row r="400">
          <cell r="B400" t="str">
            <v>SALISBURY NORTH</v>
          </cell>
          <cell r="C400">
            <v>25</v>
          </cell>
          <cell r="D400">
            <v>255000</v>
          </cell>
          <cell r="E400">
            <v>37</v>
          </cell>
          <cell r="F400">
            <v>253500</v>
          </cell>
        </row>
        <row r="401">
          <cell r="B401" t="str">
            <v>SALISBURY PARK</v>
          </cell>
          <cell r="C401">
            <v>4</v>
          </cell>
          <cell r="D401">
            <v>288000</v>
          </cell>
          <cell r="E401">
            <v>8</v>
          </cell>
          <cell r="F401">
            <v>300000</v>
          </cell>
        </row>
        <row r="402">
          <cell r="B402" t="str">
            <v>SALISBURY PLAIN</v>
          </cell>
          <cell r="C402">
            <v>4</v>
          </cell>
          <cell r="D402">
            <v>319000</v>
          </cell>
          <cell r="E402">
            <v>2</v>
          </cell>
          <cell r="F402">
            <v>322500</v>
          </cell>
        </row>
        <row r="403">
          <cell r="B403" t="str">
            <v>SALISBURY SOUTH</v>
          </cell>
        </row>
        <row r="404">
          <cell r="B404" t="str">
            <v>ST KILDA</v>
          </cell>
        </row>
        <row r="405">
          <cell r="B405" t="str">
            <v>VALLEY VIEW</v>
          </cell>
          <cell r="C405">
            <v>25</v>
          </cell>
          <cell r="D405">
            <v>405100</v>
          </cell>
          <cell r="E405">
            <v>32</v>
          </cell>
          <cell r="F405">
            <v>386000</v>
          </cell>
        </row>
        <row r="406">
          <cell r="B406" t="str">
            <v>WALKLEY HEIGHTS</v>
          </cell>
          <cell r="C406">
            <v>6</v>
          </cell>
          <cell r="D406">
            <v>512500</v>
          </cell>
          <cell r="E406">
            <v>11</v>
          </cell>
          <cell r="F406">
            <v>560000</v>
          </cell>
        </row>
        <row r="407">
          <cell r="B407" t="str">
            <v>WATERLOO CORNER</v>
          </cell>
        </row>
        <row r="408">
          <cell r="B408" t="str">
            <v>BANKSIA PARK</v>
          </cell>
          <cell r="C408">
            <v>19</v>
          </cell>
          <cell r="D408">
            <v>412500</v>
          </cell>
          <cell r="E408">
            <v>24</v>
          </cell>
          <cell r="F408">
            <v>422000</v>
          </cell>
        </row>
        <row r="409">
          <cell r="B409" t="str">
            <v>DERNANCOURT</v>
          </cell>
          <cell r="C409">
            <v>20</v>
          </cell>
          <cell r="D409">
            <v>434198.5</v>
          </cell>
          <cell r="E409">
            <v>15</v>
          </cell>
          <cell r="F409">
            <v>463000</v>
          </cell>
        </row>
        <row r="410">
          <cell r="B410" t="str">
            <v>FAIRVIEW PARK</v>
          </cell>
          <cell r="C410">
            <v>18</v>
          </cell>
          <cell r="D410">
            <v>413800</v>
          </cell>
          <cell r="E410">
            <v>8</v>
          </cell>
          <cell r="F410">
            <v>425000</v>
          </cell>
        </row>
        <row r="411">
          <cell r="B411" t="str">
            <v>GILLES PLAINS</v>
          </cell>
          <cell r="C411">
            <v>21</v>
          </cell>
          <cell r="D411">
            <v>370000</v>
          </cell>
          <cell r="E411">
            <v>13</v>
          </cell>
          <cell r="F411">
            <v>358000</v>
          </cell>
        </row>
        <row r="412">
          <cell r="B412" t="str">
            <v>GOLDEN GROVE</v>
          </cell>
          <cell r="C412">
            <v>45</v>
          </cell>
          <cell r="D412">
            <v>440000</v>
          </cell>
          <cell r="E412">
            <v>36</v>
          </cell>
          <cell r="F412">
            <v>446750</v>
          </cell>
        </row>
        <row r="413">
          <cell r="B413" t="str">
            <v>GOULD CREEK</v>
          </cell>
        </row>
        <row r="414">
          <cell r="B414" t="str">
            <v>GREENWITH</v>
          </cell>
          <cell r="C414">
            <v>50</v>
          </cell>
          <cell r="D414">
            <v>465500</v>
          </cell>
          <cell r="E414">
            <v>40</v>
          </cell>
          <cell r="F414">
            <v>478250</v>
          </cell>
        </row>
        <row r="415">
          <cell r="B415" t="str">
            <v>GULFVIEW HEIGHTS</v>
          </cell>
          <cell r="C415">
            <v>9</v>
          </cell>
          <cell r="D415">
            <v>385000</v>
          </cell>
          <cell r="E415">
            <v>10</v>
          </cell>
          <cell r="F415">
            <v>691500</v>
          </cell>
        </row>
        <row r="416">
          <cell r="B416" t="str">
            <v>HIGHBURY</v>
          </cell>
          <cell r="C416">
            <v>32</v>
          </cell>
          <cell r="D416">
            <v>495000</v>
          </cell>
          <cell r="E416">
            <v>30</v>
          </cell>
          <cell r="F416">
            <v>550000</v>
          </cell>
        </row>
        <row r="417">
          <cell r="B417" t="str">
            <v>HOLDEN HILL</v>
          </cell>
          <cell r="C417">
            <v>14</v>
          </cell>
          <cell r="D417">
            <v>372500</v>
          </cell>
          <cell r="E417">
            <v>14</v>
          </cell>
          <cell r="F417">
            <v>390000</v>
          </cell>
        </row>
        <row r="418">
          <cell r="B418" t="str">
            <v>HOPE VALLEY</v>
          </cell>
          <cell r="C418">
            <v>18</v>
          </cell>
          <cell r="D418">
            <v>385000</v>
          </cell>
          <cell r="E418">
            <v>22</v>
          </cell>
          <cell r="F418">
            <v>440000</v>
          </cell>
        </row>
        <row r="419">
          <cell r="B419" t="str">
            <v>MODBURY</v>
          </cell>
          <cell r="C419">
            <v>23</v>
          </cell>
          <cell r="D419">
            <v>372500</v>
          </cell>
          <cell r="E419">
            <v>20</v>
          </cell>
          <cell r="F419">
            <v>374000</v>
          </cell>
        </row>
        <row r="420">
          <cell r="B420" t="str">
            <v>MODBURY HEIGHTS</v>
          </cell>
          <cell r="C420">
            <v>32</v>
          </cell>
          <cell r="D420">
            <v>365000</v>
          </cell>
          <cell r="E420">
            <v>32</v>
          </cell>
          <cell r="F420">
            <v>380000</v>
          </cell>
        </row>
        <row r="421">
          <cell r="B421" t="str">
            <v>MODBURY NORTH</v>
          </cell>
          <cell r="C421">
            <v>34</v>
          </cell>
          <cell r="D421">
            <v>345000</v>
          </cell>
          <cell r="E421">
            <v>25</v>
          </cell>
          <cell r="F421">
            <v>367500</v>
          </cell>
        </row>
        <row r="422">
          <cell r="B422" t="str">
            <v>REDWOOD PARK</v>
          </cell>
          <cell r="C422">
            <v>21</v>
          </cell>
          <cell r="D422">
            <v>382000</v>
          </cell>
          <cell r="E422">
            <v>26</v>
          </cell>
          <cell r="F422">
            <v>392000</v>
          </cell>
        </row>
        <row r="423">
          <cell r="B423" t="str">
            <v>RIDGEHAVEN</v>
          </cell>
          <cell r="C423">
            <v>18</v>
          </cell>
          <cell r="D423">
            <v>328000</v>
          </cell>
          <cell r="E423">
            <v>20</v>
          </cell>
          <cell r="F423">
            <v>383250</v>
          </cell>
        </row>
        <row r="424">
          <cell r="B424" t="str">
            <v>SALISBURY EAST</v>
          </cell>
          <cell r="C424">
            <v>32</v>
          </cell>
          <cell r="D424">
            <v>295500</v>
          </cell>
          <cell r="E424">
            <v>42</v>
          </cell>
          <cell r="F424">
            <v>310000</v>
          </cell>
        </row>
        <row r="425">
          <cell r="B425" t="str">
            <v>SALISBURY HEIGHTS</v>
          </cell>
          <cell r="C425">
            <v>22</v>
          </cell>
          <cell r="D425">
            <v>417500</v>
          </cell>
          <cell r="E425">
            <v>20</v>
          </cell>
          <cell r="F425">
            <v>433500</v>
          </cell>
        </row>
        <row r="426">
          <cell r="B426" t="str">
            <v>ST AGNES</v>
          </cell>
          <cell r="C426">
            <v>21</v>
          </cell>
          <cell r="D426">
            <v>389000</v>
          </cell>
          <cell r="E426">
            <v>10</v>
          </cell>
          <cell r="F426">
            <v>408500</v>
          </cell>
        </row>
        <row r="427">
          <cell r="B427" t="str">
            <v>SURREY DOWNS</v>
          </cell>
          <cell r="C427">
            <v>23</v>
          </cell>
          <cell r="D427">
            <v>357000</v>
          </cell>
          <cell r="E427">
            <v>7</v>
          </cell>
          <cell r="F427">
            <v>402000</v>
          </cell>
        </row>
        <row r="428">
          <cell r="B428" t="str">
            <v>TEA TREE GULLY</v>
          </cell>
          <cell r="C428">
            <v>13</v>
          </cell>
          <cell r="D428">
            <v>415000</v>
          </cell>
          <cell r="E428">
            <v>20</v>
          </cell>
          <cell r="F428">
            <v>371500</v>
          </cell>
        </row>
        <row r="429">
          <cell r="B429" t="str">
            <v>VALLEY VIEW</v>
          </cell>
          <cell r="C429">
            <v>25</v>
          </cell>
          <cell r="D429">
            <v>405100</v>
          </cell>
          <cell r="E429">
            <v>32</v>
          </cell>
          <cell r="F429">
            <v>386000</v>
          </cell>
        </row>
        <row r="430">
          <cell r="B430" t="str">
            <v>VISTA</v>
          </cell>
          <cell r="E430">
            <v>6</v>
          </cell>
          <cell r="F430">
            <v>427500</v>
          </cell>
        </row>
        <row r="431">
          <cell r="B431" t="str">
            <v>WYNN VALE</v>
          </cell>
          <cell r="C431">
            <v>23</v>
          </cell>
          <cell r="D431">
            <v>470000</v>
          </cell>
          <cell r="E431">
            <v>25</v>
          </cell>
          <cell r="F431">
            <v>445000</v>
          </cell>
        </row>
        <row r="432">
          <cell r="B432" t="str">
            <v>YATALA VALE</v>
          </cell>
        </row>
        <row r="433">
          <cell r="B433" t="str">
            <v>BLACK FOREST</v>
          </cell>
          <cell r="C433">
            <v>2</v>
          </cell>
          <cell r="D433">
            <v>662550</v>
          </cell>
          <cell r="E433">
            <v>1</v>
          </cell>
          <cell r="F433">
            <v>732000</v>
          </cell>
        </row>
        <row r="434">
          <cell r="B434" t="str">
            <v>CLARENCE PARK</v>
          </cell>
          <cell r="C434">
            <v>1</v>
          </cell>
          <cell r="D434">
            <v>495000</v>
          </cell>
          <cell r="E434">
            <v>12</v>
          </cell>
          <cell r="F434">
            <v>725000</v>
          </cell>
        </row>
        <row r="435">
          <cell r="B435" t="str">
            <v>EVERARD PARK</v>
          </cell>
          <cell r="C435">
            <v>1</v>
          </cell>
          <cell r="D435">
            <v>1000000</v>
          </cell>
          <cell r="E435">
            <v>1</v>
          </cell>
          <cell r="F435">
            <v>850000</v>
          </cell>
        </row>
        <row r="436">
          <cell r="B436" t="str">
            <v>FORESTVILLE</v>
          </cell>
          <cell r="C436">
            <v>7</v>
          </cell>
          <cell r="D436">
            <v>660000</v>
          </cell>
          <cell r="E436">
            <v>3</v>
          </cell>
          <cell r="F436">
            <v>452000</v>
          </cell>
        </row>
        <row r="437">
          <cell r="B437" t="str">
            <v>FULLARTON</v>
          </cell>
          <cell r="C437">
            <v>8</v>
          </cell>
          <cell r="D437">
            <v>801000</v>
          </cell>
          <cell r="E437">
            <v>4</v>
          </cell>
          <cell r="F437">
            <v>751500</v>
          </cell>
        </row>
        <row r="438">
          <cell r="B438" t="str">
            <v>GOODWOOD</v>
          </cell>
          <cell r="C438">
            <v>9</v>
          </cell>
          <cell r="D438">
            <v>736000</v>
          </cell>
          <cell r="E438">
            <v>9</v>
          </cell>
          <cell r="F438">
            <v>795000</v>
          </cell>
        </row>
        <row r="439">
          <cell r="B439" t="str">
            <v>HIGHGATE</v>
          </cell>
          <cell r="C439">
            <v>6</v>
          </cell>
          <cell r="D439">
            <v>1080000</v>
          </cell>
          <cell r="E439">
            <v>6</v>
          </cell>
          <cell r="F439">
            <v>910500</v>
          </cell>
        </row>
        <row r="440">
          <cell r="B440" t="str">
            <v>HYDE PARK</v>
          </cell>
          <cell r="C440">
            <v>6</v>
          </cell>
          <cell r="D440">
            <v>1077500</v>
          </cell>
          <cell r="E440">
            <v>9</v>
          </cell>
          <cell r="F440">
            <v>1485500</v>
          </cell>
        </row>
        <row r="441">
          <cell r="B441" t="str">
            <v>KESWICK</v>
          </cell>
          <cell r="E441">
            <v>1</v>
          </cell>
          <cell r="F441">
            <v>700000</v>
          </cell>
        </row>
        <row r="442">
          <cell r="B442" t="str">
            <v>KINGS PARK</v>
          </cell>
          <cell r="C442">
            <v>3</v>
          </cell>
          <cell r="D442">
            <v>1190000</v>
          </cell>
        </row>
        <row r="443">
          <cell r="B443" t="str">
            <v>MALVERN</v>
          </cell>
          <cell r="C443">
            <v>13</v>
          </cell>
          <cell r="D443">
            <v>1016000</v>
          </cell>
          <cell r="E443">
            <v>4</v>
          </cell>
          <cell r="F443">
            <v>1076500</v>
          </cell>
        </row>
        <row r="444">
          <cell r="B444" t="str">
            <v>MILLSWOOD</v>
          </cell>
          <cell r="C444">
            <v>6</v>
          </cell>
          <cell r="D444">
            <v>1205000</v>
          </cell>
          <cell r="E444">
            <v>3</v>
          </cell>
          <cell r="F444">
            <v>1067000</v>
          </cell>
        </row>
        <row r="445">
          <cell r="B445" t="str">
            <v>MYRTLE BANK</v>
          </cell>
          <cell r="C445">
            <v>18</v>
          </cell>
          <cell r="D445">
            <v>838000</v>
          </cell>
          <cell r="E445">
            <v>1</v>
          </cell>
          <cell r="F445">
            <v>551000</v>
          </cell>
        </row>
        <row r="446">
          <cell r="B446" t="str">
            <v>PARKSIDE</v>
          </cell>
          <cell r="C446">
            <v>20</v>
          </cell>
          <cell r="D446">
            <v>830000</v>
          </cell>
          <cell r="E446">
            <v>13</v>
          </cell>
          <cell r="F446">
            <v>907500</v>
          </cell>
        </row>
        <row r="447">
          <cell r="B447" t="str">
            <v>UNLEY</v>
          </cell>
          <cell r="C447">
            <v>6</v>
          </cell>
          <cell r="D447">
            <v>1500000</v>
          </cell>
          <cell r="E447">
            <v>4</v>
          </cell>
          <cell r="F447">
            <v>1090000</v>
          </cell>
        </row>
        <row r="448">
          <cell r="B448" t="str">
            <v>UNLEY PARK</v>
          </cell>
          <cell r="C448">
            <v>5</v>
          </cell>
          <cell r="D448">
            <v>1375000</v>
          </cell>
          <cell r="E448">
            <v>4</v>
          </cell>
          <cell r="F448">
            <v>1250000</v>
          </cell>
        </row>
        <row r="449">
          <cell r="B449" t="str">
            <v>WAYVILLE</v>
          </cell>
          <cell r="C449">
            <v>4</v>
          </cell>
          <cell r="D449">
            <v>873500</v>
          </cell>
        </row>
        <row r="450">
          <cell r="B450" t="str">
            <v>GILBERTON</v>
          </cell>
          <cell r="C450">
            <v>5</v>
          </cell>
          <cell r="D450">
            <v>775000</v>
          </cell>
          <cell r="E450">
            <v>2</v>
          </cell>
          <cell r="F450">
            <v>1280000</v>
          </cell>
        </row>
        <row r="451">
          <cell r="B451" t="str">
            <v>MEDINDIE</v>
          </cell>
          <cell r="C451">
            <v>5</v>
          </cell>
          <cell r="D451">
            <v>1375000</v>
          </cell>
          <cell r="E451">
            <v>3</v>
          </cell>
          <cell r="F451">
            <v>1850000</v>
          </cell>
        </row>
        <row r="452">
          <cell r="B452" t="str">
            <v>VALE PARK</v>
          </cell>
          <cell r="C452">
            <v>9</v>
          </cell>
          <cell r="D452">
            <v>796000</v>
          </cell>
          <cell r="E452">
            <v>12</v>
          </cell>
          <cell r="F452">
            <v>684500</v>
          </cell>
        </row>
        <row r="453">
          <cell r="B453" t="str">
            <v>WALKERVILLE</v>
          </cell>
          <cell r="C453">
            <v>11</v>
          </cell>
          <cell r="D453">
            <v>1392500</v>
          </cell>
          <cell r="E453">
            <v>9</v>
          </cell>
          <cell r="F453">
            <v>1330000</v>
          </cell>
        </row>
        <row r="454">
          <cell r="B454" t="str">
            <v>ADELAIDE AIRPORT</v>
          </cell>
        </row>
        <row r="455">
          <cell r="B455" t="str">
            <v>ASHFORD</v>
          </cell>
          <cell r="C455">
            <v>3</v>
          </cell>
          <cell r="D455">
            <v>800000</v>
          </cell>
          <cell r="E455">
            <v>1</v>
          </cell>
          <cell r="F455">
            <v>500000</v>
          </cell>
        </row>
        <row r="456">
          <cell r="B456" t="str">
            <v>BROOKLYN PARK</v>
          </cell>
          <cell r="C456">
            <v>17</v>
          </cell>
          <cell r="D456">
            <v>510000</v>
          </cell>
          <cell r="E456">
            <v>14</v>
          </cell>
          <cell r="F456">
            <v>507000</v>
          </cell>
        </row>
        <row r="457">
          <cell r="B457" t="str">
            <v>CAMDEN PARK</v>
          </cell>
          <cell r="C457">
            <v>3</v>
          </cell>
          <cell r="D457">
            <v>505000</v>
          </cell>
          <cell r="E457">
            <v>13</v>
          </cell>
          <cell r="F457">
            <v>589000</v>
          </cell>
        </row>
        <row r="458">
          <cell r="B458" t="str">
            <v>COWANDILLA</v>
          </cell>
          <cell r="C458">
            <v>3</v>
          </cell>
          <cell r="D458">
            <v>491500</v>
          </cell>
          <cell r="E458">
            <v>9</v>
          </cell>
          <cell r="F458">
            <v>465000</v>
          </cell>
        </row>
        <row r="459">
          <cell r="B459" t="str">
            <v>FULHAM</v>
          </cell>
          <cell r="C459">
            <v>5</v>
          </cell>
          <cell r="D459">
            <v>585000</v>
          </cell>
          <cell r="E459">
            <v>8</v>
          </cell>
          <cell r="F459">
            <v>766500</v>
          </cell>
        </row>
        <row r="460">
          <cell r="B460" t="str">
            <v>GLANDORE</v>
          </cell>
          <cell r="C460">
            <v>7</v>
          </cell>
          <cell r="D460">
            <v>600000</v>
          </cell>
          <cell r="E460">
            <v>5</v>
          </cell>
          <cell r="F460">
            <v>772000</v>
          </cell>
        </row>
        <row r="461">
          <cell r="B461" t="str">
            <v>GLENELG NORTH</v>
          </cell>
          <cell r="C461">
            <v>12</v>
          </cell>
          <cell r="D461">
            <v>735000</v>
          </cell>
          <cell r="E461">
            <v>11</v>
          </cell>
          <cell r="F461">
            <v>692500</v>
          </cell>
        </row>
        <row r="462">
          <cell r="B462" t="str">
            <v>HILTON</v>
          </cell>
          <cell r="C462">
            <v>4</v>
          </cell>
          <cell r="D462">
            <v>485000</v>
          </cell>
          <cell r="E462">
            <v>2</v>
          </cell>
          <cell r="F462">
            <v>602500</v>
          </cell>
        </row>
        <row r="463">
          <cell r="B463" t="str">
            <v>KESWICK</v>
          </cell>
          <cell r="E463">
            <v>1</v>
          </cell>
          <cell r="F463">
            <v>700000</v>
          </cell>
        </row>
        <row r="464">
          <cell r="B464" t="str">
            <v>KESWICK TERMINAL</v>
          </cell>
        </row>
        <row r="465">
          <cell r="B465" t="str">
            <v>KURRALTA PARK</v>
          </cell>
          <cell r="C465">
            <v>5</v>
          </cell>
          <cell r="D465">
            <v>548000</v>
          </cell>
          <cell r="E465">
            <v>11</v>
          </cell>
          <cell r="F465">
            <v>750000</v>
          </cell>
        </row>
        <row r="466">
          <cell r="B466" t="str">
            <v>LOCKLEYS</v>
          </cell>
          <cell r="C466">
            <v>17</v>
          </cell>
          <cell r="D466">
            <v>610000</v>
          </cell>
          <cell r="E466">
            <v>24</v>
          </cell>
          <cell r="F466">
            <v>705000</v>
          </cell>
        </row>
        <row r="467">
          <cell r="B467" t="str">
            <v>MARLESTON</v>
          </cell>
          <cell r="C467">
            <v>3</v>
          </cell>
          <cell r="D467">
            <v>545000</v>
          </cell>
          <cell r="E467">
            <v>4</v>
          </cell>
          <cell r="F467">
            <v>533000</v>
          </cell>
        </row>
        <row r="468">
          <cell r="B468" t="str">
            <v>MILE END</v>
          </cell>
          <cell r="C468">
            <v>8</v>
          </cell>
          <cell r="D468">
            <v>556250</v>
          </cell>
          <cell r="E468">
            <v>11</v>
          </cell>
          <cell r="F468">
            <v>575000</v>
          </cell>
        </row>
        <row r="469">
          <cell r="B469" t="str">
            <v>MILE END SOUTH</v>
          </cell>
          <cell r="E469">
            <v>1</v>
          </cell>
          <cell r="F469">
            <v>490000</v>
          </cell>
        </row>
        <row r="470">
          <cell r="B470" t="str">
            <v>NETLEY</v>
          </cell>
          <cell r="C470">
            <v>12</v>
          </cell>
          <cell r="D470">
            <v>517500</v>
          </cell>
          <cell r="E470">
            <v>3</v>
          </cell>
          <cell r="F470">
            <v>460000</v>
          </cell>
        </row>
        <row r="471">
          <cell r="B471" t="str">
            <v>NORTH PLYMPTON</v>
          </cell>
          <cell r="C471">
            <v>11</v>
          </cell>
          <cell r="D471">
            <v>477500</v>
          </cell>
          <cell r="E471">
            <v>18</v>
          </cell>
          <cell r="F471">
            <v>567500</v>
          </cell>
        </row>
        <row r="472">
          <cell r="B472" t="str">
            <v>NOVAR GARDENS</v>
          </cell>
          <cell r="C472">
            <v>8</v>
          </cell>
          <cell r="D472">
            <v>572750</v>
          </cell>
          <cell r="E472">
            <v>12</v>
          </cell>
          <cell r="F472">
            <v>640000</v>
          </cell>
        </row>
        <row r="473">
          <cell r="B473" t="str">
            <v>PLYMPTON</v>
          </cell>
          <cell r="C473">
            <v>18</v>
          </cell>
          <cell r="D473">
            <v>570000</v>
          </cell>
          <cell r="E473">
            <v>19</v>
          </cell>
          <cell r="F473">
            <v>600000</v>
          </cell>
        </row>
        <row r="474">
          <cell r="B474" t="str">
            <v>RICHMOND</v>
          </cell>
          <cell r="C474">
            <v>10</v>
          </cell>
          <cell r="D474">
            <v>501000</v>
          </cell>
          <cell r="E474">
            <v>7</v>
          </cell>
          <cell r="F474">
            <v>527500</v>
          </cell>
        </row>
        <row r="475">
          <cell r="B475" t="str">
            <v>THEBARTON</v>
          </cell>
          <cell r="C475">
            <v>6</v>
          </cell>
          <cell r="D475">
            <v>498750</v>
          </cell>
          <cell r="E475">
            <v>3</v>
          </cell>
          <cell r="F475">
            <v>682000</v>
          </cell>
        </row>
        <row r="476">
          <cell r="B476" t="str">
            <v>TORRENSVILLE</v>
          </cell>
          <cell r="C476">
            <v>8</v>
          </cell>
          <cell r="D476">
            <v>600000</v>
          </cell>
          <cell r="E476">
            <v>11</v>
          </cell>
          <cell r="F476">
            <v>597500</v>
          </cell>
        </row>
        <row r="477">
          <cell r="B477" t="str">
            <v>UNDERDALE</v>
          </cell>
          <cell r="C477">
            <v>7</v>
          </cell>
          <cell r="D477">
            <v>530000</v>
          </cell>
          <cell r="E477">
            <v>4</v>
          </cell>
          <cell r="F477">
            <v>737500</v>
          </cell>
        </row>
        <row r="478">
          <cell r="B478" t="str">
            <v>WEST BEACH</v>
          </cell>
          <cell r="C478">
            <v>7</v>
          </cell>
          <cell r="D478">
            <v>706000</v>
          </cell>
          <cell r="E478">
            <v>13</v>
          </cell>
          <cell r="F478">
            <v>740000</v>
          </cell>
        </row>
        <row r="479">
          <cell r="B479" t="str">
            <v>WEST RICHMOND</v>
          </cell>
          <cell r="C479">
            <v>3</v>
          </cell>
          <cell r="D479">
            <v>390000</v>
          </cell>
          <cell r="E479">
            <v>4</v>
          </cell>
          <cell r="F479">
            <v>452500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22E4-523F-4F2B-BE08-0CAE36B9175B}">
  <dimension ref="A1:AT185"/>
  <sheetViews>
    <sheetView tabSelected="1" zoomScale="110" zoomScaleNormal="110" workbookViewId="0">
      <pane xSplit="2" topLeftCell="V1" activePane="topRight" state="frozen"/>
      <selection pane="topRight" activeCell="AU9" sqref="AU9"/>
    </sheetView>
  </sheetViews>
  <sheetFormatPr defaultRowHeight="14.25" x14ac:dyDescent="0.2"/>
  <cols>
    <col min="1" max="1" width="34.125" bestFit="1" customWidth="1"/>
    <col min="2" max="2" width="18.875" bestFit="1" customWidth="1"/>
    <col min="3" max="4" width="7.625" bestFit="1" customWidth="1"/>
    <col min="5" max="6" width="8.125" bestFit="1" customWidth="1"/>
    <col min="7" max="7" width="9.375" bestFit="1" customWidth="1"/>
    <col min="8" max="11" width="7.5" bestFit="1" customWidth="1"/>
    <col min="12" max="12" width="11.875" customWidth="1"/>
    <col min="13" max="13" width="7.5" bestFit="1" customWidth="1"/>
    <col min="14" max="15" width="8" bestFit="1" customWidth="1"/>
    <col min="16" max="17" width="7.5" bestFit="1" customWidth="1"/>
    <col min="18" max="18" width="8" bestFit="1" customWidth="1"/>
    <col min="19" max="19" width="8.125" bestFit="1" customWidth="1"/>
    <col min="20" max="20" width="7.625" bestFit="1" customWidth="1"/>
    <col min="21" max="29" width="8.125" bestFit="1" customWidth="1"/>
    <col min="30" max="30" width="7.625" bestFit="1" customWidth="1"/>
    <col min="31" max="31" width="9" bestFit="1" customWidth="1"/>
    <col min="32" max="34" width="8.125" bestFit="1" customWidth="1"/>
    <col min="35" max="35" width="7" customWidth="1"/>
    <col min="36" max="36" width="7.625" bestFit="1" customWidth="1"/>
    <col min="37" max="37" width="8.5" customWidth="1"/>
    <col min="38" max="38" width="8.375" customWidth="1"/>
    <col min="39" max="39" width="7.625" customWidth="1"/>
    <col min="44" max="44" width="9.375" customWidth="1"/>
    <col min="45" max="45" width="13.125" bestFit="1" customWidth="1"/>
    <col min="46" max="46" width="9" style="11"/>
  </cols>
  <sheetData>
    <row r="1" spans="1:46" ht="30" x14ac:dyDescent="0.2">
      <c r="A1" s="1" t="s">
        <v>0</v>
      </c>
      <c r="B1" s="1" t="s">
        <v>226</v>
      </c>
      <c r="C1" s="1" t="s">
        <v>224</v>
      </c>
      <c r="D1" s="1" t="s">
        <v>223</v>
      </c>
      <c r="E1" s="1" t="s">
        <v>222</v>
      </c>
      <c r="F1" s="1" t="s">
        <v>221</v>
      </c>
      <c r="G1" s="1" t="s">
        <v>217</v>
      </c>
      <c r="H1" s="1" t="s">
        <v>218</v>
      </c>
      <c r="I1" s="1" t="s">
        <v>219</v>
      </c>
      <c r="J1" s="1" t="s">
        <v>220</v>
      </c>
      <c r="K1" s="1" t="s">
        <v>216</v>
      </c>
      <c r="L1" s="1" t="s">
        <v>215</v>
      </c>
      <c r="M1" s="1" t="s">
        <v>214</v>
      </c>
      <c r="N1" s="1" t="s">
        <v>213</v>
      </c>
      <c r="O1" s="1" t="s">
        <v>209</v>
      </c>
      <c r="P1" s="1" t="s">
        <v>210</v>
      </c>
      <c r="Q1" s="1" t="s">
        <v>211</v>
      </c>
      <c r="R1" s="1" t="s">
        <v>212</v>
      </c>
      <c r="S1" s="1" t="s">
        <v>208</v>
      </c>
      <c r="T1" s="1" t="s">
        <v>207</v>
      </c>
      <c r="U1" s="1" t="s">
        <v>206</v>
      </c>
      <c r="V1" s="1" t="s">
        <v>205</v>
      </c>
      <c r="W1" s="1" t="s">
        <v>204</v>
      </c>
      <c r="X1" s="1" t="s">
        <v>201</v>
      </c>
      <c r="Y1" s="1" t="s">
        <v>203</v>
      </c>
      <c r="Z1" s="1" t="s">
        <v>202</v>
      </c>
      <c r="AA1" s="1" t="s">
        <v>199</v>
      </c>
      <c r="AB1" s="1" t="s">
        <v>200</v>
      </c>
      <c r="AC1" s="1" t="s">
        <v>197</v>
      </c>
      <c r="AD1" s="1" t="s">
        <v>195</v>
      </c>
      <c r="AE1" s="1" t="s">
        <v>198</v>
      </c>
      <c r="AF1" s="1" t="s">
        <v>193</v>
      </c>
      <c r="AG1" s="1" t="s">
        <v>196</v>
      </c>
      <c r="AH1" s="1" t="s">
        <v>194</v>
      </c>
      <c r="AI1" s="1" t="s">
        <v>191</v>
      </c>
      <c r="AJ1" s="1" t="s">
        <v>192</v>
      </c>
      <c r="AK1" s="1" t="s">
        <v>189</v>
      </c>
      <c r="AL1" s="1" t="s">
        <v>187</v>
      </c>
      <c r="AM1" s="1" t="s">
        <v>190</v>
      </c>
      <c r="AN1" s="1" t="s">
        <v>183</v>
      </c>
      <c r="AO1" s="1" t="s">
        <v>188</v>
      </c>
      <c r="AP1" s="1" t="s">
        <v>186</v>
      </c>
      <c r="AQ1" s="1" t="s">
        <v>185</v>
      </c>
      <c r="AR1" s="1" t="s">
        <v>184</v>
      </c>
      <c r="AS1" s="8" t="s">
        <v>225</v>
      </c>
      <c r="AT1" s="10" t="s">
        <v>227</v>
      </c>
    </row>
    <row r="2" spans="1:46" ht="15" x14ac:dyDescent="0.25">
      <c r="A2" s="2" t="s">
        <v>1</v>
      </c>
      <c r="B2" s="3" t="s">
        <v>2</v>
      </c>
      <c r="C2" s="5">
        <v>1100000</v>
      </c>
      <c r="D2" s="3">
        <f>VLOOKUP(B2,'[1]All Metro Suburbs'!B$2:D$483,3,FALSE)</f>
        <v>1250000</v>
      </c>
      <c r="E2" s="3">
        <f>VLOOKUP(B2,[2]LSG_Stats_Combined!B$2:D$478,3,FALSE)</f>
        <v>850000</v>
      </c>
      <c r="F2" s="3">
        <f>VLOOKUP(B2,[3]Sheet1!B$2:D$478,3,FALSE)</f>
        <v>952500</v>
      </c>
      <c r="G2" s="3">
        <v>992500</v>
      </c>
      <c r="H2" s="3">
        <f>VLOOKUP(B2,'[1]All Metro Suburbs'!B$2:F$483,5,FALSE)</f>
        <v>1189000</v>
      </c>
      <c r="I2" s="3">
        <f>VLOOKUP(B2,[2]LSG_Stats_Combined!B$2:F$478,5,FALSE)</f>
        <v>1370000</v>
      </c>
      <c r="J2" s="3">
        <f>VLOOKUP(B2,[3]Sheet1!B$2:F$478,5,FALSE)</f>
        <v>1300000</v>
      </c>
      <c r="K2" s="3">
        <f>VLOOKUP(B2,[4]Sheet1!B$2:F$478,5,FALSE)</f>
        <v>900500</v>
      </c>
      <c r="L2" s="3">
        <f>VLOOKUP(B2,[5]LSG_Stats_Combined_2016q2!B$2:F$479,5,FALSE)</f>
        <v>892500</v>
      </c>
      <c r="M2" s="3">
        <f>VLOOKUP(B2,[6]LSG_Stats_Combined_2016q3!B$2:F$479,5,FALSE)</f>
        <v>932000</v>
      </c>
      <c r="N2" s="3">
        <f>VLOOKUP(B2,[7]LSG_Stats_Combined_2016q4!B$2:F$478,5,FALSE)</f>
        <v>1231000</v>
      </c>
      <c r="O2" s="3">
        <f>VLOOKUP(B2,[8]LSG_Stats_Combined_2017q1!B$2:F$479,5,FALSE)</f>
        <v>992500</v>
      </c>
      <c r="P2" s="3">
        <f>VLOOKUP(B2,[9]LSG_Stats_Combined_2017q2!B$2:F$479,5,FALSE)</f>
        <v>1451000</v>
      </c>
      <c r="Q2" s="3">
        <f>VLOOKUP(B2,[10]City_Suburb_2017q3!B$2:F$479,5,FALSE)</f>
        <v>1375000</v>
      </c>
      <c r="R2" s="3">
        <f>VLOOKUP(B2,[11]LSG_Stats_Combined_2017q4!B$2:F$480,5,FALSE)</f>
        <v>1095000</v>
      </c>
      <c r="S2" s="3">
        <f>VLOOKUP(B2,[12]LSG_Stats_Combined_2018q1!B$1:G$480,5,FALSE)</f>
        <v>2195500</v>
      </c>
      <c r="T2" s="3">
        <v>1510000</v>
      </c>
      <c r="U2" s="3">
        <v>1520000</v>
      </c>
      <c r="V2" s="3">
        <v>1395000</v>
      </c>
      <c r="W2" s="3">
        <v>972000</v>
      </c>
      <c r="X2" s="3">
        <v>1698500</v>
      </c>
      <c r="Y2" s="3">
        <v>1170000</v>
      </c>
      <c r="Z2" s="3">
        <v>1352500</v>
      </c>
      <c r="AA2" s="3">
        <v>1370000</v>
      </c>
      <c r="AB2" s="3">
        <v>945000</v>
      </c>
      <c r="AC2" s="3">
        <v>1025000</v>
      </c>
      <c r="AD2" s="3">
        <v>1600000</v>
      </c>
      <c r="AE2" s="3">
        <v>1410000</v>
      </c>
      <c r="AF2" s="3">
        <v>1804000</v>
      </c>
      <c r="AG2" s="3">
        <v>1250000</v>
      </c>
      <c r="AH2" s="3">
        <v>1247500</v>
      </c>
      <c r="AI2" s="3">
        <v>1617500</v>
      </c>
      <c r="AJ2" s="3">
        <v>1300000</v>
      </c>
      <c r="AK2" s="3">
        <v>1100500</v>
      </c>
      <c r="AL2" s="3">
        <v>1325000</v>
      </c>
      <c r="AM2" s="3">
        <v>1850000</v>
      </c>
      <c r="AN2" s="4">
        <v>1080000</v>
      </c>
      <c r="AO2" s="4">
        <v>1638500</v>
      </c>
      <c r="AP2" s="4">
        <v>1230000</v>
      </c>
      <c r="AQ2" s="4">
        <v>1675000</v>
      </c>
      <c r="AR2" s="4">
        <v>1325000</v>
      </c>
      <c r="AS2" s="12">
        <v>1406522.0724321001</v>
      </c>
      <c r="AT2" s="15">
        <f>(AS2-AR2)/AR2</f>
        <v>6.1526092401584964E-2</v>
      </c>
    </row>
    <row r="3" spans="1:46" ht="15" x14ac:dyDescent="0.25">
      <c r="A3" s="2" t="s">
        <v>3</v>
      </c>
      <c r="B3" s="3" t="s">
        <v>4</v>
      </c>
      <c r="C3" s="5">
        <v>605000</v>
      </c>
      <c r="D3" s="3">
        <f>VLOOKUP(B3,'[1]All Metro Suburbs'!B$2:D$483,3,FALSE)</f>
        <v>680000</v>
      </c>
      <c r="E3" s="3">
        <f>VLOOKUP(B3,[2]LSG_Stats_Combined!B$2:D$478,3,FALSE)</f>
        <v>550000</v>
      </c>
      <c r="F3" s="3">
        <f>VLOOKUP(B3,[3]Sheet1!B$2:D$478,3,FALSE)</f>
        <v>670000</v>
      </c>
      <c r="G3" s="3">
        <v>685000</v>
      </c>
      <c r="H3" s="3">
        <f>VLOOKUP(B3,'[1]All Metro Suburbs'!B$2:F$483,5,FALSE)</f>
        <v>685000</v>
      </c>
      <c r="I3" s="3">
        <f>VLOOKUP(B3,[2]LSG_Stats_Combined!B$2:F$478,5,FALSE)</f>
        <v>802500</v>
      </c>
      <c r="J3" s="3">
        <f>VLOOKUP(B3,[3]Sheet1!B$2:F$478,5,FALSE)</f>
        <v>668750</v>
      </c>
      <c r="K3" s="3">
        <f>VLOOKUP(B3,[4]Sheet1!B$2:F$478,5,FALSE)</f>
        <v>715000</v>
      </c>
      <c r="L3" s="3">
        <f>VLOOKUP(B3,[5]LSG_Stats_Combined_2016q2!B$2:F$479,5,FALSE)</f>
        <v>750000</v>
      </c>
      <c r="M3" s="3">
        <f>VLOOKUP(B3,[6]LSG_Stats_Combined_2016q3!B$2:F$479,5,FALSE)</f>
        <v>665000</v>
      </c>
      <c r="N3" s="3">
        <f>VLOOKUP(B3,[7]LSG_Stats_Combined_2016q4!B$2:F$478,5,FALSE)</f>
        <v>695000</v>
      </c>
      <c r="O3" s="3">
        <f>VLOOKUP(B3,[8]LSG_Stats_Combined_2017q1!B$2:F$479,5,FALSE)</f>
        <v>695000</v>
      </c>
      <c r="P3" s="3">
        <f>VLOOKUP(B3,[9]LSG_Stats_Combined_2017q2!B$2:F$479,5,FALSE)</f>
        <v>756000</v>
      </c>
      <c r="Q3" s="3">
        <f>VLOOKUP(B3,[10]City_Suburb_2017q3!B$2:F$479,5,FALSE)</f>
        <v>735000</v>
      </c>
      <c r="R3" s="3">
        <f>VLOOKUP(B3,[11]LSG_Stats_Combined_2017q4!B$2:F$480,5,FALSE)</f>
        <v>675000</v>
      </c>
      <c r="S3" s="3">
        <f>VLOOKUP(B3,[12]LSG_Stats_Combined_2018q1!B$1:G$480,5,FALSE)</f>
        <v>696000</v>
      </c>
      <c r="T3" s="3">
        <v>820000</v>
      </c>
      <c r="U3" s="3">
        <v>770000</v>
      </c>
      <c r="V3" s="3">
        <v>747500</v>
      </c>
      <c r="W3" s="3">
        <v>830000</v>
      </c>
      <c r="X3" s="3">
        <v>950000</v>
      </c>
      <c r="Y3" s="3">
        <v>697500</v>
      </c>
      <c r="Z3" s="3">
        <v>753250</v>
      </c>
      <c r="AA3" s="3">
        <v>797500</v>
      </c>
      <c r="AB3" s="3">
        <v>795000</v>
      </c>
      <c r="AC3" s="3">
        <v>730000</v>
      </c>
      <c r="AD3" s="3">
        <v>863750</v>
      </c>
      <c r="AE3" s="3">
        <v>875000</v>
      </c>
      <c r="AF3" s="3">
        <v>971000</v>
      </c>
      <c r="AG3" s="3">
        <v>875000</v>
      </c>
      <c r="AH3" s="3">
        <v>1287500</v>
      </c>
      <c r="AI3" s="3">
        <v>870000</v>
      </c>
      <c r="AJ3" s="3">
        <v>982000</v>
      </c>
      <c r="AK3" s="3">
        <v>1230000</v>
      </c>
      <c r="AL3" s="3">
        <v>1170000</v>
      </c>
      <c r="AM3" s="3">
        <v>1110000</v>
      </c>
      <c r="AN3" s="4">
        <v>1119045</v>
      </c>
      <c r="AO3" s="4">
        <v>1165000</v>
      </c>
      <c r="AP3" s="4">
        <v>1297500</v>
      </c>
      <c r="AQ3" s="4">
        <v>1180000</v>
      </c>
      <c r="AR3" s="4">
        <v>1240000</v>
      </c>
      <c r="AS3" s="13">
        <v>1335677.4603100601</v>
      </c>
      <c r="AT3" s="15">
        <f>(AS3-AR3)/AR3</f>
        <v>7.7159242185532315E-2</v>
      </c>
    </row>
    <row r="4" spans="1:46" ht="15" x14ac:dyDescent="0.25">
      <c r="A4" s="2" t="s">
        <v>3</v>
      </c>
      <c r="B4" s="3" t="s">
        <v>5</v>
      </c>
      <c r="C4" s="5">
        <v>532500</v>
      </c>
      <c r="D4" s="3">
        <f>VLOOKUP(B4,'[1]All Metro Suburbs'!B$2:D$483,3,FALSE)</f>
        <v>532500</v>
      </c>
      <c r="E4" s="3">
        <f>VLOOKUP(B4,[2]LSG_Stats_Combined!B$2:D$478,3,FALSE)</f>
        <v>565000</v>
      </c>
      <c r="F4" s="3">
        <f>IFERROR(VLOOKUP(B4,[3]Sheet1!B$2:D$478,3,FALSE),0)</f>
        <v>588000</v>
      </c>
      <c r="G4" s="3">
        <v>595000</v>
      </c>
      <c r="H4" s="3">
        <f>VLOOKUP(B4,'[1]All Metro Suburbs'!B$2:F$483,5,FALSE)</f>
        <v>550500</v>
      </c>
      <c r="I4" s="3">
        <f>IFERROR(VLOOKUP(B4,[2]LSG_Stats_Combined!B$2:F$478,5,FALSE),)</f>
        <v>540000</v>
      </c>
      <c r="J4" s="3">
        <f>IFERROR(VLOOKUP(B4,[3]Sheet1!B$2:F$478,5,FALSE),0)</f>
        <v>550000</v>
      </c>
      <c r="K4" s="3">
        <f>IFERROR(VLOOKUP(B4,[4]Sheet1!B$2:F$478,5,FALSE),0)</f>
        <v>577500</v>
      </c>
      <c r="L4" s="3">
        <f>IFERROR(VLOOKUP(B4,[5]LSG_Stats_Combined_2016q2!B$2:F$479,5,FALSE),0)</f>
        <v>561000</v>
      </c>
      <c r="M4" s="3">
        <f>IFERROR(VLOOKUP(B4,[6]LSG_Stats_Combined_2016q3!B$2:F$479,5,FALSE),0)</f>
        <v>605000</v>
      </c>
      <c r="N4" s="3">
        <f>IFERROR(VLOOKUP(B4,[7]LSG_Stats_Combined_2016q4!B$2:F$478,5,FALSE),0)</f>
        <v>623000</v>
      </c>
      <c r="O4" s="3">
        <f>VLOOKUP(B4,[8]LSG_Stats_Combined_2017q1!B$2:F$479,5,FALSE)</f>
        <v>700000</v>
      </c>
      <c r="P4" s="3">
        <f>VLOOKUP(B4,[9]LSG_Stats_Combined_2017q2!B$2:F$479,5,FALSE)</f>
        <v>658250</v>
      </c>
      <c r="Q4" s="3">
        <f>VLOOKUP(B4,[10]City_Suburb_2017q3!B$2:F$479,5,FALSE)</f>
        <v>613000</v>
      </c>
      <c r="R4" s="3">
        <f>VLOOKUP(B4,[11]LSG_Stats_Combined_2017q4!B$2:F$480,5,FALSE)</f>
        <v>570000</v>
      </c>
      <c r="S4" s="3">
        <f>VLOOKUP(B4,[12]LSG_Stats_Combined_2018q1!B$1:G$480,5,FALSE)</f>
        <v>585000</v>
      </c>
      <c r="T4" s="3">
        <v>577500</v>
      </c>
      <c r="U4" s="3">
        <v>737000</v>
      </c>
      <c r="V4" s="3">
        <v>670000</v>
      </c>
      <c r="W4" s="3">
        <v>657500</v>
      </c>
      <c r="X4" s="3">
        <v>541250</v>
      </c>
      <c r="Y4" s="3">
        <v>629000</v>
      </c>
      <c r="Z4" s="3">
        <v>775505.5</v>
      </c>
      <c r="AA4" s="3">
        <v>775000</v>
      </c>
      <c r="AB4" s="3">
        <v>672500</v>
      </c>
      <c r="AC4" s="3">
        <v>665000</v>
      </c>
      <c r="AD4" s="3">
        <v>668000</v>
      </c>
      <c r="AE4" s="9">
        <v>810000</v>
      </c>
      <c r="AF4" s="9">
        <v>910000</v>
      </c>
      <c r="AG4" s="3">
        <v>815000</v>
      </c>
      <c r="AH4" s="9">
        <v>950000</v>
      </c>
      <c r="AI4" s="3">
        <v>1110000</v>
      </c>
      <c r="AJ4" s="3">
        <v>975000</v>
      </c>
      <c r="AK4" s="3">
        <v>816000</v>
      </c>
      <c r="AL4" s="3">
        <v>963000</v>
      </c>
      <c r="AM4" s="3">
        <v>910000</v>
      </c>
      <c r="AN4" s="4">
        <v>1101000</v>
      </c>
      <c r="AO4" s="4">
        <v>1150000</v>
      </c>
      <c r="AP4" s="4">
        <v>1057750</v>
      </c>
      <c r="AQ4" s="4">
        <v>1168500</v>
      </c>
      <c r="AR4" s="4">
        <v>1035000</v>
      </c>
      <c r="AS4" s="12">
        <v>1176463.0529869399</v>
      </c>
      <c r="AT4" s="15">
        <f t="shared" ref="AT4:AT67" si="0">(AS4-AR4)/AR4</f>
        <v>0.1366792782482511</v>
      </c>
    </row>
    <row r="5" spans="1:46" ht="15" x14ac:dyDescent="0.25">
      <c r="A5" s="2" t="s">
        <v>8</v>
      </c>
      <c r="B5" s="3" t="s">
        <v>9</v>
      </c>
      <c r="C5" s="3">
        <v>750000</v>
      </c>
      <c r="D5" s="3">
        <f>IFERROR(VLOOKUP(B5,'[1]All Metro Suburbs'!B$2:D$483,3,FALSE),0)</f>
        <v>757000</v>
      </c>
      <c r="E5" s="3">
        <f>IFERROR(VLOOKUP(B5,[2]LSG_Stats_Combined!B$2:D$478,3,FALSE),0)</f>
        <v>905000</v>
      </c>
      <c r="F5" s="3">
        <f>IFERROR(VLOOKUP(B5,[3]Sheet1!B$2:D$478,3,FALSE),0)</f>
        <v>857500</v>
      </c>
      <c r="G5" s="3">
        <v>856000</v>
      </c>
      <c r="H5" s="3">
        <f>IFERROR(VLOOKUP(B5,'[1]All Metro Suburbs'!B$2:F$483,5,FALSE),)</f>
        <v>865000</v>
      </c>
      <c r="I5" s="3">
        <f>IFERROR(VLOOKUP(B5,[2]LSG_Stats_Combined!B$2:F$478,5,FALSE),)</f>
        <v>792500</v>
      </c>
      <c r="J5" s="3">
        <f>IFERROR(VLOOKUP(B5,[3]Sheet1!B$2:F$478,5,FALSE),0)</f>
        <v>870000</v>
      </c>
      <c r="K5" s="3">
        <f>IFERROR(VLOOKUP(B5,[4]Sheet1!B$2:F$478,5,FALSE),0)</f>
        <v>1300000</v>
      </c>
      <c r="L5" s="3">
        <f>IFERROR(VLOOKUP(B5,[5]LSG_Stats_Combined_2016q2!B$2:F$479,5,FALSE),0)</f>
        <v>821220</v>
      </c>
      <c r="M5" s="3">
        <f>IFERROR(VLOOKUP(B5,[6]LSG_Stats_Combined_2016q3!B$2:F$479,5,FALSE),0)</f>
        <v>880000</v>
      </c>
      <c r="N5" s="3">
        <f>IFERROR(VLOOKUP(B5,[7]LSG_Stats_Combined_2016q4!B$2:F$478,5,FALSE),0)</f>
        <v>825000</v>
      </c>
      <c r="O5" s="3">
        <f>IFERROR(VLOOKUP(B5,[8]LSG_Stats_Combined_2017q1!B$2:F$479,5,FALSE),0)</f>
        <v>1050000</v>
      </c>
      <c r="P5" s="3">
        <f>IFERROR(VLOOKUP(B5,[9]LSG_Stats_Combined_2017q2!B$2:F$479,5,FALSE),0)</f>
        <v>877500</v>
      </c>
      <c r="Q5" s="3">
        <f>IFERROR(VLOOKUP(B5,[10]City_Suburb_2017q3!B$2:F$479,5,FALSE),0)</f>
        <v>957000</v>
      </c>
      <c r="R5" s="3">
        <f>IFERROR(VLOOKUP(B5,[11]LSG_Stats_Combined_2017q4!B$2:F$480,5,FALSE),0)</f>
        <v>1012250</v>
      </c>
      <c r="S5" s="3">
        <f>IFERROR(VLOOKUP(B5,[12]LSG_Stats_Combined_2018q1!B$1:G$480,5,FALSE),0)</f>
        <v>963000</v>
      </c>
      <c r="T5" s="3">
        <v>861500</v>
      </c>
      <c r="U5" s="3">
        <v>970000</v>
      </c>
      <c r="V5" s="3">
        <v>870000</v>
      </c>
      <c r="W5" s="3">
        <v>955000</v>
      </c>
      <c r="X5" s="3">
        <v>892500</v>
      </c>
      <c r="Y5" s="3">
        <v>1076500</v>
      </c>
      <c r="Z5" s="3">
        <v>1140000</v>
      </c>
      <c r="AA5" s="3">
        <v>1080000</v>
      </c>
      <c r="AB5" s="3">
        <v>1170000</v>
      </c>
      <c r="AC5" s="3">
        <v>1529000</v>
      </c>
      <c r="AD5" s="3">
        <v>1122500</v>
      </c>
      <c r="AE5" s="3">
        <v>1250000</v>
      </c>
      <c r="AF5" s="3">
        <v>1130000</v>
      </c>
      <c r="AG5" s="3">
        <v>1353000</v>
      </c>
      <c r="AH5" s="3">
        <v>1520000</v>
      </c>
      <c r="AI5" s="3">
        <v>1780000</v>
      </c>
      <c r="AJ5" s="3">
        <v>1500000</v>
      </c>
      <c r="AK5" s="3">
        <v>1630000</v>
      </c>
      <c r="AL5" s="3">
        <v>1670000</v>
      </c>
      <c r="AM5" s="3">
        <v>1256000</v>
      </c>
      <c r="AN5" s="4">
        <v>1790000</v>
      </c>
      <c r="AO5" s="4">
        <v>1520000</v>
      </c>
      <c r="AP5" s="4">
        <v>1804000</v>
      </c>
      <c r="AQ5" s="4">
        <v>2010000</v>
      </c>
      <c r="AR5" s="4">
        <v>1680000</v>
      </c>
      <c r="AS5" s="14">
        <v>1924575.8248538801</v>
      </c>
      <c r="AT5" s="15">
        <f t="shared" si="0"/>
        <v>0.14558084812730959</v>
      </c>
    </row>
    <row r="6" spans="1:46" ht="15" x14ac:dyDescent="0.25">
      <c r="A6" s="2" t="s">
        <v>8</v>
      </c>
      <c r="B6" s="3" t="s">
        <v>8</v>
      </c>
      <c r="C6" s="3">
        <v>885000</v>
      </c>
      <c r="D6" s="3">
        <f>IFERROR(VLOOKUP(B6,'[1]All Metro Suburbs'!B$2:D$483,3,FALSE),0)</f>
        <v>788000</v>
      </c>
      <c r="E6" s="3">
        <f>IFERROR(VLOOKUP(B6,[2]LSG_Stats_Combined!B$2:D$478,3,FALSE),0)</f>
        <v>677500</v>
      </c>
      <c r="F6" s="3">
        <f>IFERROR(VLOOKUP(B6,[3]Sheet1!B$2:D$478,3,FALSE),0)</f>
        <v>835750</v>
      </c>
      <c r="G6" s="3">
        <v>725000</v>
      </c>
      <c r="H6" s="3">
        <f>IFERROR(VLOOKUP(B6,'[1]All Metro Suburbs'!B$2:F$483,5,FALSE),)</f>
        <v>970000</v>
      </c>
      <c r="I6" s="3">
        <f>IFERROR(VLOOKUP(B6,[2]LSG_Stats_Combined!B$2:F$478,5,FALSE),)</f>
        <v>746000</v>
      </c>
      <c r="J6" s="3">
        <f>IFERROR(VLOOKUP(B6,[3]Sheet1!B$2:F$478,5,FALSE),0)</f>
        <v>800000</v>
      </c>
      <c r="K6" s="3">
        <f>IFERROR(VLOOKUP(B6,[4]Sheet1!B$2:F$478,5,FALSE),0)</f>
        <v>875000</v>
      </c>
      <c r="L6" s="3">
        <f>IFERROR(VLOOKUP(B6,[5]LSG_Stats_Combined_2016q2!B$2:F$479,5,FALSE),0)</f>
        <v>805000</v>
      </c>
      <c r="M6" s="3">
        <f>IFERROR(VLOOKUP(B6,[6]LSG_Stats_Combined_2016q3!B$2:F$479,5,FALSE),0)</f>
        <v>890000</v>
      </c>
      <c r="N6" s="3">
        <f>IFERROR(VLOOKUP(B6,[7]LSG_Stats_Combined_2016q4!B$2:F$478,5,FALSE),0)</f>
        <v>688000</v>
      </c>
      <c r="O6" s="3">
        <f>IFERROR(VLOOKUP(B6,[8]LSG_Stats_Combined_2017q1!B$2:F$479,5,FALSE),0)</f>
        <v>873500</v>
      </c>
      <c r="P6" s="3">
        <f>IFERROR(VLOOKUP(B6,[9]LSG_Stats_Combined_2017q2!B$2:F$479,5,FALSE),0)</f>
        <v>823000</v>
      </c>
      <c r="Q6" s="3">
        <f>IFERROR(VLOOKUP(B6,[10]City_Suburb_2017q3!B$2:F$479,5,FALSE),0)</f>
        <v>1008000</v>
      </c>
      <c r="R6" s="3">
        <f>IFERROR(VLOOKUP(B6,[11]LSG_Stats_Combined_2017q4!B$2:F$480,5,FALSE),0)</f>
        <v>825000</v>
      </c>
      <c r="S6" s="3">
        <f>IFERROR(VLOOKUP(B6,[12]LSG_Stats_Combined_2018q1!B$1:G$480,5,FALSE),0)</f>
        <v>769000</v>
      </c>
      <c r="T6" s="3">
        <v>800000</v>
      </c>
      <c r="U6" s="3">
        <v>1200000</v>
      </c>
      <c r="V6" s="3">
        <v>860000</v>
      </c>
      <c r="W6" s="3">
        <v>1000000</v>
      </c>
      <c r="X6" s="3">
        <v>875500</v>
      </c>
      <c r="Y6" s="3">
        <v>992500</v>
      </c>
      <c r="Z6" s="3">
        <v>870000</v>
      </c>
      <c r="AA6" s="3">
        <v>941000</v>
      </c>
      <c r="AB6" s="3">
        <v>906000</v>
      </c>
      <c r="AC6" s="3">
        <v>948000</v>
      </c>
      <c r="AD6" s="3">
        <v>1312944</v>
      </c>
      <c r="AE6" s="3">
        <v>1050000</v>
      </c>
      <c r="AF6" s="3">
        <v>1275000</v>
      </c>
      <c r="AG6" s="3">
        <v>1185000</v>
      </c>
      <c r="AH6" s="3">
        <v>1280665</v>
      </c>
      <c r="AI6" s="3">
        <v>1918500</v>
      </c>
      <c r="AJ6" s="3">
        <v>1502500</v>
      </c>
      <c r="AK6" s="3">
        <v>1400000</v>
      </c>
      <c r="AL6" s="3">
        <v>1450000</v>
      </c>
      <c r="AM6" s="3">
        <v>1705000</v>
      </c>
      <c r="AN6" s="4">
        <v>1280000</v>
      </c>
      <c r="AO6" s="4">
        <v>1370000</v>
      </c>
      <c r="AP6" s="4">
        <v>1250000</v>
      </c>
      <c r="AQ6" s="4">
        <v>1680000</v>
      </c>
      <c r="AR6" s="4">
        <v>1700000</v>
      </c>
      <c r="AS6" s="14">
        <v>1695786.52588388</v>
      </c>
      <c r="AT6" s="15">
        <f t="shared" si="0"/>
        <v>-2.4785141859529538E-3</v>
      </c>
    </row>
    <row r="7" spans="1:46" ht="15" x14ac:dyDescent="0.25">
      <c r="A7" s="2" t="s">
        <v>8</v>
      </c>
      <c r="B7" s="3" t="s">
        <v>10</v>
      </c>
      <c r="C7" s="3">
        <v>850000</v>
      </c>
      <c r="D7" s="3">
        <f>IFERROR(VLOOKUP(B7,'[1]All Metro Suburbs'!B$2:D$483,3,FALSE),0)</f>
        <v>775000</v>
      </c>
      <c r="E7" s="3">
        <f>IFERROR(VLOOKUP(B7,[2]LSG_Stats_Combined!B$2:D$478,3,FALSE),0)</f>
        <v>755000</v>
      </c>
      <c r="F7" s="3">
        <f>IFERROR(VLOOKUP(B7,[3]Sheet1!B$2:D$478,3,FALSE),0)</f>
        <v>885000</v>
      </c>
      <c r="G7" s="3">
        <v>955000</v>
      </c>
      <c r="H7" s="3">
        <f>IFERROR(VLOOKUP(B7,'[1]All Metro Suburbs'!B$2:F$483,5,FALSE),)</f>
        <v>755500</v>
      </c>
      <c r="I7" s="3">
        <f>IFERROR(VLOOKUP(B7,[2]LSG_Stats_Combined!B$2:F$478,5,FALSE),)</f>
        <v>750000</v>
      </c>
      <c r="J7" s="3">
        <f>IFERROR(VLOOKUP(B7,[3]Sheet1!B$2:F$478,5,FALSE),0)</f>
        <v>994000</v>
      </c>
      <c r="K7" s="3">
        <f>IFERROR(VLOOKUP(B7,[4]Sheet1!B$2:F$478,5,FALSE),0)</f>
        <v>1250000</v>
      </c>
      <c r="L7" s="3">
        <f>IFERROR(VLOOKUP(B7,[5]LSG_Stats_Combined_2016q2!B$2:F$479,5,FALSE),0)</f>
        <v>926500</v>
      </c>
      <c r="M7" s="3">
        <f>IFERROR(VLOOKUP(B7,[6]LSG_Stats_Combined_2016q3!B$2:F$479,5,FALSE),0)</f>
        <v>880000</v>
      </c>
      <c r="N7" s="3">
        <f>IFERROR(VLOOKUP(B7,[7]LSG_Stats_Combined_2016q4!B$2:F$478,5,FALSE),0)</f>
        <v>1150000</v>
      </c>
      <c r="O7" s="3">
        <f>IFERROR(VLOOKUP(B7,[8]LSG_Stats_Combined_2017q1!B$2:F$479,5,FALSE),0)</f>
        <v>1007500</v>
      </c>
      <c r="P7" s="3">
        <f>IFERROR(VLOOKUP(B7,[9]LSG_Stats_Combined_2017q2!B$2:F$479,5,FALSE),0)</f>
        <v>870000</v>
      </c>
      <c r="Q7" s="3">
        <f>IFERROR(VLOOKUP(B7,[10]City_Suburb_2017q3!B$2:F$479,5,FALSE),0)</f>
        <v>915500</v>
      </c>
      <c r="R7" s="3">
        <f>IFERROR(VLOOKUP(B7,[11]LSG_Stats_Combined_2017q4!B$2:F$480,5,FALSE),0)</f>
        <v>1020000</v>
      </c>
      <c r="S7" s="3">
        <f>IFERROR(VLOOKUP(B7,[12]LSG_Stats_Combined_2018q1!B$1:G$480,5,FALSE),0)</f>
        <v>1105000</v>
      </c>
      <c r="T7" s="3">
        <v>1135000</v>
      </c>
      <c r="U7" s="3">
        <v>1091000</v>
      </c>
      <c r="V7" s="3">
        <v>835000</v>
      </c>
      <c r="W7" s="3">
        <v>1280000</v>
      </c>
      <c r="X7" s="3">
        <v>770000</v>
      </c>
      <c r="Y7" s="3">
        <v>1084000</v>
      </c>
      <c r="Z7" s="3">
        <v>1012500</v>
      </c>
      <c r="AA7" s="3">
        <v>1095000</v>
      </c>
      <c r="AB7" s="3">
        <v>966250</v>
      </c>
      <c r="AC7" s="3">
        <v>1065500</v>
      </c>
      <c r="AD7" s="3">
        <v>1394000</v>
      </c>
      <c r="AE7" s="3">
        <v>985000</v>
      </c>
      <c r="AF7" s="3">
        <v>1460000</v>
      </c>
      <c r="AG7" s="3">
        <v>1122000</v>
      </c>
      <c r="AH7" s="3">
        <v>1410000</v>
      </c>
      <c r="AI7" s="3">
        <v>2225000</v>
      </c>
      <c r="AJ7" s="3">
        <v>2000000</v>
      </c>
      <c r="AK7" s="3">
        <v>1600000</v>
      </c>
      <c r="AL7" s="3">
        <v>1700000</v>
      </c>
      <c r="AM7" s="3">
        <v>4502500</v>
      </c>
      <c r="AN7" s="4">
        <v>1165000</v>
      </c>
      <c r="AO7" s="4">
        <v>1700000</v>
      </c>
      <c r="AP7" s="4">
        <v>1501000</v>
      </c>
      <c r="AQ7" s="4">
        <v>1105000</v>
      </c>
      <c r="AR7" s="4">
        <v>1400000</v>
      </c>
      <c r="AS7" s="12">
        <v>1611290.3237071601</v>
      </c>
      <c r="AT7" s="15">
        <f t="shared" si="0"/>
        <v>0.15092165979082861</v>
      </c>
    </row>
    <row r="8" spans="1:46" ht="15" x14ac:dyDescent="0.25">
      <c r="A8" s="2" t="s">
        <v>8</v>
      </c>
      <c r="B8" s="3" t="s">
        <v>11</v>
      </c>
      <c r="C8" s="3">
        <v>719500</v>
      </c>
      <c r="D8" s="3">
        <f>IFERROR(VLOOKUP(B8,'[1]All Metro Suburbs'!B$2:D$483,3,FALSE),0)</f>
        <v>809000</v>
      </c>
      <c r="E8" s="3">
        <f>IFERROR(VLOOKUP(B8,[2]LSG_Stats_Combined!B$2:D$478,3,FALSE),0)</f>
        <v>913000</v>
      </c>
      <c r="F8" s="3">
        <f>IFERROR(VLOOKUP(B8,[3]Sheet1!B$2:D$478,3,FALSE),0)</f>
        <v>702000</v>
      </c>
      <c r="G8" s="3">
        <v>800000</v>
      </c>
      <c r="H8" s="3">
        <f>IFERROR(VLOOKUP(B8,'[1]All Metro Suburbs'!B$2:F$483,5,FALSE),)</f>
        <v>900000</v>
      </c>
      <c r="I8" s="3">
        <f>IFERROR(VLOOKUP(B8,[2]LSG_Stats_Combined!B$2:F$478,5,FALSE),)</f>
        <v>891000</v>
      </c>
      <c r="J8" s="3">
        <f>IFERROR(VLOOKUP(B8,[3]Sheet1!B$2:F$478,5,FALSE),0)</f>
        <v>850000</v>
      </c>
      <c r="K8" s="3">
        <f>IFERROR(VLOOKUP(B8,[4]Sheet1!B$2:F$478,5,FALSE),0)</f>
        <v>685000</v>
      </c>
      <c r="L8" s="3">
        <f>IFERROR(VLOOKUP(B8,[5]LSG_Stats_Combined_2016q2!B$2:F$479,5,FALSE),0)</f>
        <v>780000</v>
      </c>
      <c r="M8" s="3">
        <f>IFERROR(VLOOKUP(B8,[6]LSG_Stats_Combined_2016q3!B$2:F$479,5,FALSE),0)</f>
        <v>863000</v>
      </c>
      <c r="N8" s="3">
        <f>IFERROR(VLOOKUP(B8,[7]LSG_Stats_Combined_2016q4!B$2:F$478,5,FALSE),0)</f>
        <v>953250</v>
      </c>
      <c r="O8" s="3">
        <f>IFERROR(VLOOKUP(B8,[8]LSG_Stats_Combined_2017q1!B$2:F$479,5,FALSE),0)</f>
        <v>890000</v>
      </c>
      <c r="P8" s="3">
        <f>IFERROR(VLOOKUP(B8,[9]LSG_Stats_Combined_2017q2!B$2:F$479,5,FALSE),0)</f>
        <v>1005000</v>
      </c>
      <c r="Q8" s="3">
        <f>IFERROR(VLOOKUP(B8,[10]City_Suburb_2017q3!B$2:F$479,5,FALSE),0)</f>
        <v>1058250</v>
      </c>
      <c r="R8" s="3">
        <f>IFERROR(VLOOKUP(B8,[11]LSG_Stats_Combined_2017q4!B$2:F$480,5,FALSE),0)</f>
        <v>981500</v>
      </c>
      <c r="S8" s="3">
        <f>IFERROR(VLOOKUP(B8,[12]LSG_Stats_Combined_2018q1!B$1:G$480,5,FALSE),0)</f>
        <v>1235000</v>
      </c>
      <c r="T8" s="3">
        <v>1170000</v>
      </c>
      <c r="U8" s="3">
        <v>1145000</v>
      </c>
      <c r="V8" s="3">
        <v>948500</v>
      </c>
      <c r="W8" s="3">
        <v>1225000</v>
      </c>
      <c r="X8" s="3">
        <v>970000</v>
      </c>
      <c r="Y8" s="3">
        <v>745000</v>
      </c>
      <c r="Z8" s="3">
        <v>894000</v>
      </c>
      <c r="AA8" s="3">
        <v>890000</v>
      </c>
      <c r="AB8" s="3">
        <v>860000</v>
      </c>
      <c r="AC8" s="3">
        <v>837500</v>
      </c>
      <c r="AD8" s="3">
        <v>950000</v>
      </c>
      <c r="AE8" s="3">
        <v>976500</v>
      </c>
      <c r="AF8" s="3">
        <v>1700000</v>
      </c>
      <c r="AG8" s="3">
        <v>1025000</v>
      </c>
      <c r="AH8" s="3">
        <v>1085000</v>
      </c>
      <c r="AI8" s="3">
        <v>1550000</v>
      </c>
      <c r="AJ8" s="3">
        <v>2360000</v>
      </c>
      <c r="AK8" s="3">
        <v>1705000</v>
      </c>
      <c r="AL8" s="3">
        <v>1820000</v>
      </c>
      <c r="AM8" s="3">
        <v>1251750</v>
      </c>
      <c r="AN8" s="4">
        <v>1230000</v>
      </c>
      <c r="AO8" s="4">
        <v>1690000</v>
      </c>
      <c r="AP8" s="4">
        <v>1320000</v>
      </c>
      <c r="AQ8" s="4">
        <v>1490000</v>
      </c>
      <c r="AR8" s="4">
        <v>1600000</v>
      </c>
      <c r="AS8" s="12">
        <v>1525424.07550872</v>
      </c>
      <c r="AT8" s="15">
        <f t="shared" si="0"/>
        <v>-4.6609952807049992E-2</v>
      </c>
    </row>
    <row r="9" spans="1:46" ht="15" x14ac:dyDescent="0.25">
      <c r="A9" s="2" t="s">
        <v>8</v>
      </c>
      <c r="B9" s="3" t="s">
        <v>12</v>
      </c>
      <c r="C9" s="3">
        <v>625000</v>
      </c>
      <c r="D9" s="3">
        <f>IFERROR(VLOOKUP(B9,'[1]All Metro Suburbs'!B$2:D$483,3,FALSE),0)</f>
        <v>533275</v>
      </c>
      <c r="E9" s="3">
        <f>IFERROR(VLOOKUP(B9,[2]LSG_Stats_Combined!B$2:D$478,3,FALSE),0)</f>
        <v>536125</v>
      </c>
      <c r="F9" s="3">
        <f>IFERROR(VLOOKUP(B9,[3]Sheet1!B$2:D$478,3,FALSE),0)</f>
        <v>524000</v>
      </c>
      <c r="G9" s="3">
        <v>590000</v>
      </c>
      <c r="H9" s="3">
        <f>IFERROR(VLOOKUP(B9,'[1]All Metro Suburbs'!B$2:F$483,5,FALSE),)</f>
        <v>593600</v>
      </c>
      <c r="I9" s="3">
        <f>IFERROR(VLOOKUP(B9,[2]LSG_Stats_Combined!B$2:F$478,5,FALSE),)</f>
        <v>555000</v>
      </c>
      <c r="J9" s="3">
        <f>IFERROR(VLOOKUP(B9,[3]Sheet1!B$2:F$478,5,FALSE),0)</f>
        <v>580000</v>
      </c>
      <c r="K9" s="3">
        <f>IFERROR(VLOOKUP(B9,[4]Sheet1!B$2:F$478,5,FALSE),0)</f>
        <v>605000</v>
      </c>
      <c r="L9" s="3">
        <f>IFERROR(VLOOKUP(B9,[5]LSG_Stats_Combined_2016q2!B$2:F$479,5,FALSE),0)</f>
        <v>598000</v>
      </c>
      <c r="M9" s="3">
        <f>IFERROR(VLOOKUP(B9,[6]LSG_Stats_Combined_2016q3!B$2:F$479,5,FALSE),0)</f>
        <v>647750</v>
      </c>
      <c r="N9" s="3">
        <f>IFERROR(VLOOKUP(B9,[7]LSG_Stats_Combined_2016q4!B$2:F$478,5,FALSE),0)</f>
        <v>686000</v>
      </c>
      <c r="O9" s="3">
        <f>IFERROR(VLOOKUP(B9,[8]LSG_Stats_Combined_2017q1!B$2:F$479,5,FALSE),0)</f>
        <v>645000</v>
      </c>
      <c r="P9" s="3">
        <f>IFERROR(VLOOKUP(B9,[9]LSG_Stats_Combined_2017q2!B$2:F$479,5,FALSE),0)</f>
        <v>677000</v>
      </c>
      <c r="Q9" s="3">
        <f>IFERROR(VLOOKUP(B9,[10]City_Suburb_2017q3!B$2:F$479,5,FALSE),0)</f>
        <v>704000</v>
      </c>
      <c r="R9" s="3">
        <f>IFERROR(VLOOKUP(B9,[11]LSG_Stats_Combined_2017q4!B$2:F$480,5,FALSE),0)</f>
        <v>643500</v>
      </c>
      <c r="S9" s="3">
        <f>IFERROR(VLOOKUP(B9,[12]LSG_Stats_Combined_2018q1!B$1:G$480,5,FALSE),0)</f>
        <v>673750</v>
      </c>
      <c r="T9" s="3">
        <v>659000</v>
      </c>
      <c r="U9" s="3">
        <v>682000</v>
      </c>
      <c r="V9" s="3">
        <v>670000</v>
      </c>
      <c r="W9" s="3">
        <v>600000</v>
      </c>
      <c r="X9" s="3">
        <v>653000</v>
      </c>
      <c r="Y9" s="3">
        <v>685000</v>
      </c>
      <c r="Z9" s="3">
        <v>648000</v>
      </c>
      <c r="AA9" s="3">
        <v>1060000</v>
      </c>
      <c r="AB9" s="3">
        <v>1140000</v>
      </c>
      <c r="AC9" s="3">
        <v>1165000</v>
      </c>
      <c r="AD9" s="3">
        <v>1390000</v>
      </c>
      <c r="AE9" s="3">
        <v>1427500</v>
      </c>
      <c r="AF9" s="3">
        <v>1400000</v>
      </c>
      <c r="AG9" s="3">
        <v>1537194</v>
      </c>
      <c r="AH9" s="3">
        <v>1815000</v>
      </c>
      <c r="AI9" s="3">
        <v>2399999.5</v>
      </c>
      <c r="AJ9" s="3">
        <v>1158500</v>
      </c>
      <c r="AK9" s="3">
        <v>1000000</v>
      </c>
      <c r="AL9" s="3">
        <v>990000</v>
      </c>
      <c r="AM9" s="3">
        <v>2180000</v>
      </c>
      <c r="AN9" s="4">
        <v>1000000</v>
      </c>
      <c r="AO9" s="4">
        <v>1032500</v>
      </c>
      <c r="AP9" s="4">
        <v>1115000</v>
      </c>
      <c r="AQ9" s="4">
        <v>1055000</v>
      </c>
      <c r="AR9" s="4">
        <v>1031000</v>
      </c>
      <c r="AS9" s="12">
        <v>1047691.3319741</v>
      </c>
      <c r="AT9" s="15">
        <f t="shared" si="0"/>
        <v>1.6189458752764278E-2</v>
      </c>
    </row>
    <row r="10" spans="1:46" ht="15" x14ac:dyDescent="0.25">
      <c r="A10" s="2" t="s">
        <v>8</v>
      </c>
      <c r="B10" s="3" t="s">
        <v>13</v>
      </c>
      <c r="C10" s="3">
        <v>1115000</v>
      </c>
      <c r="D10" s="3">
        <f>IFERROR(VLOOKUP(B10,'[1]All Metro Suburbs'!B$2:D$483,3,FALSE),0)</f>
        <v>740000</v>
      </c>
      <c r="E10" s="3">
        <f>IFERROR(VLOOKUP(B10,[2]LSG_Stats_Combined!B$2:D$478,3,FALSE),0)</f>
        <v>787500</v>
      </c>
      <c r="F10" s="3">
        <f>IFERROR(VLOOKUP(B10,[3]Sheet1!B$2:D$478,3,FALSE),0)</f>
        <v>799000</v>
      </c>
      <c r="G10" s="3">
        <v>1130000</v>
      </c>
      <c r="H10" s="3">
        <f>IFERROR(VLOOKUP(B10,'[1]All Metro Suburbs'!B$2:F$483,5,FALSE),)</f>
        <v>927500</v>
      </c>
      <c r="I10" s="3">
        <f>IFERROR(VLOOKUP(B10,[2]LSG_Stats_Combined!B$2:F$478,5,FALSE),)</f>
        <v>1012000</v>
      </c>
      <c r="J10" s="3">
        <f>IFERROR(VLOOKUP(B10,[3]Sheet1!B$2:F$478,5,FALSE),0)</f>
        <v>892500</v>
      </c>
      <c r="K10" s="3">
        <f>IFERROR(VLOOKUP(B10,[4]Sheet1!B$2:F$478,5,FALSE),0)</f>
        <v>830000</v>
      </c>
      <c r="L10" s="3">
        <f>IFERROR(VLOOKUP(B10,[5]LSG_Stats_Combined_2016q2!B$2:F$479,5,FALSE),0)</f>
        <v>815000</v>
      </c>
      <c r="M10" s="3">
        <f>IFERROR(VLOOKUP(B10,[6]LSG_Stats_Combined_2016q3!B$2:F$479,5,FALSE),0)</f>
        <v>877500</v>
      </c>
      <c r="N10" s="3">
        <f>IFERROR(VLOOKUP(B10,[7]LSG_Stats_Combined_2016q4!B$2:F$478,5,FALSE),0)</f>
        <v>770000</v>
      </c>
      <c r="O10" s="3">
        <f>IFERROR(VLOOKUP(B10,[8]LSG_Stats_Combined_2017q1!B$2:F$479,5,FALSE),0)</f>
        <v>960500</v>
      </c>
      <c r="P10" s="3">
        <f>IFERROR(VLOOKUP(B10,[9]LSG_Stats_Combined_2017q2!B$2:F$479,5,FALSE),0)</f>
        <v>1055000</v>
      </c>
      <c r="Q10" s="3">
        <f>IFERROR(VLOOKUP(B10,[10]City_Suburb_2017q3!B$2:F$479,5,FALSE),0)</f>
        <v>1055000</v>
      </c>
      <c r="R10" s="3">
        <f>IFERROR(VLOOKUP(B10,[11]LSG_Stats_Combined_2017q4!B$2:F$480,5,FALSE),0)</f>
        <v>1125000</v>
      </c>
      <c r="S10" s="3">
        <f>IFERROR(VLOOKUP(B10,[12]LSG_Stats_Combined_2018q1!B$1:G$480,5,FALSE),0)</f>
        <v>766100</v>
      </c>
      <c r="T10" s="3">
        <v>842500</v>
      </c>
      <c r="U10" s="3">
        <v>854250</v>
      </c>
      <c r="V10" s="3">
        <v>1097500</v>
      </c>
      <c r="W10" s="3">
        <v>787500</v>
      </c>
      <c r="X10" s="3">
        <v>893500</v>
      </c>
      <c r="Y10" s="3">
        <v>835000</v>
      </c>
      <c r="Z10" s="3">
        <v>915000</v>
      </c>
      <c r="AA10" s="3">
        <v>1430000</v>
      </c>
      <c r="AB10" s="3">
        <v>1268000</v>
      </c>
      <c r="AC10" s="3">
        <v>1115000</v>
      </c>
      <c r="AD10" s="3">
        <v>1432000</v>
      </c>
      <c r="AE10" s="3">
        <v>1450000</v>
      </c>
      <c r="AF10" s="3">
        <v>550000</v>
      </c>
      <c r="AG10" s="3">
        <v>2000000</v>
      </c>
      <c r="AH10" s="3">
        <v>2350000</v>
      </c>
      <c r="AI10" s="3">
        <v>1342500</v>
      </c>
      <c r="AJ10" s="3">
        <v>1750000</v>
      </c>
      <c r="AK10" s="3">
        <v>1580000</v>
      </c>
      <c r="AL10" s="3">
        <v>1480000</v>
      </c>
      <c r="AM10" s="3">
        <v>1215000</v>
      </c>
      <c r="AN10" s="4">
        <v>1430000</v>
      </c>
      <c r="AO10" s="4">
        <v>1325000</v>
      </c>
      <c r="AP10" s="4">
        <v>1870000</v>
      </c>
      <c r="AQ10" s="4">
        <v>2270000</v>
      </c>
      <c r="AR10" s="4">
        <v>1567500</v>
      </c>
      <c r="AS10" s="12">
        <v>1849884.9719541599</v>
      </c>
      <c r="AT10" s="15">
        <f>(AS10-AR10)/AR10</f>
        <v>0.18014990236310041</v>
      </c>
    </row>
    <row r="11" spans="1:46" ht="15" x14ac:dyDescent="0.25">
      <c r="A11" s="2" t="s">
        <v>8</v>
      </c>
      <c r="B11" s="3" t="s">
        <v>14</v>
      </c>
      <c r="C11" s="3">
        <v>752500</v>
      </c>
      <c r="D11" s="3">
        <f>IFERROR(VLOOKUP(B11,'[1]All Metro Suburbs'!B$2:D$483,3,FALSE),0)</f>
        <v>970000</v>
      </c>
      <c r="E11" s="3">
        <f>IFERROR(VLOOKUP(B11,[2]LSG_Stats_Combined!B$2:D$478,3,FALSE),0)</f>
        <v>835000</v>
      </c>
      <c r="F11" s="3">
        <f>IFERROR(VLOOKUP(B11,[3]Sheet1!B$2:D$478,3,FALSE),0)</f>
        <v>850000</v>
      </c>
      <c r="G11" s="3">
        <v>956750</v>
      </c>
      <c r="H11" s="3">
        <f>IFERROR(VLOOKUP(B11,'[1]All Metro Suburbs'!B$2:F$483,5,FALSE),)</f>
        <v>900000</v>
      </c>
      <c r="I11" s="3">
        <f>IFERROR(VLOOKUP(B11,[2]LSG_Stats_Combined!B$2:F$478,5,FALSE),)</f>
        <v>1087500</v>
      </c>
      <c r="J11" s="3">
        <f>IFERROR(VLOOKUP(B11,[3]Sheet1!B$2:F$478,5,FALSE),0)</f>
        <v>1092500</v>
      </c>
      <c r="K11" s="3">
        <f>IFERROR(VLOOKUP(B11,[4]Sheet1!B$2:F$478,5,FALSE),0)</f>
        <v>891500</v>
      </c>
      <c r="L11" s="3">
        <f>IFERROR(VLOOKUP(B11,[5]LSG_Stats_Combined_2016q2!B$2:F$479,5,FALSE),0)</f>
        <v>960000</v>
      </c>
      <c r="M11" s="3">
        <f>IFERROR(VLOOKUP(B11,[6]LSG_Stats_Combined_2016q3!B$2:F$479,5,FALSE),0)</f>
        <v>816499.5</v>
      </c>
      <c r="N11" s="3">
        <f>IFERROR(VLOOKUP(B11,[7]LSG_Stats_Combined_2016q4!B$2:F$478,5,FALSE),0)</f>
        <v>967500</v>
      </c>
      <c r="O11" s="3">
        <f>IFERROR(VLOOKUP(B11,[8]LSG_Stats_Combined_2017q1!B$2:F$479,5,FALSE),0)</f>
        <v>915000</v>
      </c>
      <c r="P11" s="3">
        <f>IFERROR(VLOOKUP(B11,[9]LSG_Stats_Combined_2017q2!B$2:F$479,5,FALSE),0)</f>
        <v>982500</v>
      </c>
      <c r="Q11" s="3">
        <f>IFERROR(VLOOKUP(B11,[10]City_Suburb_2017q3!B$2:F$479,5,FALSE),0)</f>
        <v>888888</v>
      </c>
      <c r="R11" s="3">
        <f>IFERROR(VLOOKUP(B11,[11]LSG_Stats_Combined_2017q4!B$2:F$480,5,FALSE),0)</f>
        <v>1930000</v>
      </c>
      <c r="S11" s="3">
        <f>IFERROR(VLOOKUP(B11,[12]LSG_Stats_Combined_2018q1!B$1:G$480,5,FALSE),0)</f>
        <v>1300000</v>
      </c>
      <c r="T11" s="3">
        <v>1175000</v>
      </c>
      <c r="U11" s="3">
        <v>1230000</v>
      </c>
      <c r="V11" s="3">
        <v>1375000</v>
      </c>
      <c r="W11" s="3">
        <v>1280000</v>
      </c>
      <c r="X11" s="3">
        <v>1380000</v>
      </c>
      <c r="Y11" s="3">
        <v>1320000</v>
      </c>
      <c r="Z11" s="3">
        <v>919000</v>
      </c>
      <c r="AA11" s="3">
        <v>780000</v>
      </c>
      <c r="AB11" s="3">
        <v>950000</v>
      </c>
      <c r="AC11" s="3">
        <v>855000</v>
      </c>
      <c r="AD11" s="3">
        <v>844000</v>
      </c>
      <c r="AE11" s="3">
        <v>1249000</v>
      </c>
      <c r="AF11" s="3">
        <v>599000</v>
      </c>
      <c r="AG11" s="3">
        <v>1500000</v>
      </c>
      <c r="AH11" s="3">
        <v>1682500</v>
      </c>
      <c r="AI11" s="3">
        <v>798000</v>
      </c>
      <c r="AJ11" s="3">
        <v>833000</v>
      </c>
      <c r="AK11" s="3">
        <v>1718888</v>
      </c>
      <c r="AL11" s="3">
        <v>1685000</v>
      </c>
      <c r="AM11" s="3">
        <v>723000</v>
      </c>
      <c r="AN11" s="4">
        <v>2350000</v>
      </c>
      <c r="AO11" s="4">
        <v>1555000</v>
      </c>
      <c r="AP11" s="4">
        <v>2570000</v>
      </c>
      <c r="AQ11" s="4">
        <v>2417500</v>
      </c>
      <c r="AR11" s="4">
        <v>1850000</v>
      </c>
      <c r="AS11" s="12">
        <v>2164715.6152609098</v>
      </c>
      <c r="AT11" s="15">
        <f t="shared" si="0"/>
        <v>0.17011654878968097</v>
      </c>
    </row>
    <row r="12" spans="1:46" ht="15" x14ac:dyDescent="0.25">
      <c r="A12" s="2" t="s">
        <v>8</v>
      </c>
      <c r="B12" s="3" t="s">
        <v>15</v>
      </c>
      <c r="C12" s="3">
        <v>687500</v>
      </c>
      <c r="D12" s="3">
        <f>IFERROR(VLOOKUP(B12,'[1]All Metro Suburbs'!B$2:D$483,3,FALSE),0)</f>
        <v>960000</v>
      </c>
      <c r="E12" s="3">
        <f>IFERROR(VLOOKUP(B12,[2]LSG_Stats_Combined!B$2:D$478,3,FALSE),0)</f>
        <v>740000</v>
      </c>
      <c r="F12" s="3">
        <f>IFERROR(VLOOKUP(B12,[3]Sheet1!B$2:D$478,3,FALSE),0)</f>
        <v>750000</v>
      </c>
      <c r="G12" s="3">
        <v>800000</v>
      </c>
      <c r="H12" s="3">
        <f>IFERROR(VLOOKUP(B12,'[1]All Metro Suburbs'!B$2:F$483,5,FALSE),)</f>
        <v>844500</v>
      </c>
      <c r="I12" s="3">
        <f>IFERROR(VLOOKUP(B12,[2]LSG_Stats_Combined!B$2:F$478,5,FALSE),)</f>
        <v>835000</v>
      </c>
      <c r="J12" s="3">
        <f>IFERROR(VLOOKUP(B12,[3]Sheet1!B$2:F$478,5,FALSE),0)</f>
        <v>950000</v>
      </c>
      <c r="K12" s="3">
        <f>IFERROR(VLOOKUP(B12,[4]Sheet1!B$2:F$478,5,FALSE),0)</f>
        <v>880000</v>
      </c>
      <c r="L12" s="3">
        <f>IFERROR(VLOOKUP(B12,[5]LSG_Stats_Combined_2016q2!B$2:F$479,5,FALSE),0)</f>
        <v>652500</v>
      </c>
      <c r="M12" s="3">
        <f>IFERROR(VLOOKUP(B12,[6]LSG_Stats_Combined_2016q3!B$2:F$479,5,FALSE),0)</f>
        <v>790000</v>
      </c>
      <c r="N12" s="3">
        <f>IFERROR(VLOOKUP(B12,[7]LSG_Stats_Combined_2016q4!B$2:F$478,5,FALSE),0)</f>
        <v>890000</v>
      </c>
      <c r="O12" s="3">
        <f>IFERROR(VLOOKUP(B12,[8]LSG_Stats_Combined_2017q1!B$2:F$479,5,FALSE),0)</f>
        <v>946000</v>
      </c>
      <c r="P12" s="3">
        <f>IFERROR(VLOOKUP(B12,[9]LSG_Stats_Combined_2017q2!B$2:F$479,5,FALSE),0)</f>
        <v>1200000</v>
      </c>
      <c r="Q12" s="3">
        <f>IFERROR(VLOOKUP(B12,[10]City_Suburb_2017q3!B$2:F$479,5,FALSE),0)</f>
        <v>825000</v>
      </c>
      <c r="R12" s="3">
        <f>IFERROR(VLOOKUP(B12,[11]LSG_Stats_Combined_2017q4!B$2:F$480,5,FALSE),0)</f>
        <v>1075000</v>
      </c>
      <c r="S12" s="3">
        <f>IFERROR(VLOOKUP(B12,[12]LSG_Stats_Combined_2018q1!B$1:G$480,5,FALSE),0)</f>
        <v>1102500</v>
      </c>
      <c r="T12" s="3">
        <v>755000</v>
      </c>
      <c r="U12" s="3">
        <v>859500</v>
      </c>
      <c r="V12" s="3">
        <v>1015000</v>
      </c>
      <c r="W12" s="3">
        <v>800000</v>
      </c>
      <c r="X12" s="3">
        <v>925000</v>
      </c>
      <c r="Y12" s="3">
        <v>1200000</v>
      </c>
      <c r="Z12" s="3">
        <v>1100000</v>
      </c>
      <c r="AA12" s="3">
        <v>572500</v>
      </c>
      <c r="AB12" s="3">
        <v>590000</v>
      </c>
      <c r="AC12" s="3">
        <v>550000</v>
      </c>
      <c r="AD12" s="3">
        <v>590500</v>
      </c>
      <c r="AE12" s="3">
        <v>615000</v>
      </c>
      <c r="AF12" s="3">
        <v>600000</v>
      </c>
      <c r="AG12" s="3">
        <v>651000</v>
      </c>
      <c r="AH12" s="3">
        <v>705000</v>
      </c>
      <c r="AI12" s="3">
        <v>763500</v>
      </c>
      <c r="AJ12" s="3">
        <v>817500</v>
      </c>
      <c r="AK12" s="3">
        <v>1500000</v>
      </c>
      <c r="AL12" s="3">
        <v>1300000</v>
      </c>
      <c r="AM12" s="3">
        <v>955000</v>
      </c>
      <c r="AN12" s="4">
        <v>1585000</v>
      </c>
      <c r="AO12" s="4">
        <v>1700000</v>
      </c>
      <c r="AP12" s="4">
        <v>1760000</v>
      </c>
      <c r="AQ12" s="4">
        <v>1665000</v>
      </c>
      <c r="AR12" s="4">
        <v>1423000</v>
      </c>
      <c r="AS12" s="12">
        <v>725565.516122845</v>
      </c>
      <c r="AT12" s="15">
        <f t="shared" si="0"/>
        <v>-0.49011558951310963</v>
      </c>
    </row>
    <row r="13" spans="1:46" ht="15" x14ac:dyDescent="0.25">
      <c r="A13" s="2" t="s">
        <v>8</v>
      </c>
      <c r="B13" s="3" t="s">
        <v>16</v>
      </c>
      <c r="C13" s="3">
        <v>1002500</v>
      </c>
      <c r="D13" s="3">
        <f>IFERROR(VLOOKUP(B13,'[1]All Metro Suburbs'!B$2:D$483,3,FALSE),0)</f>
        <v>1370000</v>
      </c>
      <c r="E13" s="3">
        <f>IFERROR(VLOOKUP(B13,[2]LSG_Stats_Combined!B$2:D$478,3,FALSE),0)</f>
        <v>1027000</v>
      </c>
      <c r="F13" s="3">
        <f>IFERROR(VLOOKUP(B13,[3]Sheet1!B$2:D$478,3,FALSE),0)</f>
        <v>1130000</v>
      </c>
      <c r="G13" s="3">
        <v>1301000</v>
      </c>
      <c r="H13" s="3">
        <f>IFERROR(VLOOKUP(B13,'[1]All Metro Suburbs'!B$2:F$483,5,FALSE),)</f>
        <v>1600000</v>
      </c>
      <c r="I13" s="3">
        <f>IFERROR(VLOOKUP(B13,[2]LSG_Stats_Combined!B$2:F$478,5,FALSE),)</f>
        <v>1515000</v>
      </c>
      <c r="J13" s="3">
        <f>IFERROR(VLOOKUP(B13,[3]Sheet1!B$2:F$478,5,FALSE),0)</f>
        <v>1021050</v>
      </c>
      <c r="K13" s="3">
        <f>IFERROR(VLOOKUP(B13,[4]Sheet1!B$2:F$478,5,FALSE),0)</f>
        <v>1312500</v>
      </c>
      <c r="L13" s="3">
        <f>IFERROR(VLOOKUP(B13,[5]LSG_Stats_Combined_2016q2!B$2:F$479,5,FALSE),0)</f>
        <v>1252500</v>
      </c>
      <c r="M13" s="3">
        <f>IFERROR(VLOOKUP(B13,[6]LSG_Stats_Combined_2016q3!B$2:F$479,5,FALSE),0)</f>
        <v>917500</v>
      </c>
      <c r="N13" s="3">
        <f>IFERROR(VLOOKUP(B13,[7]LSG_Stats_Combined_2016q4!B$2:F$478,5,FALSE),0)</f>
        <v>1237000</v>
      </c>
      <c r="O13" s="3">
        <f>IFERROR(VLOOKUP(B13,[8]LSG_Stats_Combined_2017q1!B$2:F$479,5,FALSE),0)</f>
        <v>1320000</v>
      </c>
      <c r="P13" s="3">
        <f>IFERROR(VLOOKUP(B13,[9]LSG_Stats_Combined_2017q2!B$2:F$479,5,FALSE),0)</f>
        <v>1420000</v>
      </c>
      <c r="Q13" s="3">
        <f>IFERROR(VLOOKUP(B13,[10]City_Suburb_2017q3!B$2:F$479,5,FALSE),0)</f>
        <v>1421000</v>
      </c>
      <c r="R13" s="3">
        <f>IFERROR(VLOOKUP(B13,[11]LSG_Stats_Combined_2017q4!B$2:F$480,5,FALSE),0)</f>
        <v>1507750</v>
      </c>
      <c r="S13" s="3">
        <f>IFERROR(VLOOKUP(B13,[12]LSG_Stats_Combined_2018q1!B$1:G$480,5,FALSE),0)</f>
        <v>1375000</v>
      </c>
      <c r="T13" s="3">
        <v>1533500</v>
      </c>
      <c r="U13" s="3">
        <v>1425000</v>
      </c>
      <c r="V13" s="3">
        <v>1400000</v>
      </c>
      <c r="W13" s="3">
        <v>1705000</v>
      </c>
      <c r="X13" s="3">
        <v>1330000</v>
      </c>
      <c r="Y13" s="3">
        <v>1606500</v>
      </c>
      <c r="Z13" s="3">
        <v>1450000</v>
      </c>
      <c r="AA13" s="3">
        <v>526000</v>
      </c>
      <c r="AB13" s="3">
        <v>546000</v>
      </c>
      <c r="AC13" s="3">
        <v>567500</v>
      </c>
      <c r="AD13" s="3">
        <v>550000</v>
      </c>
      <c r="AE13" s="3">
        <v>570000</v>
      </c>
      <c r="AF13" s="3">
        <v>623000</v>
      </c>
      <c r="AG13" s="3">
        <v>646500</v>
      </c>
      <c r="AH13" s="3">
        <v>690000</v>
      </c>
      <c r="AI13" s="3">
        <v>910000</v>
      </c>
      <c r="AJ13" s="3">
        <v>817500</v>
      </c>
      <c r="AK13" s="3">
        <v>1732500</v>
      </c>
      <c r="AL13" s="3">
        <v>1775000</v>
      </c>
      <c r="AM13" s="3">
        <v>915000</v>
      </c>
      <c r="AN13" s="4">
        <v>1660000</v>
      </c>
      <c r="AO13" s="4">
        <v>2000000</v>
      </c>
      <c r="AP13" s="4">
        <v>2050000</v>
      </c>
      <c r="AQ13" s="4">
        <v>3275800</v>
      </c>
      <c r="AR13" s="4">
        <v>2200000</v>
      </c>
      <c r="AS13" s="12">
        <v>1065418.90603</v>
      </c>
      <c r="AT13" s="15">
        <f t="shared" si="0"/>
        <v>-0.51571867907727276</v>
      </c>
    </row>
    <row r="14" spans="1:46" ht="15" x14ac:dyDescent="0.25">
      <c r="A14" s="2" t="s">
        <v>8</v>
      </c>
      <c r="B14" s="3" t="s">
        <v>17</v>
      </c>
      <c r="C14" s="3">
        <v>750000</v>
      </c>
      <c r="D14" s="3">
        <f>IFERROR(VLOOKUP(B14,'[1]All Metro Suburbs'!B$2:D$483,3,FALSE),0)</f>
        <v>720000</v>
      </c>
      <c r="E14" s="3">
        <f>IFERROR(VLOOKUP(B14,[2]LSG_Stats_Combined!B$2:D$478,3,FALSE),0)</f>
        <v>855750</v>
      </c>
      <c r="F14" s="3">
        <f>IFERROR(VLOOKUP(B14,[3]Sheet1!B$2:D$478,3,FALSE),0)</f>
        <v>745750</v>
      </c>
      <c r="G14" s="3">
        <v>746250</v>
      </c>
      <c r="H14" s="3">
        <f>IFERROR(VLOOKUP(B14,'[1]All Metro Suburbs'!B$2:F$483,5,FALSE),)</f>
        <v>805000</v>
      </c>
      <c r="I14" s="3">
        <f>IFERROR(VLOOKUP(B14,[2]LSG_Stats_Combined!B$2:F$478,5,FALSE),)</f>
        <v>725000</v>
      </c>
      <c r="J14" s="3">
        <f>IFERROR(VLOOKUP(B14,[3]Sheet1!B$2:F$478,5,FALSE),0)</f>
        <v>895000</v>
      </c>
      <c r="K14" s="3">
        <f>IFERROR(VLOOKUP(B14,[4]Sheet1!B$2:F$478,5,FALSE),0)</f>
        <v>925000</v>
      </c>
      <c r="L14" s="3">
        <f>IFERROR(VLOOKUP(B14,[5]LSG_Stats_Combined_2016q2!B$2:F$479,5,FALSE),0)</f>
        <v>832000</v>
      </c>
      <c r="M14" s="3">
        <f>IFERROR(VLOOKUP(B14,[6]LSG_Stats_Combined_2016q3!B$2:F$479,5,FALSE),0)</f>
        <v>722000</v>
      </c>
      <c r="N14" s="3">
        <f>IFERROR(VLOOKUP(B14,[7]LSG_Stats_Combined_2016q4!B$2:F$478,5,FALSE),0)</f>
        <v>835000</v>
      </c>
      <c r="O14" s="3">
        <f>IFERROR(VLOOKUP(B14,[8]LSG_Stats_Combined_2017q1!B$2:F$479,5,FALSE),0)</f>
        <v>828500</v>
      </c>
      <c r="P14" s="3">
        <f>IFERROR(VLOOKUP(B14,[9]LSG_Stats_Combined_2017q2!B$2:F$479,5,FALSE),0)</f>
        <v>805000</v>
      </c>
      <c r="Q14" s="3">
        <f>IFERROR(VLOOKUP(B14,[10]City_Suburb_2017q3!B$2:F$479,5,FALSE),0)</f>
        <v>905000</v>
      </c>
      <c r="R14" s="3">
        <f>IFERROR(VLOOKUP(B14,[11]LSG_Stats_Combined_2017q4!B$2:F$480,5,FALSE),0)</f>
        <v>879750</v>
      </c>
      <c r="S14" s="3">
        <f>IFERROR(VLOOKUP(B14,[12]LSG_Stats_Combined_2018q1!B$1:G$480,5,FALSE),0)</f>
        <v>940000</v>
      </c>
      <c r="T14" s="3">
        <v>752500</v>
      </c>
      <c r="U14" s="3">
        <v>910000</v>
      </c>
      <c r="V14" s="3">
        <v>862750</v>
      </c>
      <c r="W14" s="3">
        <v>860000</v>
      </c>
      <c r="X14" s="3">
        <v>1025000</v>
      </c>
      <c r="Y14" s="3">
        <v>960000</v>
      </c>
      <c r="Z14" s="3">
        <v>890000</v>
      </c>
      <c r="AA14" s="3">
        <v>522500</v>
      </c>
      <c r="AB14" s="3">
        <v>570000</v>
      </c>
      <c r="AC14" s="3">
        <v>549500</v>
      </c>
      <c r="AD14" s="3">
        <v>543000</v>
      </c>
      <c r="AE14" s="3">
        <v>615000</v>
      </c>
      <c r="AF14" s="3">
        <v>631250</v>
      </c>
      <c r="AG14" s="3">
        <v>615000</v>
      </c>
      <c r="AH14" s="3">
        <v>681000</v>
      </c>
      <c r="AI14" s="3">
        <v>840000</v>
      </c>
      <c r="AJ14" s="3">
        <v>766000</v>
      </c>
      <c r="AK14" s="3">
        <v>1350000</v>
      </c>
      <c r="AL14" s="3">
        <v>1190000</v>
      </c>
      <c r="AM14" s="3">
        <v>860000</v>
      </c>
      <c r="AN14" s="4">
        <v>1365944</v>
      </c>
      <c r="AO14" s="4">
        <v>1370000</v>
      </c>
      <c r="AP14" s="4">
        <v>1200000</v>
      </c>
      <c r="AQ14" s="4">
        <v>1340000</v>
      </c>
      <c r="AR14" s="4">
        <v>1950000</v>
      </c>
      <c r="AS14" s="12">
        <v>1329358.8753589899</v>
      </c>
      <c r="AT14" s="15">
        <f t="shared" si="0"/>
        <v>-0.31827749981590259</v>
      </c>
    </row>
    <row r="15" spans="1:46" ht="15" x14ac:dyDescent="0.25">
      <c r="A15" s="2" t="s">
        <v>18</v>
      </c>
      <c r="B15" s="3" t="s">
        <v>19</v>
      </c>
      <c r="C15" s="3">
        <v>415000</v>
      </c>
      <c r="D15" s="3">
        <f>IFERROR(VLOOKUP(B15,'[1]All Metro Suburbs'!B$2:D$483,3,FALSE),0)</f>
        <v>483000</v>
      </c>
      <c r="E15" s="3">
        <f>IFERROR(VLOOKUP(B15,[2]LSG_Stats_Combined!B$2:D$478,3,FALSE),0)</f>
        <v>430000</v>
      </c>
      <c r="F15" s="3">
        <f>IFERROR(VLOOKUP(B15,[3]Sheet1!B$2:D$478,3,FALSE),0)</f>
        <v>475000</v>
      </c>
      <c r="G15" s="3">
        <v>472500</v>
      </c>
      <c r="H15" s="3">
        <f>IFERROR(VLOOKUP(B15,'[1]All Metro Suburbs'!B$2:F$483,5,FALSE),)</f>
        <v>485000</v>
      </c>
      <c r="I15" s="3">
        <f>IFERROR(VLOOKUP(B15,[2]LSG_Stats_Combined!B$2:F$478,5,FALSE),)</f>
        <v>493000</v>
      </c>
      <c r="J15" s="3">
        <f>IFERROR(VLOOKUP(B15,[3]Sheet1!B$2:F$478,5,FALSE),0)</f>
        <v>475000</v>
      </c>
      <c r="K15" s="3">
        <f>IFERROR(VLOOKUP(B15,[4]Sheet1!B$2:F$478,5,FALSE),0)</f>
        <v>575000</v>
      </c>
      <c r="L15" s="3">
        <f>IFERROR(VLOOKUP(B15,[5]LSG_Stats_Combined_2016q2!B$2:F$479,5,FALSE),0)</f>
        <v>495000</v>
      </c>
      <c r="M15" s="3">
        <f>IFERROR(VLOOKUP(B15,[6]LSG_Stats_Combined_2016q3!B$2:F$479,5,FALSE),0)</f>
        <v>490000</v>
      </c>
      <c r="N15" s="3">
        <f>IFERROR(VLOOKUP(B15,[7]LSG_Stats_Combined_2016q4!B$2:F$478,5,FALSE),0)</f>
        <v>518500</v>
      </c>
      <c r="O15" s="3">
        <f>IFERROR(VLOOKUP(B15,[8]LSG_Stats_Combined_2017q1!B$2:F$479,5,FALSE),0)</f>
        <v>532000</v>
      </c>
      <c r="P15" s="3">
        <f>IFERROR(VLOOKUP(B15,[9]LSG_Stats_Combined_2017q2!B$2:F$479,5,FALSE),0)</f>
        <v>461750</v>
      </c>
      <c r="Q15" s="3">
        <f>IFERROR(VLOOKUP(B15,[10]City_Suburb_2017q3!B$2:F$479,5,FALSE),0)</f>
        <v>482000</v>
      </c>
      <c r="R15" s="3">
        <f>IFERROR(VLOOKUP(B15,[11]LSG_Stats_Combined_2017q4!B$2:F$480,5,FALSE),0)</f>
        <v>528500</v>
      </c>
      <c r="S15" s="3">
        <f>IFERROR(VLOOKUP(B15,[12]LSG_Stats_Combined_2018q1!B$1:G$480,5,FALSE),0)</f>
        <v>556100</v>
      </c>
      <c r="T15" s="3">
        <v>567000</v>
      </c>
      <c r="U15" s="3">
        <v>570000</v>
      </c>
      <c r="V15" s="3">
        <v>537400</v>
      </c>
      <c r="W15" s="3">
        <v>500000</v>
      </c>
      <c r="X15" s="3">
        <v>578000</v>
      </c>
      <c r="Y15" s="3">
        <v>537500</v>
      </c>
      <c r="Z15" s="3">
        <v>572500</v>
      </c>
      <c r="AA15" s="3">
        <v>521500</v>
      </c>
      <c r="AB15" s="3">
        <v>477500</v>
      </c>
      <c r="AC15" s="3">
        <v>600000</v>
      </c>
      <c r="AD15" s="3">
        <v>575000</v>
      </c>
      <c r="AE15" s="3">
        <v>572500</v>
      </c>
      <c r="AF15" s="3">
        <v>746250</v>
      </c>
      <c r="AG15" s="3">
        <v>655000</v>
      </c>
      <c r="AH15" s="3">
        <v>691000</v>
      </c>
      <c r="AI15" s="3">
        <v>912500</v>
      </c>
      <c r="AJ15" s="3">
        <v>952500</v>
      </c>
      <c r="AK15" s="3">
        <v>748000</v>
      </c>
      <c r="AL15" s="3">
        <v>766500</v>
      </c>
      <c r="AM15" s="3">
        <v>890000</v>
      </c>
      <c r="AN15" s="4">
        <v>795500</v>
      </c>
      <c r="AO15" s="4">
        <v>857500</v>
      </c>
      <c r="AP15" s="4">
        <v>785000</v>
      </c>
      <c r="AQ15" s="4">
        <v>800000</v>
      </c>
      <c r="AR15" s="4">
        <v>892500</v>
      </c>
      <c r="AS15" s="14">
        <v>913231.23700290499</v>
      </c>
      <c r="AT15" s="15">
        <f t="shared" si="0"/>
        <v>2.3228276753955175E-2</v>
      </c>
    </row>
    <row r="16" spans="1:46" ht="15" x14ac:dyDescent="0.25">
      <c r="A16" s="2" t="s">
        <v>18</v>
      </c>
      <c r="B16" s="3" t="s">
        <v>18</v>
      </c>
      <c r="C16" s="3">
        <v>465000</v>
      </c>
      <c r="D16" s="3">
        <f>IFERROR(VLOOKUP(B16,'[1]All Metro Suburbs'!B$2:D$483,3,FALSE),0)</f>
        <v>440000</v>
      </c>
      <c r="E16" s="3">
        <f>IFERROR(VLOOKUP(B16,[2]LSG_Stats_Combined!B$2:D$478,3,FALSE),0)</f>
        <v>467500</v>
      </c>
      <c r="F16" s="3">
        <f>IFERROR(VLOOKUP(B16,[3]Sheet1!B$2:D$478,3,FALSE),0)</f>
        <v>470000</v>
      </c>
      <c r="G16" s="3">
        <v>460000</v>
      </c>
      <c r="H16" s="3">
        <f>IFERROR(VLOOKUP(B16,'[1]All Metro Suburbs'!B$2:F$483,5,FALSE),)</f>
        <v>510000</v>
      </c>
      <c r="I16" s="3">
        <f>IFERROR(VLOOKUP(B16,[2]LSG_Stats_Combined!B$2:F$478,5,FALSE),)</f>
        <v>495000</v>
      </c>
      <c r="J16" s="3">
        <f>IFERROR(VLOOKUP(B16,[3]Sheet1!B$2:F$478,5,FALSE),0)</f>
        <v>500000</v>
      </c>
      <c r="K16" s="3">
        <f>IFERROR(VLOOKUP(B16,[4]Sheet1!B$2:F$478,5,FALSE),0)</f>
        <v>552500</v>
      </c>
      <c r="L16" s="3">
        <f>IFERROR(VLOOKUP(B16,[5]LSG_Stats_Combined_2016q2!B$2:F$479,5,FALSE),0)</f>
        <v>530000</v>
      </c>
      <c r="M16" s="3">
        <f>IFERROR(VLOOKUP(B16,[6]LSG_Stats_Combined_2016q3!B$2:F$479,5,FALSE),0)</f>
        <v>521000</v>
      </c>
      <c r="N16" s="3">
        <f>IFERROR(VLOOKUP(B16,[7]LSG_Stats_Combined_2016q4!B$2:F$478,5,FALSE),0)</f>
        <v>510000</v>
      </c>
      <c r="O16" s="3">
        <f>IFERROR(VLOOKUP(B16,[8]LSG_Stats_Combined_2017q1!B$2:F$479,5,FALSE),0)</f>
        <v>528000</v>
      </c>
      <c r="P16" s="3">
        <f>IFERROR(VLOOKUP(B16,[9]LSG_Stats_Combined_2017q2!B$2:F$479,5,FALSE),0)</f>
        <v>535000</v>
      </c>
      <c r="Q16" s="3">
        <f>IFERROR(VLOOKUP(B16,[10]City_Suburb_2017q3!B$2:F$479,5,FALSE),0)</f>
        <v>572495</v>
      </c>
      <c r="R16" s="3">
        <f>IFERROR(VLOOKUP(B16,[11]LSG_Stats_Combined_2017q4!B$2:F$480,5,FALSE),0)</f>
        <v>574250</v>
      </c>
      <c r="S16" s="3">
        <f>IFERROR(VLOOKUP(B16,[12]LSG_Stats_Combined_2018q1!B$1:G$480,5,FALSE),0)</f>
        <v>572000</v>
      </c>
      <c r="T16" s="3">
        <v>590000</v>
      </c>
      <c r="U16" s="3">
        <v>545000</v>
      </c>
      <c r="V16" s="3">
        <v>545500</v>
      </c>
      <c r="W16" s="3">
        <v>534750</v>
      </c>
      <c r="X16" s="3">
        <v>560000</v>
      </c>
      <c r="Y16" s="3">
        <v>565000</v>
      </c>
      <c r="Z16" s="3">
        <v>560500</v>
      </c>
      <c r="AA16" s="3">
        <v>628250</v>
      </c>
      <c r="AB16" s="3">
        <v>690000</v>
      </c>
      <c r="AC16" s="3">
        <v>662500</v>
      </c>
      <c r="AD16" s="3">
        <v>650500</v>
      </c>
      <c r="AE16" s="3">
        <v>668800</v>
      </c>
      <c r="AF16" s="3">
        <v>765000</v>
      </c>
      <c r="AG16" s="3">
        <v>755000</v>
      </c>
      <c r="AH16" s="3">
        <v>897500</v>
      </c>
      <c r="AI16" s="3">
        <v>648000</v>
      </c>
      <c r="AJ16" s="3">
        <v>925000</v>
      </c>
      <c r="AK16" s="3">
        <v>800600</v>
      </c>
      <c r="AL16" s="3">
        <v>772500</v>
      </c>
      <c r="AM16" s="3">
        <v>632500</v>
      </c>
      <c r="AN16" s="4">
        <v>811000</v>
      </c>
      <c r="AO16" s="4">
        <v>835100</v>
      </c>
      <c r="AP16" s="4">
        <v>846250</v>
      </c>
      <c r="AQ16" s="4">
        <v>899000</v>
      </c>
      <c r="AR16" s="4">
        <v>991000</v>
      </c>
      <c r="AS16" s="12">
        <v>1091265.12526923</v>
      </c>
      <c r="AT16" s="15">
        <f t="shared" si="0"/>
        <v>0.10117570662889</v>
      </c>
    </row>
    <row r="17" spans="1:46" ht="15" x14ac:dyDescent="0.25">
      <c r="A17" s="2" t="s">
        <v>18</v>
      </c>
      <c r="B17" s="3" t="s">
        <v>20</v>
      </c>
      <c r="C17" s="3">
        <v>457500</v>
      </c>
      <c r="D17" s="3">
        <f>IFERROR(VLOOKUP(B17,'[1]All Metro Suburbs'!B$2:D$483,3,FALSE),0)</f>
        <v>474000</v>
      </c>
      <c r="E17" s="3">
        <f>IFERROR(VLOOKUP(B17,[2]LSG_Stats_Combined!B$2:D$478,3,FALSE),0)</f>
        <v>574000</v>
      </c>
      <c r="F17" s="3">
        <f>IFERROR(VLOOKUP(B17,[3]Sheet1!B$2:D$478,3,FALSE),0)</f>
        <v>518000</v>
      </c>
      <c r="G17" s="3">
        <v>522500</v>
      </c>
      <c r="H17" s="3">
        <f>IFERROR(VLOOKUP(B17,'[1]All Metro Suburbs'!B$2:F$483,5,FALSE),)</f>
        <v>485000</v>
      </c>
      <c r="I17" s="3">
        <f>IFERROR(VLOOKUP(B17,[2]LSG_Stats_Combined!B$2:F$478,5,FALSE),)</f>
        <v>525000</v>
      </c>
      <c r="J17" s="3">
        <f>IFERROR(VLOOKUP(B17,[3]Sheet1!B$2:F$478,5,FALSE),0)</f>
        <v>487500</v>
      </c>
      <c r="K17" s="3">
        <f>IFERROR(VLOOKUP(B17,[4]Sheet1!B$2:F$478,5,FALSE),0)</f>
        <v>605000</v>
      </c>
      <c r="L17" s="3">
        <f>IFERROR(VLOOKUP(B17,[5]LSG_Stats_Combined_2016q2!B$2:F$479,5,FALSE),0)</f>
        <v>517000</v>
      </c>
      <c r="M17" s="3">
        <f>IFERROR(VLOOKUP(B17,[6]LSG_Stats_Combined_2016q3!B$2:F$479,5,FALSE),0)</f>
        <v>570000</v>
      </c>
      <c r="N17" s="3">
        <f>IFERROR(VLOOKUP(B17,[7]LSG_Stats_Combined_2016q4!B$2:F$478,5,FALSE),0)</f>
        <v>625000</v>
      </c>
      <c r="O17" s="3">
        <f>IFERROR(VLOOKUP(B17,[8]LSG_Stats_Combined_2017q1!B$2:F$479,5,FALSE),0)</f>
        <v>495000</v>
      </c>
      <c r="P17" s="3">
        <f>IFERROR(VLOOKUP(B17,[9]LSG_Stats_Combined_2017q2!B$2:F$479,5,FALSE),0)</f>
        <v>581000</v>
      </c>
      <c r="Q17" s="3">
        <f>IFERROR(VLOOKUP(B17,[10]City_Suburb_2017q3!B$2:F$479,5,FALSE),0)</f>
        <v>585000</v>
      </c>
      <c r="R17" s="3">
        <f>IFERROR(VLOOKUP(B17,[11]LSG_Stats_Combined_2017q4!B$2:F$480,5,FALSE),0)</f>
        <v>567500</v>
      </c>
      <c r="S17" s="3">
        <f>IFERROR(VLOOKUP(B17,[12]LSG_Stats_Combined_2018q1!B$1:G$480,5,FALSE),0)</f>
        <v>565000</v>
      </c>
      <c r="T17" s="3">
        <v>612500</v>
      </c>
      <c r="U17" s="3">
        <v>615000</v>
      </c>
      <c r="V17" s="3">
        <v>583000</v>
      </c>
      <c r="W17" s="3">
        <v>650000</v>
      </c>
      <c r="X17" s="3">
        <v>595000</v>
      </c>
      <c r="Y17" s="3">
        <v>595000</v>
      </c>
      <c r="Z17" s="3">
        <v>500000</v>
      </c>
      <c r="AA17" s="3">
        <v>710000</v>
      </c>
      <c r="AB17" s="3">
        <v>680000</v>
      </c>
      <c r="AC17" s="3">
        <v>650000</v>
      </c>
      <c r="AD17" s="3">
        <v>720000</v>
      </c>
      <c r="AE17" s="3">
        <v>840000</v>
      </c>
      <c r="AF17" s="3">
        <v>555899</v>
      </c>
      <c r="AG17" s="3">
        <v>800800</v>
      </c>
      <c r="AH17" s="3">
        <v>900000</v>
      </c>
      <c r="AI17" s="3">
        <v>1068500</v>
      </c>
      <c r="AJ17" s="3">
        <v>550000</v>
      </c>
      <c r="AK17" s="3">
        <v>840000</v>
      </c>
      <c r="AL17" s="3">
        <v>575000</v>
      </c>
      <c r="AM17" s="3">
        <v>860000</v>
      </c>
      <c r="AN17" s="4">
        <v>842000</v>
      </c>
      <c r="AO17" s="4">
        <v>855000</v>
      </c>
      <c r="AP17" s="4">
        <v>841500</v>
      </c>
      <c r="AQ17" s="4">
        <v>900000</v>
      </c>
      <c r="AR17" s="4">
        <v>906000</v>
      </c>
      <c r="AS17" s="12">
        <v>924646.83236376802</v>
      </c>
      <c r="AT17" s="15">
        <f t="shared" si="0"/>
        <v>2.0581492675240634E-2</v>
      </c>
    </row>
    <row r="18" spans="1:46" ht="15" x14ac:dyDescent="0.25">
      <c r="A18" s="2" t="s">
        <v>18</v>
      </c>
      <c r="B18" s="3" t="s">
        <v>12</v>
      </c>
      <c r="C18" s="3">
        <v>625000</v>
      </c>
      <c r="D18" s="3">
        <f>IFERROR(VLOOKUP(B18,'[1]All Metro Suburbs'!B$2:D$483,3,FALSE),0)</f>
        <v>533275</v>
      </c>
      <c r="E18" s="3">
        <f>IFERROR(VLOOKUP(B18,[2]LSG_Stats_Combined!B$2:D$478,3,FALSE),0)</f>
        <v>536125</v>
      </c>
      <c r="F18" s="3">
        <f>IFERROR(VLOOKUP(B18,[3]Sheet1!B$2:D$478,3,FALSE),0)</f>
        <v>524000</v>
      </c>
      <c r="G18" s="3">
        <v>590000</v>
      </c>
      <c r="H18" s="3">
        <f>IFERROR(VLOOKUP(B18,'[1]All Metro Suburbs'!B$2:F$483,5,FALSE),)</f>
        <v>593600</v>
      </c>
      <c r="I18" s="3">
        <f>IFERROR(VLOOKUP(B18,[2]LSG_Stats_Combined!B$2:F$478,5,FALSE),)</f>
        <v>555000</v>
      </c>
      <c r="J18" s="3">
        <f>IFERROR(VLOOKUP(B18,[3]Sheet1!B$2:F$478,5,FALSE),0)</f>
        <v>580000</v>
      </c>
      <c r="K18" s="3">
        <f>IFERROR(VLOOKUP(B18,[4]Sheet1!B$2:F$478,5,FALSE),0)</f>
        <v>605000</v>
      </c>
      <c r="L18" s="3">
        <f>IFERROR(VLOOKUP(B18,[5]LSG_Stats_Combined_2016q2!B$2:F$479,5,FALSE),0)</f>
        <v>598000</v>
      </c>
      <c r="M18" s="3">
        <f>IFERROR(VLOOKUP(B18,[6]LSG_Stats_Combined_2016q3!B$2:F$479,5,FALSE),0)</f>
        <v>647750</v>
      </c>
      <c r="N18" s="3">
        <f>IFERROR(VLOOKUP(B18,[7]LSG_Stats_Combined_2016q4!B$2:F$478,5,FALSE),0)</f>
        <v>686000</v>
      </c>
      <c r="O18" s="3">
        <f>IFERROR(VLOOKUP(B18,[8]LSG_Stats_Combined_2017q1!B$2:F$479,5,FALSE),0)</f>
        <v>645000</v>
      </c>
      <c r="P18" s="3">
        <f>IFERROR(VLOOKUP(B18,[9]LSG_Stats_Combined_2017q2!B$2:F$479,5,FALSE),0)</f>
        <v>677000</v>
      </c>
      <c r="Q18" s="3">
        <f>IFERROR(VLOOKUP(B18,[10]City_Suburb_2017q3!B$2:F$479,5,FALSE),0)</f>
        <v>704000</v>
      </c>
      <c r="R18" s="3">
        <f>IFERROR(VLOOKUP(B18,[11]LSG_Stats_Combined_2017q4!B$2:F$480,5,FALSE),0)</f>
        <v>643500</v>
      </c>
      <c r="S18" s="3">
        <f>IFERROR(VLOOKUP(B18,[12]LSG_Stats_Combined_2018q1!B$1:G$480,5,FALSE),0)</f>
        <v>673750</v>
      </c>
      <c r="T18" s="3">
        <v>659000</v>
      </c>
      <c r="U18" s="3">
        <v>682000</v>
      </c>
      <c r="V18" s="3">
        <v>670000</v>
      </c>
      <c r="W18" s="3">
        <v>600000</v>
      </c>
      <c r="X18" s="3">
        <v>653000</v>
      </c>
      <c r="Y18" s="3">
        <v>685000</v>
      </c>
      <c r="Z18" s="3">
        <v>648000</v>
      </c>
      <c r="AA18" s="3">
        <v>492000</v>
      </c>
      <c r="AB18" s="3">
        <v>450000</v>
      </c>
      <c r="AC18" s="3">
        <v>448500</v>
      </c>
      <c r="AD18" s="3">
        <v>525000</v>
      </c>
      <c r="AE18" s="3">
        <v>505000</v>
      </c>
      <c r="AF18" s="3">
        <v>688750</v>
      </c>
      <c r="AG18" s="3">
        <v>586000</v>
      </c>
      <c r="AH18" s="3">
        <v>628000</v>
      </c>
      <c r="AI18" s="3">
        <v>600000</v>
      </c>
      <c r="AJ18" s="3">
        <v>810000</v>
      </c>
      <c r="AK18" s="3">
        <v>1000000</v>
      </c>
      <c r="AL18" s="3">
        <v>990000</v>
      </c>
      <c r="AM18" s="3">
        <v>600000</v>
      </c>
      <c r="AN18" s="4">
        <v>1000000</v>
      </c>
      <c r="AO18" s="4">
        <v>1032500</v>
      </c>
      <c r="AP18" s="4">
        <v>1115000</v>
      </c>
      <c r="AQ18" s="4">
        <v>1055000</v>
      </c>
      <c r="AR18" s="4">
        <v>1031000</v>
      </c>
      <c r="AS18" s="12">
        <v>1047691.3319741</v>
      </c>
      <c r="AT18" s="15">
        <f t="shared" si="0"/>
        <v>1.6189458752764278E-2</v>
      </c>
    </row>
    <row r="19" spans="1:46" ht="15" x14ac:dyDescent="0.25">
      <c r="A19" s="2" t="s">
        <v>18</v>
      </c>
      <c r="B19" s="3" t="s">
        <v>21</v>
      </c>
      <c r="C19" s="3">
        <v>452500</v>
      </c>
      <c r="D19" s="3">
        <f>IFERROR(VLOOKUP(B19,'[1]All Metro Suburbs'!B$2:D$483,3,FALSE),0)</f>
        <v>477500</v>
      </c>
      <c r="E19" s="3">
        <f>IFERROR(VLOOKUP(B19,[2]LSG_Stats_Combined!B$2:D$478,3,FALSE),0)</f>
        <v>432000</v>
      </c>
      <c r="F19" s="3">
        <f>IFERROR(VLOOKUP(B19,[3]Sheet1!B$2:D$478,3,FALSE),0)</f>
        <v>485000</v>
      </c>
      <c r="G19" s="3">
        <v>463500</v>
      </c>
      <c r="H19" s="3">
        <f>IFERROR(VLOOKUP(B19,'[1]All Metro Suburbs'!B$2:F$483,5,FALSE),)</f>
        <v>497500</v>
      </c>
      <c r="I19" s="3">
        <f>IFERROR(VLOOKUP(B19,[2]LSG_Stats_Combined!B$2:F$478,5,FALSE),)</f>
        <v>487500</v>
      </c>
      <c r="J19" s="3">
        <f>IFERROR(VLOOKUP(B19,[3]Sheet1!B$2:F$478,5,FALSE),0)</f>
        <v>552500</v>
      </c>
      <c r="K19" s="3">
        <f>IFERROR(VLOOKUP(B19,[4]Sheet1!B$2:F$478,5,FALSE),0)</f>
        <v>550000</v>
      </c>
      <c r="L19" s="3">
        <f>IFERROR(VLOOKUP(B19,[5]LSG_Stats_Combined_2016q2!B$2:F$479,5,FALSE),0)</f>
        <v>500500</v>
      </c>
      <c r="M19" s="3">
        <f>IFERROR(VLOOKUP(B19,[6]LSG_Stats_Combined_2016q3!B$2:F$479,5,FALSE),0)</f>
        <v>532500</v>
      </c>
      <c r="N19" s="3">
        <f>IFERROR(VLOOKUP(B19,[7]LSG_Stats_Combined_2016q4!B$2:F$478,5,FALSE),0)</f>
        <v>485100</v>
      </c>
      <c r="O19" s="3">
        <f>IFERROR(VLOOKUP(B19,[8]LSG_Stats_Combined_2017q1!B$2:F$479,5,FALSE),0)</f>
        <v>570000</v>
      </c>
      <c r="P19" s="3">
        <f>IFERROR(VLOOKUP(B19,[9]LSG_Stats_Combined_2017q2!B$2:F$479,5,FALSE),0)</f>
        <v>482500</v>
      </c>
      <c r="Q19" s="3">
        <f>IFERROR(VLOOKUP(B19,[10]City_Suburb_2017q3!B$2:F$479,5,FALSE),0)</f>
        <v>533000</v>
      </c>
      <c r="R19" s="3">
        <f>IFERROR(VLOOKUP(B19,[11]LSG_Stats_Combined_2017q4!B$2:F$480,5,FALSE),0)</f>
        <v>540000</v>
      </c>
      <c r="S19" s="3">
        <f>IFERROR(VLOOKUP(B19,[12]LSG_Stats_Combined_2018q1!B$1:G$480,5,FALSE),0)</f>
        <v>502000</v>
      </c>
      <c r="T19" s="3">
        <v>531500</v>
      </c>
      <c r="U19" s="3">
        <v>588000</v>
      </c>
      <c r="V19" s="3">
        <v>539500</v>
      </c>
      <c r="W19" s="3">
        <v>535500</v>
      </c>
      <c r="X19" s="3">
        <v>530000</v>
      </c>
      <c r="Y19" s="3">
        <v>467000</v>
      </c>
      <c r="Z19" s="3">
        <v>544000</v>
      </c>
      <c r="AA19" s="3">
        <v>665000</v>
      </c>
      <c r="AB19" s="3">
        <v>890000</v>
      </c>
      <c r="AC19" s="3">
        <v>743000</v>
      </c>
      <c r="AD19" s="3">
        <v>630000</v>
      </c>
      <c r="AE19" s="3">
        <v>632500</v>
      </c>
      <c r="AF19" s="3">
        <v>499500</v>
      </c>
      <c r="AG19" s="3">
        <v>760000</v>
      </c>
      <c r="AH19" s="3">
        <v>805000</v>
      </c>
      <c r="AI19" s="3">
        <v>712500</v>
      </c>
      <c r="AJ19" s="3">
        <v>588000</v>
      </c>
      <c r="AK19" s="3">
        <v>750000</v>
      </c>
      <c r="AL19" s="3">
        <v>820000</v>
      </c>
      <c r="AM19" s="3">
        <v>740000</v>
      </c>
      <c r="AN19" s="4">
        <v>805000</v>
      </c>
      <c r="AO19" s="4">
        <v>753024</v>
      </c>
      <c r="AP19" s="4">
        <v>827500</v>
      </c>
      <c r="AQ19" s="4">
        <v>817750</v>
      </c>
      <c r="AR19" s="4">
        <v>855000</v>
      </c>
      <c r="AS19" s="12">
        <v>834876.10777871602</v>
      </c>
      <c r="AT19" s="15">
        <f t="shared" si="0"/>
        <v>-2.3536716048285361E-2</v>
      </c>
    </row>
    <row r="20" spans="1:46" ht="15" x14ac:dyDescent="0.25">
      <c r="A20" s="2" t="s">
        <v>18</v>
      </c>
      <c r="B20" s="3" t="s">
        <v>7</v>
      </c>
      <c r="C20" s="3">
        <v>512500</v>
      </c>
      <c r="D20" s="3">
        <f>IFERROR(VLOOKUP(B20,'[1]All Metro Suburbs'!B$2:D$483,3,FALSE),0)</f>
        <v>444250</v>
      </c>
      <c r="E20" s="3">
        <f>IFERROR(VLOOKUP(B20,[2]LSG_Stats_Combined!B$2:D$478,3,FALSE),0)</f>
        <v>510000</v>
      </c>
      <c r="F20" s="3">
        <f>IFERROR(VLOOKUP(B20,[3]Sheet1!B$2:D$478,3,FALSE),0)</f>
        <v>490000</v>
      </c>
      <c r="G20" s="3">
        <v>486000</v>
      </c>
      <c r="H20" s="3">
        <f>IFERROR(VLOOKUP(B20,'[1]All Metro Suburbs'!B$2:F$483,5,FALSE),)</f>
        <v>525000</v>
      </c>
      <c r="I20" s="3">
        <f>IFERROR(VLOOKUP(B20,[2]LSG_Stats_Combined!B$2:F$478,5,FALSE),)</f>
        <v>532500</v>
      </c>
      <c r="J20" s="3">
        <f>IFERROR(VLOOKUP(B20,[3]Sheet1!B$2:F$478,5,FALSE),0)</f>
        <v>615000</v>
      </c>
      <c r="K20" s="3">
        <f>IFERROR(VLOOKUP(B20,[4]Sheet1!B$2:F$478,5,FALSE),0)</f>
        <v>557500</v>
      </c>
      <c r="L20" s="3">
        <f>IFERROR(VLOOKUP(B20,[5]LSG_Stats_Combined_2016q2!B$2:F$479,5,FALSE),0)</f>
        <v>605000</v>
      </c>
      <c r="M20" s="3">
        <f>IFERROR(VLOOKUP(B20,[6]LSG_Stats_Combined_2016q3!B$2:F$479,5,FALSE),0)</f>
        <v>563000</v>
      </c>
      <c r="N20" s="3">
        <f>IFERROR(VLOOKUP(B20,[7]LSG_Stats_Combined_2016q4!B$2:F$478,5,FALSE),0)</f>
        <v>556250</v>
      </c>
      <c r="O20" s="3">
        <f>IFERROR(VLOOKUP(B20,[8]LSG_Stats_Combined_2017q1!B$2:F$479,5,FALSE),0)</f>
        <v>580000</v>
      </c>
      <c r="P20" s="3">
        <f>IFERROR(VLOOKUP(B20,[9]LSG_Stats_Combined_2017q2!B$2:F$479,5,FALSE),0)</f>
        <v>581500</v>
      </c>
      <c r="Q20" s="3">
        <f>IFERROR(VLOOKUP(B20,[10]City_Suburb_2017q3!B$2:F$479,5,FALSE),0)</f>
        <v>612500</v>
      </c>
      <c r="R20" s="3">
        <f>IFERROR(VLOOKUP(B20,[11]LSG_Stats_Combined_2017q4!B$2:F$480,5,FALSE),0)</f>
        <v>639000</v>
      </c>
      <c r="S20" s="3">
        <f>IFERROR(VLOOKUP(B20,[12]LSG_Stats_Combined_2018q1!B$1:G$480,5,FALSE),0)</f>
        <v>612500</v>
      </c>
      <c r="T20" s="3">
        <v>652500</v>
      </c>
      <c r="U20" s="3">
        <v>630000</v>
      </c>
      <c r="V20" s="3">
        <v>637500</v>
      </c>
      <c r="W20" s="3">
        <v>662500</v>
      </c>
      <c r="X20" s="3">
        <v>600000</v>
      </c>
      <c r="Y20" s="3">
        <v>620000</v>
      </c>
      <c r="Z20" s="3">
        <v>600000</v>
      </c>
      <c r="AA20" s="3">
        <v>470250</v>
      </c>
      <c r="AB20" s="3">
        <v>470000</v>
      </c>
      <c r="AC20" s="3">
        <v>528500</v>
      </c>
      <c r="AD20" s="3">
        <v>480000</v>
      </c>
      <c r="AE20" s="3">
        <v>511875</v>
      </c>
      <c r="AF20" s="3">
        <v>484500</v>
      </c>
      <c r="AG20" s="3">
        <v>665000</v>
      </c>
      <c r="AH20" s="3">
        <v>560000</v>
      </c>
      <c r="AI20" s="3">
        <v>734000</v>
      </c>
      <c r="AJ20" s="3">
        <v>1150000</v>
      </c>
      <c r="AK20" s="3">
        <v>897000</v>
      </c>
      <c r="AL20" s="3">
        <v>861000</v>
      </c>
      <c r="AM20" s="3">
        <v>790000</v>
      </c>
      <c r="AN20" s="4">
        <v>874575</v>
      </c>
      <c r="AO20" s="4">
        <v>921000</v>
      </c>
      <c r="AP20" s="4">
        <v>937000</v>
      </c>
      <c r="AQ20" s="4">
        <v>985000</v>
      </c>
      <c r="AR20" s="4">
        <v>1085000</v>
      </c>
      <c r="AS20" s="12">
        <v>1055461.40698179</v>
      </c>
      <c r="AT20" s="15">
        <f t="shared" si="0"/>
        <v>-2.722450969420279E-2</v>
      </c>
    </row>
    <row r="21" spans="1:46" ht="15" x14ac:dyDescent="0.25">
      <c r="A21" s="2" t="s">
        <v>18</v>
      </c>
      <c r="B21" s="3" t="s">
        <v>22</v>
      </c>
      <c r="C21" s="3">
        <v>550000</v>
      </c>
      <c r="D21" s="3">
        <f>IFERROR(VLOOKUP(B21,'[1]All Metro Suburbs'!B$2:D$483,3,FALSE),0)</f>
        <v>587500</v>
      </c>
      <c r="E21" s="3">
        <f>IFERROR(VLOOKUP(B21,[2]LSG_Stats_Combined!B$2:D$478,3,FALSE),0)</f>
        <v>615000</v>
      </c>
      <c r="F21" s="3">
        <f>IFERROR(VLOOKUP(B21,[3]Sheet1!B$2:D$478,3,FALSE),0)</f>
        <v>610000</v>
      </c>
      <c r="G21" s="3">
        <v>595000</v>
      </c>
      <c r="H21" s="3">
        <f>IFERROR(VLOOKUP(B21,'[1]All Metro Suburbs'!B$2:F$483,5,FALSE),)</f>
        <v>620000</v>
      </c>
      <c r="I21" s="3">
        <f>IFERROR(VLOOKUP(B21,[2]LSG_Stats_Combined!B$2:F$478,5,FALSE),)</f>
        <v>625000</v>
      </c>
      <c r="J21" s="3">
        <f>IFERROR(VLOOKUP(B21,[3]Sheet1!B$2:F$478,5,FALSE),0)</f>
        <v>705000</v>
      </c>
      <c r="K21" s="3">
        <f>IFERROR(VLOOKUP(B21,[4]Sheet1!B$2:F$478,5,FALSE),0)</f>
        <v>662500</v>
      </c>
      <c r="L21" s="3">
        <f>IFERROR(VLOOKUP(B21,[5]LSG_Stats_Combined_2016q2!B$2:F$479,5,FALSE),0)</f>
        <v>685500</v>
      </c>
      <c r="M21" s="3">
        <f>IFERROR(VLOOKUP(B21,[6]LSG_Stats_Combined_2016q3!B$2:F$479,5,FALSE),0)</f>
        <v>562000</v>
      </c>
      <c r="N21" s="3">
        <f>IFERROR(VLOOKUP(B21,[7]LSG_Stats_Combined_2016q4!B$2:F$478,5,FALSE),0)</f>
        <v>700000</v>
      </c>
      <c r="O21" s="3">
        <f>IFERROR(VLOOKUP(B21,[8]LSG_Stats_Combined_2017q1!B$2:F$479,5,FALSE),0)</f>
        <v>670000</v>
      </c>
      <c r="P21" s="3">
        <f>IFERROR(VLOOKUP(B21,[9]LSG_Stats_Combined_2017q2!B$2:F$479,5,FALSE),0)</f>
        <v>638000</v>
      </c>
      <c r="Q21" s="3">
        <f>IFERROR(VLOOKUP(B21,[10]City_Suburb_2017q3!B$2:F$479,5,FALSE),0)</f>
        <v>700000</v>
      </c>
      <c r="R21" s="3">
        <f>IFERROR(VLOOKUP(B21,[11]LSG_Stats_Combined_2017q4!B$2:F$480,5,FALSE),0)</f>
        <v>670000</v>
      </c>
      <c r="S21" s="3">
        <f>IFERROR(VLOOKUP(B21,[12]LSG_Stats_Combined_2018q1!B$1:G$480,5,FALSE),0)</f>
        <v>817400</v>
      </c>
      <c r="T21" s="3">
        <v>735000</v>
      </c>
      <c r="U21" s="3">
        <v>686250</v>
      </c>
      <c r="V21" s="3">
        <v>631000</v>
      </c>
      <c r="W21" s="3">
        <v>735000</v>
      </c>
      <c r="X21" s="3">
        <v>655000</v>
      </c>
      <c r="Y21" s="3">
        <v>695000</v>
      </c>
      <c r="Z21" s="3">
        <v>641000</v>
      </c>
      <c r="AA21" s="3">
        <v>600000</v>
      </c>
      <c r="AB21" s="3">
        <v>586000</v>
      </c>
      <c r="AC21" s="3">
        <v>598300</v>
      </c>
      <c r="AD21" s="3">
        <v>606500</v>
      </c>
      <c r="AE21" s="3">
        <v>595000</v>
      </c>
      <c r="AF21" s="3">
        <v>675750</v>
      </c>
      <c r="AG21" s="3">
        <v>850000</v>
      </c>
      <c r="AH21" s="3">
        <v>915000</v>
      </c>
      <c r="AI21" s="3">
        <v>705000</v>
      </c>
      <c r="AJ21" s="3">
        <v>780000</v>
      </c>
      <c r="AK21" s="3">
        <v>1188000</v>
      </c>
      <c r="AL21" s="3">
        <v>1067500</v>
      </c>
      <c r="AM21" s="3">
        <v>877500</v>
      </c>
      <c r="AN21" s="4">
        <v>1102500</v>
      </c>
      <c r="AO21" s="4">
        <v>953500</v>
      </c>
      <c r="AP21" s="4">
        <v>1300000</v>
      </c>
      <c r="AQ21" s="4">
        <v>1280000</v>
      </c>
      <c r="AR21" s="4">
        <v>1135000</v>
      </c>
      <c r="AS21" s="12">
        <v>1380571.2248641599</v>
      </c>
      <c r="AT21" s="15">
        <f t="shared" si="0"/>
        <v>0.21636231265564754</v>
      </c>
    </row>
    <row r="22" spans="1:46" ht="15" x14ac:dyDescent="0.25">
      <c r="A22" s="2" t="s">
        <v>23</v>
      </c>
      <c r="B22" s="3" t="s">
        <v>24</v>
      </c>
      <c r="C22" s="3">
        <v>476500</v>
      </c>
      <c r="D22" s="3">
        <f>IFERROR(VLOOKUP(B22,'[1]All Metro Suburbs'!B$2:D$483,3,FALSE),0)</f>
        <v>485000</v>
      </c>
      <c r="E22" s="3">
        <f>IFERROR(VLOOKUP(B22,[2]LSG_Stats_Combined!B$2:D$478,3,FALSE),0)</f>
        <v>534500</v>
      </c>
      <c r="F22" s="3">
        <f>IFERROR(VLOOKUP(B22,[3]Sheet1!B$2:D$478,3,FALSE),0)</f>
        <v>615000</v>
      </c>
      <c r="G22" s="3">
        <v>617750</v>
      </c>
      <c r="H22" s="3">
        <f>IFERROR(VLOOKUP(B22,'[1]All Metro Suburbs'!B$2:F$483,5,FALSE),)</f>
        <v>500000</v>
      </c>
      <c r="I22" s="3">
        <f>IFERROR(VLOOKUP(B22,[2]LSG_Stats_Combined!B$2:F$478,5,FALSE),)</f>
        <v>450000</v>
      </c>
      <c r="J22" s="3">
        <f>IFERROR(VLOOKUP(B22,[3]Sheet1!B$2:F$478,5,FALSE),0)</f>
        <v>490250</v>
      </c>
      <c r="K22" s="3">
        <f>IFERROR(VLOOKUP(B22,[4]Sheet1!B$2:F$478,5,FALSE),0)</f>
        <v>580000</v>
      </c>
      <c r="L22" s="3">
        <f>IFERROR(VLOOKUP(B22,[5]LSG_Stats_Combined_2016q2!B$2:F$479,5,FALSE),0)</f>
        <v>581800</v>
      </c>
      <c r="M22" s="3">
        <f>IFERROR(VLOOKUP(B22,[6]LSG_Stats_Combined_2016q3!B$2:F$479,5,FALSE),0)</f>
        <v>521500</v>
      </c>
      <c r="N22" s="3">
        <f>IFERROR(VLOOKUP(B22,[7]LSG_Stats_Combined_2016q4!B$2:F$478,5,FALSE),0)</f>
        <v>631000</v>
      </c>
      <c r="O22" s="3">
        <f>IFERROR(VLOOKUP(B22,[8]LSG_Stats_Combined_2017q1!B$2:F$479,5,FALSE),0)</f>
        <v>725000</v>
      </c>
      <c r="P22" s="3">
        <f>IFERROR(VLOOKUP(B22,[9]LSG_Stats_Combined_2017q2!B$2:F$479,5,FALSE),0)</f>
        <v>585000</v>
      </c>
      <c r="Q22" s="3">
        <f>IFERROR(VLOOKUP(B22,[10]City_Suburb_2017q3!B$2:F$479,5,FALSE),0)</f>
        <v>590000</v>
      </c>
      <c r="R22" s="3">
        <f>IFERROR(VLOOKUP(B22,[11]LSG_Stats_Combined_2017q4!B$2:F$480,5,FALSE),0)</f>
        <v>547500</v>
      </c>
      <c r="S22" s="3">
        <f>IFERROR(VLOOKUP(B22,[12]LSG_Stats_Combined_2018q1!B$1:G$480,5,FALSE),0)</f>
        <v>516000</v>
      </c>
      <c r="T22" s="3">
        <v>612500</v>
      </c>
      <c r="U22" s="3">
        <v>545000</v>
      </c>
      <c r="V22" s="3">
        <v>693750</v>
      </c>
      <c r="W22" s="3">
        <v>747500</v>
      </c>
      <c r="X22" s="3">
        <v>535000</v>
      </c>
      <c r="Y22" s="3">
        <v>600000</v>
      </c>
      <c r="Z22" s="3">
        <v>500000</v>
      </c>
      <c r="AA22" s="3">
        <v>452500</v>
      </c>
      <c r="AB22" s="3">
        <v>471000</v>
      </c>
      <c r="AC22" s="3">
        <v>700000</v>
      </c>
      <c r="AD22" s="3">
        <v>561500</v>
      </c>
      <c r="AE22" s="3">
        <v>525000</v>
      </c>
      <c r="AF22" s="3">
        <v>815000</v>
      </c>
      <c r="AG22" s="3">
        <v>550000</v>
      </c>
      <c r="AH22" s="3">
        <v>657500</v>
      </c>
      <c r="AI22" s="3">
        <v>908000</v>
      </c>
      <c r="AJ22" s="3">
        <v>1400000</v>
      </c>
      <c r="AK22" s="3">
        <v>1003000</v>
      </c>
      <c r="AL22" s="3">
        <v>851000</v>
      </c>
      <c r="AM22" s="3">
        <v>613500</v>
      </c>
      <c r="AN22" s="4">
        <v>1310000</v>
      </c>
      <c r="AO22" s="4">
        <v>907500</v>
      </c>
      <c r="AP22" s="4">
        <v>997500</v>
      </c>
      <c r="AQ22" s="4">
        <v>990099</v>
      </c>
      <c r="AR22" s="4">
        <v>960000</v>
      </c>
      <c r="AS22" s="14">
        <v>969933.47288298304</v>
      </c>
      <c r="AT22" s="15">
        <f t="shared" si="0"/>
        <v>1.0347367586440668E-2</v>
      </c>
    </row>
    <row r="23" spans="1:46" ht="15" x14ac:dyDescent="0.25">
      <c r="A23" s="2" t="s">
        <v>23</v>
      </c>
      <c r="B23" s="3" t="s">
        <v>25</v>
      </c>
      <c r="C23" s="3">
        <v>360000</v>
      </c>
      <c r="D23" s="3">
        <f>IFERROR(VLOOKUP(B23,'[1]All Metro Suburbs'!B$2:D$483,3,FALSE),0)</f>
        <v>378000</v>
      </c>
      <c r="E23" s="3">
        <f>IFERROR(VLOOKUP(B23,[2]LSG_Stats_Combined!B$2:D$478,3,FALSE),0)</f>
        <v>370000</v>
      </c>
      <c r="F23" s="3">
        <f>IFERROR(VLOOKUP(B23,[3]Sheet1!B$2:D$478,3,FALSE),0)</f>
        <v>366500</v>
      </c>
      <c r="G23" s="3">
        <v>355000</v>
      </c>
      <c r="H23" s="3">
        <f>IFERROR(VLOOKUP(B23,'[1]All Metro Suburbs'!B$2:F$483,5,FALSE),)</f>
        <v>357500</v>
      </c>
      <c r="I23" s="3">
        <f>IFERROR(VLOOKUP(B23,[2]LSG_Stats_Combined!B$2:F$478,5,FALSE),)</f>
        <v>376000</v>
      </c>
      <c r="J23" s="3">
        <f>IFERROR(VLOOKUP(B23,[3]Sheet1!B$2:F$478,5,FALSE),0)</f>
        <v>483750</v>
      </c>
      <c r="K23" s="3">
        <f>IFERROR(VLOOKUP(B23,[4]Sheet1!B$2:F$478,5,FALSE),0)</f>
        <v>404500</v>
      </c>
      <c r="L23" s="3">
        <f>IFERROR(VLOOKUP(B23,[5]LSG_Stats_Combined_2016q2!B$2:F$479,5,FALSE),0)</f>
        <v>367000</v>
      </c>
      <c r="M23" s="3">
        <f>IFERROR(VLOOKUP(B23,[6]LSG_Stats_Combined_2016q3!B$2:F$479,5,FALSE),0)</f>
        <v>380000</v>
      </c>
      <c r="N23" s="3">
        <f>IFERROR(VLOOKUP(B23,[7]LSG_Stats_Combined_2016q4!B$2:F$478,5,FALSE),0)</f>
        <v>363000</v>
      </c>
      <c r="O23" s="3">
        <f>IFERROR(VLOOKUP(B23,[8]LSG_Stats_Combined_2017q1!B$2:F$479,5,FALSE),0)</f>
        <v>320000</v>
      </c>
      <c r="P23" s="3">
        <f>IFERROR(VLOOKUP(B23,[9]LSG_Stats_Combined_2017q2!B$2:F$479,5,FALSE),0)</f>
        <v>382000</v>
      </c>
      <c r="Q23" s="3">
        <f>IFERROR(VLOOKUP(B23,[10]City_Suburb_2017q3!B$2:F$479,5,FALSE),0)</f>
        <v>405000</v>
      </c>
      <c r="R23" s="3">
        <f>IFERROR(VLOOKUP(B23,[11]LSG_Stats_Combined_2017q4!B$2:F$480,5,FALSE),0)</f>
        <v>450000</v>
      </c>
      <c r="S23" s="3">
        <f>IFERROR(VLOOKUP(B23,[12]LSG_Stats_Combined_2018q1!B$1:G$480,5,FALSE),0)</f>
        <v>385000</v>
      </c>
      <c r="T23" s="3">
        <v>412500</v>
      </c>
      <c r="U23" s="3">
        <v>321000</v>
      </c>
      <c r="V23" s="3">
        <v>402500</v>
      </c>
      <c r="W23" s="3">
        <v>365000</v>
      </c>
      <c r="X23" s="3">
        <v>398000</v>
      </c>
      <c r="Y23" s="3">
        <v>401750</v>
      </c>
      <c r="Z23" s="3">
        <v>412000</v>
      </c>
      <c r="AA23" s="3">
        <v>691000</v>
      </c>
      <c r="AB23" s="3">
        <v>615000</v>
      </c>
      <c r="AC23" s="3">
        <v>645000</v>
      </c>
      <c r="AD23" s="3">
        <v>751000</v>
      </c>
      <c r="AE23" s="3">
        <v>615000</v>
      </c>
      <c r="AF23" s="3">
        <v>660000</v>
      </c>
      <c r="AG23" s="3">
        <v>957500</v>
      </c>
      <c r="AH23" s="3">
        <v>1133000</v>
      </c>
      <c r="AI23" s="3">
        <v>700000</v>
      </c>
      <c r="AJ23" s="3">
        <v>865000</v>
      </c>
      <c r="AK23" s="3">
        <v>725000</v>
      </c>
      <c r="AL23" s="3">
        <v>640000</v>
      </c>
      <c r="AM23" s="3">
        <v>752500</v>
      </c>
      <c r="AN23" s="4">
        <v>595000</v>
      </c>
      <c r="AO23" s="4">
        <v>641000</v>
      </c>
      <c r="AP23" s="4">
        <v>815000</v>
      </c>
      <c r="AQ23" s="4">
        <v>696500</v>
      </c>
      <c r="AR23" s="4">
        <v>880000</v>
      </c>
      <c r="AS23" s="14">
        <v>806758.08324933203</v>
      </c>
      <c r="AT23" s="15">
        <f t="shared" si="0"/>
        <v>-8.3229450853031781E-2</v>
      </c>
    </row>
    <row r="24" spans="1:46" ht="15" x14ac:dyDescent="0.25">
      <c r="A24" s="2" t="s">
        <v>23</v>
      </c>
      <c r="B24" s="3" t="s">
        <v>26</v>
      </c>
      <c r="C24" s="3">
        <v>310000</v>
      </c>
      <c r="D24" s="3">
        <f>IFERROR(VLOOKUP(B24,'[1]All Metro Suburbs'!B$2:D$483,3,FALSE),0)</f>
        <v>373500</v>
      </c>
      <c r="E24" s="3">
        <f>IFERROR(VLOOKUP(B24,[2]LSG_Stats_Combined!B$2:D$478,3,FALSE),0)</f>
        <v>424500</v>
      </c>
      <c r="F24" s="3">
        <f>IFERROR(VLOOKUP(B24,[3]Sheet1!B$2:D$478,3,FALSE),0)</f>
        <v>412500</v>
      </c>
      <c r="G24" s="3">
        <v>405000</v>
      </c>
      <c r="H24" s="3">
        <f>IFERROR(VLOOKUP(B24,'[1]All Metro Suburbs'!B$2:F$483,5,FALSE),)</f>
        <v>514500</v>
      </c>
      <c r="I24" s="3">
        <f>IFERROR(VLOOKUP(B24,[2]LSG_Stats_Combined!B$2:F$478,5,FALSE),)</f>
        <v>430000</v>
      </c>
      <c r="J24" s="3">
        <f>IFERROR(VLOOKUP(B24,[3]Sheet1!B$2:F$478,5,FALSE),0)</f>
        <v>489000</v>
      </c>
      <c r="K24" s="3">
        <f>IFERROR(VLOOKUP(B24,[4]Sheet1!B$2:F$478,5,FALSE),0)</f>
        <v>473000</v>
      </c>
      <c r="L24" s="3">
        <f>IFERROR(VLOOKUP(B24,[5]LSG_Stats_Combined_2016q2!B$2:F$479,5,FALSE),0)</f>
        <v>476750</v>
      </c>
      <c r="M24" s="3">
        <f>IFERROR(VLOOKUP(B24,[6]LSG_Stats_Combined_2016q3!B$2:F$479,5,FALSE),0)</f>
        <v>500000</v>
      </c>
      <c r="N24" s="3">
        <f>IFERROR(VLOOKUP(B24,[7]LSG_Stats_Combined_2016q4!B$2:F$478,5,FALSE),0)</f>
        <v>496000</v>
      </c>
      <c r="O24" s="3">
        <f>IFERROR(VLOOKUP(B24,[8]LSG_Stats_Combined_2017q1!B$2:F$479,5,FALSE),0)</f>
        <v>449125</v>
      </c>
      <c r="P24" s="3">
        <f>IFERROR(VLOOKUP(B24,[9]LSG_Stats_Combined_2017q2!B$2:F$479,5,FALSE),0)</f>
        <v>505000</v>
      </c>
      <c r="Q24" s="3">
        <f>IFERROR(VLOOKUP(B24,[10]City_Suburb_2017q3!B$2:F$479,5,FALSE),0)</f>
        <v>494650</v>
      </c>
      <c r="R24" s="3">
        <f>IFERROR(VLOOKUP(B24,[11]LSG_Stats_Combined_2017q4!B$2:F$480,5,FALSE),0)</f>
        <v>471000</v>
      </c>
      <c r="S24" s="3">
        <f>IFERROR(VLOOKUP(B24,[12]LSG_Stats_Combined_2018q1!B$1:G$480,5,FALSE),0)</f>
        <v>475000</v>
      </c>
      <c r="T24" s="3">
        <v>489000</v>
      </c>
      <c r="U24" s="3">
        <v>517500</v>
      </c>
      <c r="V24" s="3">
        <v>487500</v>
      </c>
      <c r="W24" s="3">
        <v>497500</v>
      </c>
      <c r="X24" s="3">
        <v>490000</v>
      </c>
      <c r="Y24" s="3">
        <v>468500</v>
      </c>
      <c r="Z24" s="3">
        <v>545000</v>
      </c>
      <c r="AA24" s="3">
        <v>630000</v>
      </c>
      <c r="AB24" s="3">
        <v>568000</v>
      </c>
      <c r="AC24" s="3">
        <v>475000</v>
      </c>
      <c r="AD24" s="3">
        <v>535000</v>
      </c>
      <c r="AE24" s="3">
        <v>535000</v>
      </c>
      <c r="AF24" s="3">
        <v>456000</v>
      </c>
      <c r="AG24" s="3">
        <v>633000</v>
      </c>
      <c r="AH24" s="3">
        <v>677000</v>
      </c>
      <c r="AI24" s="3">
        <v>776500</v>
      </c>
      <c r="AJ24" s="3">
        <v>770000</v>
      </c>
      <c r="AK24" s="3">
        <v>570000</v>
      </c>
      <c r="AL24" s="3">
        <v>668000</v>
      </c>
      <c r="AM24" s="3">
        <v>852000</v>
      </c>
      <c r="AN24" s="4">
        <v>670000</v>
      </c>
      <c r="AO24" s="4">
        <v>665000</v>
      </c>
      <c r="AP24" s="4">
        <v>880000</v>
      </c>
      <c r="AQ24" s="4">
        <v>850000</v>
      </c>
      <c r="AR24" s="4">
        <v>1081750</v>
      </c>
      <c r="AS24" s="14">
        <v>1040440.38347322</v>
      </c>
      <c r="AT24" s="15">
        <f t="shared" si="0"/>
        <v>-3.8187766606683569E-2</v>
      </c>
    </row>
    <row r="25" spans="1:46" ht="15" x14ac:dyDescent="0.25">
      <c r="A25" s="2" t="s">
        <v>23</v>
      </c>
      <c r="B25" s="3" t="s">
        <v>27</v>
      </c>
      <c r="C25" s="3">
        <v>487125</v>
      </c>
      <c r="D25" s="3">
        <f>IFERROR(VLOOKUP(B25,'[1]All Metro Suburbs'!B$2:D$483,3,FALSE),0)</f>
        <v>497750</v>
      </c>
      <c r="E25" s="3">
        <f>IFERROR(VLOOKUP(B25,[2]LSG_Stats_Combined!B$2:D$478,3,FALSE),0)</f>
        <v>470000</v>
      </c>
      <c r="F25" s="3">
        <f>IFERROR(VLOOKUP(B25,[3]Sheet1!B$2:D$478,3,FALSE),0)</f>
        <v>492500</v>
      </c>
      <c r="G25" s="3">
        <v>452500</v>
      </c>
      <c r="H25" s="3">
        <f>IFERROR(VLOOKUP(B25,'[1]All Metro Suburbs'!B$2:F$483,5,FALSE),)</f>
        <v>485000</v>
      </c>
      <c r="I25" s="3">
        <f>IFERROR(VLOOKUP(B25,[2]LSG_Stats_Combined!B$2:F$478,5,FALSE),)</f>
        <v>545000</v>
      </c>
      <c r="J25" s="3">
        <f>IFERROR(VLOOKUP(B25,[3]Sheet1!B$2:F$478,5,FALSE),0)</f>
        <v>525000</v>
      </c>
      <c r="K25" s="3">
        <f>IFERROR(VLOOKUP(B25,[4]Sheet1!B$2:F$478,5,FALSE),0)</f>
        <v>469000</v>
      </c>
      <c r="L25" s="3">
        <f>IFERROR(VLOOKUP(B25,[5]LSG_Stats_Combined_2016q2!B$2:F$479,5,FALSE),0)</f>
        <v>491000</v>
      </c>
      <c r="M25" s="3">
        <f>IFERROR(VLOOKUP(B25,[6]LSG_Stats_Combined_2016q3!B$2:F$479,5,FALSE),0)</f>
        <v>565000</v>
      </c>
      <c r="N25" s="3">
        <f>IFERROR(VLOOKUP(B25,[7]LSG_Stats_Combined_2016q4!B$2:F$478,5,FALSE),0)</f>
        <v>520300</v>
      </c>
      <c r="O25" s="3">
        <f>IFERROR(VLOOKUP(B25,[8]LSG_Stats_Combined_2017q1!B$2:F$479,5,FALSE),0)</f>
        <v>557550</v>
      </c>
      <c r="P25" s="3">
        <f>IFERROR(VLOOKUP(B25,[9]LSG_Stats_Combined_2017q2!B$2:F$479,5,FALSE),0)</f>
        <v>575000</v>
      </c>
      <c r="Q25" s="3">
        <f>IFERROR(VLOOKUP(B25,[10]City_Suburb_2017q3!B$2:F$479,5,FALSE),0)</f>
        <v>546000</v>
      </c>
      <c r="R25" s="3">
        <f>IFERROR(VLOOKUP(B25,[11]LSG_Stats_Combined_2017q4!B$2:F$480,5,FALSE),0)</f>
        <v>600000</v>
      </c>
      <c r="S25" s="3">
        <f>IFERROR(VLOOKUP(B25,[12]LSG_Stats_Combined_2018q1!B$1:G$480,5,FALSE),0)</f>
        <v>575000</v>
      </c>
      <c r="T25" s="3">
        <v>537500</v>
      </c>
      <c r="U25" s="3">
        <v>520000</v>
      </c>
      <c r="V25" s="3">
        <v>605500</v>
      </c>
      <c r="W25" s="3">
        <v>528000</v>
      </c>
      <c r="X25" s="3">
        <v>575000</v>
      </c>
      <c r="Y25" s="3">
        <v>521000</v>
      </c>
      <c r="Z25" s="3">
        <v>551500</v>
      </c>
      <c r="AA25" s="3">
        <v>627500</v>
      </c>
      <c r="AB25" s="3">
        <v>560000</v>
      </c>
      <c r="AC25" s="3">
        <v>565000</v>
      </c>
      <c r="AD25" s="3">
        <v>627500</v>
      </c>
      <c r="AE25" s="3">
        <v>631500</v>
      </c>
      <c r="AF25" s="3">
        <v>810000</v>
      </c>
      <c r="AG25" s="3">
        <v>710000</v>
      </c>
      <c r="AH25" s="3">
        <v>777500</v>
      </c>
      <c r="AI25" s="3">
        <v>970000</v>
      </c>
      <c r="AJ25" s="3">
        <v>1065000</v>
      </c>
      <c r="AK25" s="3">
        <v>767500</v>
      </c>
      <c r="AL25" s="3">
        <v>819000</v>
      </c>
      <c r="AM25" s="3">
        <v>1186250</v>
      </c>
      <c r="AN25" s="4">
        <v>827160</v>
      </c>
      <c r="AO25" s="4">
        <v>980000</v>
      </c>
      <c r="AP25" s="4">
        <v>993000</v>
      </c>
      <c r="AQ25" s="4">
        <v>930000</v>
      </c>
      <c r="AR25" s="4">
        <v>970000</v>
      </c>
      <c r="AS25" s="14">
        <v>1049991.5304755401</v>
      </c>
      <c r="AT25" s="15">
        <f t="shared" si="0"/>
        <v>8.2465495335608333E-2</v>
      </c>
    </row>
    <row r="26" spans="1:46" ht="15" x14ac:dyDescent="0.25">
      <c r="A26" s="2" t="s">
        <v>23</v>
      </c>
      <c r="B26" s="3" t="s">
        <v>28</v>
      </c>
      <c r="C26" s="3">
        <v>422000</v>
      </c>
      <c r="D26" s="3">
        <f>IFERROR(VLOOKUP(B26,'[1]All Metro Suburbs'!B$2:D$483,3,FALSE),0)</f>
        <v>510000</v>
      </c>
      <c r="E26" s="3">
        <f>IFERROR(VLOOKUP(B26,[2]LSG_Stats_Combined!B$2:D$478,3,FALSE),0)</f>
        <v>495000</v>
      </c>
      <c r="F26" s="3">
        <f>IFERROR(VLOOKUP(B26,[3]Sheet1!B$2:D$478,3,FALSE),0)</f>
        <v>508000</v>
      </c>
      <c r="G26" s="3">
        <v>605000</v>
      </c>
      <c r="H26" s="3">
        <f>IFERROR(VLOOKUP(B26,'[1]All Metro Suburbs'!B$2:F$483,5,FALSE),)</f>
        <v>745000</v>
      </c>
      <c r="I26" s="3">
        <f>IFERROR(VLOOKUP(B26,[2]LSG_Stats_Combined!B$2:F$478,5,FALSE),)</f>
        <v>440000</v>
      </c>
      <c r="J26" s="3">
        <f>IFERROR(VLOOKUP(B26,[3]Sheet1!B$2:F$478,5,FALSE),0)</f>
        <v>430000</v>
      </c>
      <c r="K26" s="3">
        <f>IFERROR(VLOOKUP(B26,[4]Sheet1!B$2:F$478,5,FALSE),0)</f>
        <v>428000</v>
      </c>
      <c r="L26" s="3">
        <f>IFERROR(VLOOKUP(B26,[5]LSG_Stats_Combined_2016q2!B$2:F$479,5,FALSE),0)</f>
        <v>400000</v>
      </c>
      <c r="M26" s="3">
        <f>IFERROR(VLOOKUP(B26,[6]LSG_Stats_Combined_2016q3!B$2:F$479,5,FALSE),0)</f>
        <v>448000</v>
      </c>
      <c r="N26" s="3">
        <f>IFERROR(VLOOKUP(B26,[7]LSG_Stats_Combined_2016q4!B$2:F$478,5,FALSE),0)</f>
        <v>465500</v>
      </c>
      <c r="O26" s="3">
        <f>IFERROR(VLOOKUP(B26,[8]LSG_Stats_Combined_2017q1!B$2:F$479,5,FALSE),0)</f>
        <v>405220</v>
      </c>
      <c r="P26" s="3">
        <f>IFERROR(VLOOKUP(B26,[9]LSG_Stats_Combined_2017q2!B$2:F$479,5,FALSE),0)</f>
        <v>446000</v>
      </c>
      <c r="Q26" s="3">
        <f>IFERROR(VLOOKUP(B26,[10]City_Suburb_2017q3!B$2:F$479,5,FALSE),0)</f>
        <v>537500</v>
      </c>
      <c r="R26" s="3">
        <f>IFERROR(VLOOKUP(B26,[11]LSG_Stats_Combined_2017q4!B$2:F$480,5,FALSE),0)</f>
        <v>465000</v>
      </c>
      <c r="S26" s="3">
        <f>IFERROR(VLOOKUP(B26,[12]LSG_Stats_Combined_2018q1!B$1:G$480,5,FALSE),0)</f>
        <v>440000</v>
      </c>
      <c r="T26" s="3">
        <v>453000</v>
      </c>
      <c r="U26" s="3">
        <v>505000</v>
      </c>
      <c r="V26" s="3">
        <v>515000</v>
      </c>
      <c r="W26" s="3">
        <v>495000</v>
      </c>
      <c r="X26" s="3">
        <v>555000</v>
      </c>
      <c r="Y26" s="3">
        <v>528000</v>
      </c>
      <c r="Z26" s="3">
        <v>443500</v>
      </c>
      <c r="AA26" s="3">
        <v>660000</v>
      </c>
      <c r="AB26" s="3">
        <v>725000</v>
      </c>
      <c r="AC26" s="3">
        <v>767500</v>
      </c>
      <c r="AD26" s="3">
        <v>725000</v>
      </c>
      <c r="AE26" s="3">
        <v>722500</v>
      </c>
      <c r="AF26" s="3">
        <v>950000</v>
      </c>
      <c r="AG26" s="3">
        <v>800000</v>
      </c>
      <c r="AH26" s="3">
        <v>935000</v>
      </c>
      <c r="AI26" s="3">
        <v>517000</v>
      </c>
      <c r="AJ26" s="3">
        <v>1220000</v>
      </c>
      <c r="AK26" s="3">
        <v>730000</v>
      </c>
      <c r="AL26" s="3">
        <v>900000</v>
      </c>
      <c r="AM26" s="3">
        <v>612500</v>
      </c>
      <c r="AN26" s="4">
        <v>870000</v>
      </c>
      <c r="AO26" s="4">
        <v>790000</v>
      </c>
      <c r="AP26" s="4">
        <v>901000</v>
      </c>
      <c r="AQ26" s="4">
        <v>876750</v>
      </c>
      <c r="AR26" s="4">
        <v>869000</v>
      </c>
      <c r="AS26" s="12">
        <v>927174.49030687998</v>
      </c>
      <c r="AT26" s="15">
        <f t="shared" si="0"/>
        <v>6.6944177568331389E-2</v>
      </c>
    </row>
    <row r="27" spans="1:46" ht="15" x14ac:dyDescent="0.25">
      <c r="A27" s="2" t="s">
        <v>23</v>
      </c>
      <c r="B27" s="3" t="s">
        <v>29</v>
      </c>
      <c r="C27" s="3">
        <v>568500</v>
      </c>
      <c r="D27" s="3">
        <f>IFERROR(VLOOKUP(B27,'[1]All Metro Suburbs'!B$2:D$483,3,FALSE),0)</f>
        <v>586500</v>
      </c>
      <c r="E27" s="3">
        <f>IFERROR(VLOOKUP(B27,[2]LSG_Stats_Combined!B$2:D$478,3,FALSE),0)</f>
        <v>672000</v>
      </c>
      <c r="F27" s="3">
        <f>IFERROR(VLOOKUP(B27,[3]Sheet1!B$2:D$478,3,FALSE),0)</f>
        <v>637500</v>
      </c>
      <c r="G27" s="3">
        <v>605500</v>
      </c>
      <c r="H27" s="3">
        <f>IFERROR(VLOOKUP(B27,'[1]All Metro Suburbs'!B$2:F$483,5,FALSE),)</f>
        <v>600000</v>
      </c>
      <c r="I27" s="3">
        <f>IFERROR(VLOOKUP(B27,[2]LSG_Stats_Combined!B$2:F$478,5,FALSE),)</f>
        <v>638000</v>
      </c>
      <c r="J27" s="3">
        <f>IFERROR(VLOOKUP(B27,[3]Sheet1!B$2:F$478,5,FALSE),0)</f>
        <v>657500</v>
      </c>
      <c r="K27" s="3">
        <f>IFERROR(VLOOKUP(B27,[4]Sheet1!B$2:F$478,5,FALSE),0)</f>
        <v>666750</v>
      </c>
      <c r="L27" s="3">
        <f>IFERROR(VLOOKUP(B27,[5]LSG_Stats_Combined_2016q2!B$2:F$479,5,FALSE),0)</f>
        <v>675000</v>
      </c>
      <c r="M27" s="3">
        <f>IFERROR(VLOOKUP(B27,[6]LSG_Stats_Combined_2016q3!B$2:F$479,5,FALSE),0)</f>
        <v>683000</v>
      </c>
      <c r="N27" s="3">
        <f>IFERROR(VLOOKUP(B27,[7]LSG_Stats_Combined_2016q4!B$2:F$478,5,FALSE),0)</f>
        <v>700000</v>
      </c>
      <c r="O27" s="3">
        <f>IFERROR(VLOOKUP(B27,[8]LSG_Stats_Combined_2017q1!B$2:F$479,5,FALSE),0)</f>
        <v>762500</v>
      </c>
      <c r="P27" s="3">
        <f>IFERROR(VLOOKUP(B27,[9]LSG_Stats_Combined_2017q2!B$2:F$479,5,FALSE),0)</f>
        <v>730000</v>
      </c>
      <c r="Q27" s="3">
        <f>IFERROR(VLOOKUP(B27,[10]City_Suburb_2017q3!B$2:F$479,5,FALSE),0)</f>
        <v>700000</v>
      </c>
      <c r="R27" s="3">
        <f>IFERROR(VLOOKUP(B27,[11]LSG_Stats_Combined_2017q4!B$2:F$480,5,FALSE),0)</f>
        <v>697750</v>
      </c>
      <c r="S27" s="3">
        <f>IFERROR(VLOOKUP(B27,[12]LSG_Stats_Combined_2018q1!B$1:G$480,5,FALSE),0)</f>
        <v>666000</v>
      </c>
      <c r="T27" s="3">
        <v>692500</v>
      </c>
      <c r="U27" s="3">
        <v>775000</v>
      </c>
      <c r="V27" s="3">
        <v>752500</v>
      </c>
      <c r="W27" s="3">
        <v>762500</v>
      </c>
      <c r="X27" s="3">
        <v>780000</v>
      </c>
      <c r="Y27" s="3">
        <v>665500</v>
      </c>
      <c r="Z27" s="3">
        <v>745000</v>
      </c>
      <c r="AA27" s="3">
        <v>579500</v>
      </c>
      <c r="AB27" s="3">
        <v>627500</v>
      </c>
      <c r="AC27" s="3">
        <v>580000</v>
      </c>
      <c r="AD27" s="3">
        <v>657000</v>
      </c>
      <c r="AE27" s="3">
        <v>620000</v>
      </c>
      <c r="AF27" s="3">
        <v>650200</v>
      </c>
      <c r="AG27" s="3">
        <v>744750</v>
      </c>
      <c r="AH27" s="3">
        <v>872500</v>
      </c>
      <c r="AI27" s="3">
        <v>685000</v>
      </c>
      <c r="AJ27" s="3">
        <v>1000000</v>
      </c>
      <c r="AK27" s="3">
        <v>1211000</v>
      </c>
      <c r="AL27" s="3">
        <v>995000</v>
      </c>
      <c r="AM27" s="3">
        <v>825000</v>
      </c>
      <c r="AN27" s="4">
        <v>1191000</v>
      </c>
      <c r="AO27" s="4">
        <v>1123000</v>
      </c>
      <c r="AP27" s="4">
        <v>1145000</v>
      </c>
      <c r="AQ27" s="4">
        <v>1235000</v>
      </c>
      <c r="AR27" s="4">
        <v>1372500</v>
      </c>
      <c r="AS27" s="12">
        <v>1467153.2163458101</v>
      </c>
      <c r="AT27" s="15">
        <f t="shared" si="0"/>
        <v>6.8964092055235043E-2</v>
      </c>
    </row>
    <row r="28" spans="1:46" ht="15" x14ac:dyDescent="0.25">
      <c r="A28" s="2" t="s">
        <v>23</v>
      </c>
      <c r="B28" s="3" t="s">
        <v>30</v>
      </c>
      <c r="C28" s="3">
        <v>481500</v>
      </c>
      <c r="D28" s="3">
        <f>IFERROR(VLOOKUP(B28,'[1]All Metro Suburbs'!B$2:D$483,3,FALSE),0)</f>
        <v>730000</v>
      </c>
      <c r="E28" s="3">
        <f>IFERROR(VLOOKUP(B28,[2]LSG_Stats_Combined!B$2:D$478,3,FALSE),0)</f>
        <v>500000</v>
      </c>
      <c r="F28" s="3">
        <f>IFERROR(VLOOKUP(B28,[3]Sheet1!B$2:D$478,3,FALSE),0)</f>
        <v>610000</v>
      </c>
      <c r="G28" s="3">
        <v>575000</v>
      </c>
      <c r="H28" s="3">
        <f>IFERROR(VLOOKUP(B28,'[1]All Metro Suburbs'!B$2:F$483,5,FALSE),)</f>
        <v>480000</v>
      </c>
      <c r="I28" s="3">
        <f>IFERROR(VLOOKUP(B28,[2]LSG_Stats_Combined!B$2:F$478,5,FALSE),)</f>
        <v>575000</v>
      </c>
      <c r="J28" s="3">
        <f>IFERROR(VLOOKUP(B28,[3]Sheet1!B$2:F$478,5,FALSE),0)</f>
        <v>581000</v>
      </c>
      <c r="K28" s="3">
        <f>IFERROR(VLOOKUP(B28,[4]Sheet1!B$2:F$478,5,FALSE),0)</f>
        <v>635000</v>
      </c>
      <c r="L28" s="3">
        <f>IFERROR(VLOOKUP(B28,[5]LSG_Stats_Combined_2016q2!B$2:F$479,5,FALSE),0)</f>
        <v>610000</v>
      </c>
      <c r="M28" s="3">
        <f>IFERROR(VLOOKUP(B28,[6]LSG_Stats_Combined_2016q3!B$2:F$479,5,FALSE),0)</f>
        <v>602500</v>
      </c>
      <c r="N28" s="3">
        <f>IFERROR(VLOOKUP(B28,[7]LSG_Stats_Combined_2016q4!B$2:F$478,5,FALSE),0)</f>
        <v>620000</v>
      </c>
      <c r="O28" s="3">
        <f>IFERROR(VLOOKUP(B28,[8]LSG_Stats_Combined_2017q1!B$2:F$479,5,FALSE),0)</f>
        <v>573000</v>
      </c>
      <c r="P28" s="3">
        <f>IFERROR(VLOOKUP(B28,[9]LSG_Stats_Combined_2017q2!B$2:F$479,5,FALSE),0)</f>
        <v>596000</v>
      </c>
      <c r="Q28" s="3">
        <f>IFERROR(VLOOKUP(B28,[10]City_Suburb_2017q3!B$2:F$479,5,FALSE),0)</f>
        <v>625000</v>
      </c>
      <c r="R28" s="3">
        <f>IFERROR(VLOOKUP(B28,[11]LSG_Stats_Combined_2017q4!B$2:F$480,5,FALSE),0)</f>
        <v>577000</v>
      </c>
      <c r="S28" s="3">
        <f>IFERROR(VLOOKUP(B28,[12]LSG_Stats_Combined_2018q1!B$1:G$480,5,FALSE),0)</f>
        <v>625000</v>
      </c>
      <c r="T28" s="3">
        <v>530000</v>
      </c>
      <c r="U28" s="3">
        <v>620000</v>
      </c>
      <c r="V28" s="3">
        <v>550000</v>
      </c>
      <c r="W28" s="3">
        <v>630000</v>
      </c>
      <c r="X28" s="3">
        <v>580000</v>
      </c>
      <c r="Y28" s="3">
        <v>560000</v>
      </c>
      <c r="Z28" s="3">
        <v>590000</v>
      </c>
      <c r="AA28" s="3">
        <v>559300</v>
      </c>
      <c r="AB28" s="3">
        <v>560000</v>
      </c>
      <c r="AC28" s="3">
        <v>532000</v>
      </c>
      <c r="AD28" s="3">
        <v>562500</v>
      </c>
      <c r="AE28" s="3">
        <v>455000</v>
      </c>
      <c r="AF28" s="3">
        <v>442000</v>
      </c>
      <c r="AG28" s="3">
        <v>666500</v>
      </c>
      <c r="AH28" s="3">
        <v>665000</v>
      </c>
      <c r="AI28" s="3">
        <v>650000</v>
      </c>
      <c r="AJ28" s="3">
        <v>615000</v>
      </c>
      <c r="AK28" s="3">
        <v>1070000</v>
      </c>
      <c r="AL28" s="3">
        <v>830000</v>
      </c>
      <c r="AM28" s="3">
        <v>590000</v>
      </c>
      <c r="AN28" s="4">
        <v>1002500</v>
      </c>
      <c r="AO28" s="4">
        <v>901000</v>
      </c>
      <c r="AP28" s="4">
        <v>955000</v>
      </c>
      <c r="AQ28" s="4">
        <v>1112500</v>
      </c>
      <c r="AR28" s="4">
        <v>1150000</v>
      </c>
      <c r="AS28" s="12">
        <v>1191359.76983305</v>
      </c>
      <c r="AT28" s="15">
        <f t="shared" si="0"/>
        <v>3.596501724613041E-2</v>
      </c>
    </row>
    <row r="29" spans="1:46" ht="15" x14ac:dyDescent="0.25">
      <c r="A29" s="2" t="s">
        <v>23</v>
      </c>
      <c r="B29" s="3" t="s">
        <v>31</v>
      </c>
      <c r="C29" s="3">
        <v>330000</v>
      </c>
      <c r="D29" s="3">
        <f>IFERROR(VLOOKUP(B29,'[1]All Metro Suburbs'!B$2:D$483,3,FALSE),0)</f>
        <v>440000</v>
      </c>
      <c r="E29" s="3">
        <f>IFERROR(VLOOKUP(B29,[2]LSG_Stats_Combined!B$2:D$478,3,FALSE),0)</f>
        <v>385300</v>
      </c>
      <c r="F29" s="3">
        <f>IFERROR(VLOOKUP(B29,[3]Sheet1!B$2:D$478,3,FALSE),0)</f>
        <v>375000</v>
      </c>
      <c r="G29" s="3">
        <v>395000</v>
      </c>
      <c r="H29" s="3">
        <f>IFERROR(VLOOKUP(B29,'[1]All Metro Suburbs'!B$2:F$483,5,FALSE),)</f>
        <v>345000</v>
      </c>
      <c r="I29" s="3">
        <f>IFERROR(VLOOKUP(B29,[2]LSG_Stats_Combined!B$2:F$478,5,FALSE),)</f>
        <v>396000</v>
      </c>
      <c r="J29" s="3">
        <f>IFERROR(VLOOKUP(B29,[3]Sheet1!B$2:F$478,5,FALSE),0)</f>
        <v>376000</v>
      </c>
      <c r="K29" s="3">
        <f>IFERROR(VLOOKUP(B29,[4]Sheet1!B$2:F$478,5,FALSE),0)</f>
        <v>366500</v>
      </c>
      <c r="L29" s="3">
        <f>IFERROR(VLOOKUP(B29,[5]LSG_Stats_Combined_2016q2!B$2:F$479,5,FALSE),0)</f>
        <v>384500</v>
      </c>
      <c r="M29" s="3">
        <f>IFERROR(VLOOKUP(B29,[6]LSG_Stats_Combined_2016q3!B$2:F$479,5,FALSE),0)</f>
        <v>380500</v>
      </c>
      <c r="N29" s="3">
        <f>IFERROR(VLOOKUP(B29,[7]LSG_Stats_Combined_2016q4!B$2:F$478,5,FALSE),0)</f>
        <v>390000</v>
      </c>
      <c r="O29" s="3">
        <f>IFERROR(VLOOKUP(B29,[8]LSG_Stats_Combined_2017q1!B$2:F$479,5,FALSE),0)</f>
        <v>390000</v>
      </c>
      <c r="P29" s="3">
        <f>IFERROR(VLOOKUP(B29,[9]LSG_Stats_Combined_2017q2!B$2:F$479,5,FALSE),0)</f>
        <v>393000</v>
      </c>
      <c r="Q29" s="3">
        <f>IFERROR(VLOOKUP(B29,[10]City_Suburb_2017q3!B$2:F$479,5,FALSE),0)</f>
        <v>412000</v>
      </c>
      <c r="R29" s="3">
        <f>IFERROR(VLOOKUP(B29,[11]LSG_Stats_Combined_2017q4!B$2:F$480,5,FALSE),0)</f>
        <v>395000</v>
      </c>
      <c r="S29" s="3">
        <f>IFERROR(VLOOKUP(B29,[12]LSG_Stats_Combined_2018q1!B$1:G$480,5,FALSE),0)</f>
        <v>426000</v>
      </c>
      <c r="T29" s="3">
        <v>385000</v>
      </c>
      <c r="U29" s="3">
        <v>431000</v>
      </c>
      <c r="V29" s="3">
        <v>440000</v>
      </c>
      <c r="W29" s="3">
        <v>376000</v>
      </c>
      <c r="X29" s="3">
        <v>420000</v>
      </c>
      <c r="Y29" s="3">
        <v>422500</v>
      </c>
      <c r="Z29" s="3">
        <v>412500</v>
      </c>
      <c r="AA29" s="3">
        <v>540000</v>
      </c>
      <c r="AB29" s="3">
        <v>540000</v>
      </c>
      <c r="AC29" s="3">
        <v>557500</v>
      </c>
      <c r="AD29" s="3">
        <v>600000</v>
      </c>
      <c r="AE29" s="3">
        <v>578500</v>
      </c>
      <c r="AF29" s="3">
        <v>620000</v>
      </c>
      <c r="AG29" s="3">
        <v>630000</v>
      </c>
      <c r="AH29" s="3">
        <v>741250</v>
      </c>
      <c r="AI29" s="3">
        <v>951000</v>
      </c>
      <c r="AJ29" s="3">
        <v>839250</v>
      </c>
      <c r="AK29" s="3">
        <v>720000</v>
      </c>
      <c r="AL29" s="3">
        <v>690234</v>
      </c>
      <c r="AM29" s="3">
        <v>891500</v>
      </c>
      <c r="AN29" s="4">
        <v>740000</v>
      </c>
      <c r="AO29" s="4">
        <v>725000</v>
      </c>
      <c r="AP29" s="4">
        <v>693000</v>
      </c>
      <c r="AQ29" s="4">
        <v>715750</v>
      </c>
      <c r="AR29" s="4">
        <v>750000</v>
      </c>
      <c r="AS29" s="12">
        <v>738259.69925403199</v>
      </c>
      <c r="AT29" s="15">
        <f t="shared" si="0"/>
        <v>-1.5653734327957344E-2</v>
      </c>
    </row>
    <row r="30" spans="1:46" ht="15" x14ac:dyDescent="0.25">
      <c r="A30" s="2" t="s">
        <v>23</v>
      </c>
      <c r="B30" s="3" t="s">
        <v>32</v>
      </c>
      <c r="C30" s="3">
        <v>410000</v>
      </c>
      <c r="D30" s="3">
        <f>IFERROR(VLOOKUP(B30,'[1]All Metro Suburbs'!B$2:D$483,3,FALSE),0)</f>
        <v>412500</v>
      </c>
      <c r="E30" s="3">
        <f>IFERROR(VLOOKUP(B30,[2]LSG_Stats_Combined!B$2:D$478,3,FALSE),0)</f>
        <v>420000</v>
      </c>
      <c r="F30" s="3">
        <f>IFERROR(VLOOKUP(B30,[3]Sheet1!B$2:D$478,3,FALSE),0)</f>
        <v>513000</v>
      </c>
      <c r="G30" s="3">
        <v>385000</v>
      </c>
      <c r="H30" s="3">
        <f>IFERROR(VLOOKUP(B30,'[1]All Metro Suburbs'!B$2:F$483,5,FALSE),)</f>
        <v>410000</v>
      </c>
      <c r="I30" s="3">
        <f>IFERROR(VLOOKUP(B30,[2]LSG_Stats_Combined!B$2:F$478,5,FALSE),)</f>
        <v>500000</v>
      </c>
      <c r="J30" s="3">
        <f>IFERROR(VLOOKUP(B30,[3]Sheet1!B$2:F$478,5,FALSE),0)</f>
        <v>476750</v>
      </c>
      <c r="K30" s="3">
        <f>IFERROR(VLOOKUP(B30,[4]Sheet1!B$2:F$478,5,FALSE),0)</f>
        <v>450000</v>
      </c>
      <c r="L30" s="3">
        <f>IFERROR(VLOOKUP(B30,[5]LSG_Stats_Combined_2016q2!B$2:F$479,5,FALSE),0)</f>
        <v>532500</v>
      </c>
      <c r="M30" s="3">
        <f>IFERROR(VLOOKUP(B30,[6]LSG_Stats_Combined_2016q3!B$2:F$479,5,FALSE),0)</f>
        <v>305000</v>
      </c>
      <c r="N30" s="3">
        <f>IFERROR(VLOOKUP(B30,[7]LSG_Stats_Combined_2016q4!B$2:F$478,5,FALSE),0)</f>
        <v>498000</v>
      </c>
      <c r="O30" s="3">
        <f>IFERROR(VLOOKUP(B30,[8]LSG_Stats_Combined_2017q1!B$2:F$479,5,FALSE),0)</f>
        <v>555000</v>
      </c>
      <c r="P30" s="3">
        <f>IFERROR(VLOOKUP(B30,[9]LSG_Stats_Combined_2017q2!B$2:F$479,5,FALSE),0)</f>
        <v>495000</v>
      </c>
      <c r="Q30" s="3">
        <f>IFERROR(VLOOKUP(B30,[10]City_Suburb_2017q3!B$2:F$479,5,FALSE),0)</f>
        <v>465000</v>
      </c>
      <c r="R30" s="3">
        <f>IFERROR(VLOOKUP(B30,[11]LSG_Stats_Combined_2017q4!B$2:F$480,5,FALSE),0)</f>
        <v>476250</v>
      </c>
      <c r="S30" s="3">
        <f>IFERROR(VLOOKUP(B30,[12]LSG_Stats_Combined_2018q1!B$1:G$480,5,FALSE),0)</f>
        <v>428500</v>
      </c>
      <c r="T30" s="3">
        <v>530000</v>
      </c>
      <c r="U30" s="3">
        <v>430000</v>
      </c>
      <c r="V30" s="3">
        <v>465000</v>
      </c>
      <c r="W30" s="3">
        <v>475000</v>
      </c>
      <c r="X30" s="3">
        <v>435000</v>
      </c>
      <c r="Y30" s="3">
        <v>482500</v>
      </c>
      <c r="Z30" s="3">
        <v>483500</v>
      </c>
      <c r="AA30" s="3">
        <v>589750</v>
      </c>
      <c r="AB30" s="3">
        <v>535000</v>
      </c>
      <c r="AC30" s="3">
        <v>560000</v>
      </c>
      <c r="AD30" s="3">
        <v>577000</v>
      </c>
      <c r="AE30" s="3">
        <v>622000</v>
      </c>
      <c r="AF30" s="3">
        <v>625000</v>
      </c>
      <c r="AG30" s="3">
        <v>641000</v>
      </c>
      <c r="AH30" s="3">
        <v>760000</v>
      </c>
      <c r="AI30" s="3">
        <v>1810000</v>
      </c>
      <c r="AJ30" s="3">
        <v>925000</v>
      </c>
      <c r="AK30" s="3">
        <v>693000</v>
      </c>
      <c r="AL30" s="3">
        <v>650050</v>
      </c>
      <c r="AM30" s="3">
        <v>1906000</v>
      </c>
      <c r="AN30" s="4">
        <v>778000</v>
      </c>
      <c r="AO30" s="4">
        <v>787000</v>
      </c>
      <c r="AP30" s="4">
        <v>795000</v>
      </c>
      <c r="AQ30" s="4">
        <v>645000</v>
      </c>
      <c r="AR30" s="4">
        <v>1213000</v>
      </c>
      <c r="AS30" s="12">
        <v>916021.06058428704</v>
      </c>
      <c r="AT30" s="15">
        <f t="shared" si="0"/>
        <v>-0.24483012317865865</v>
      </c>
    </row>
    <row r="31" spans="1:46" ht="15" x14ac:dyDescent="0.25">
      <c r="A31" s="2" t="s">
        <v>23</v>
      </c>
      <c r="B31" s="3" t="s">
        <v>33</v>
      </c>
      <c r="C31" s="3">
        <v>475375</v>
      </c>
      <c r="D31" s="3">
        <f>IFERROR(VLOOKUP(B31,'[1]All Metro Suburbs'!B$2:D$483,3,FALSE),0)</f>
        <v>454142</v>
      </c>
      <c r="E31" s="3">
        <f>IFERROR(VLOOKUP(B31,[2]LSG_Stats_Combined!B$2:D$478,3,FALSE),0)</f>
        <v>510000</v>
      </c>
      <c r="F31" s="3">
        <f>IFERROR(VLOOKUP(B31,[3]Sheet1!B$2:D$478,3,FALSE),0)</f>
        <v>450000</v>
      </c>
      <c r="G31" s="3">
        <v>462500</v>
      </c>
      <c r="H31" s="3">
        <f>IFERROR(VLOOKUP(B31,'[1]All Metro Suburbs'!B$2:F$483,5,FALSE),)</f>
        <v>501249.5</v>
      </c>
      <c r="I31" s="3">
        <f>IFERROR(VLOOKUP(B31,[2]LSG_Stats_Combined!B$2:F$478,5,FALSE),)</f>
        <v>490000</v>
      </c>
      <c r="J31" s="3">
        <f>IFERROR(VLOOKUP(B31,[3]Sheet1!B$2:F$478,5,FALSE),0)</f>
        <v>508000</v>
      </c>
      <c r="K31" s="3">
        <f>IFERROR(VLOOKUP(B31,[4]Sheet1!B$2:F$478,5,FALSE),0)</f>
        <v>484500</v>
      </c>
      <c r="L31" s="3">
        <f>IFERROR(VLOOKUP(B31,[5]LSG_Stats_Combined_2016q2!B$2:F$479,5,FALSE),0)</f>
        <v>505000</v>
      </c>
      <c r="M31" s="3">
        <f>IFERROR(VLOOKUP(B31,[6]LSG_Stats_Combined_2016q3!B$2:F$479,5,FALSE),0)</f>
        <v>498750</v>
      </c>
      <c r="N31" s="3">
        <f>IFERROR(VLOOKUP(B31,[7]LSG_Stats_Combined_2016q4!B$2:F$478,5,FALSE),0)</f>
        <v>530500</v>
      </c>
      <c r="O31" s="3">
        <f>IFERROR(VLOOKUP(B31,[8]LSG_Stats_Combined_2017q1!B$2:F$479,5,FALSE),0)</f>
        <v>470000</v>
      </c>
      <c r="P31" s="3">
        <f>IFERROR(VLOOKUP(B31,[9]LSG_Stats_Combined_2017q2!B$2:F$479,5,FALSE),0)</f>
        <v>490000</v>
      </c>
      <c r="Q31" s="3">
        <f>IFERROR(VLOOKUP(B31,[10]City_Suburb_2017q3!B$2:F$479,5,FALSE),0)</f>
        <v>545000</v>
      </c>
      <c r="R31" s="3">
        <f>IFERROR(VLOOKUP(B31,[11]LSG_Stats_Combined_2017q4!B$2:F$480,5,FALSE),0)</f>
        <v>500000</v>
      </c>
      <c r="S31" s="3">
        <f>IFERROR(VLOOKUP(B31,[12]LSG_Stats_Combined_2018q1!B$1:G$480,5,FALSE),0)</f>
        <v>515000</v>
      </c>
      <c r="T31" s="3">
        <v>583000</v>
      </c>
      <c r="U31" s="3">
        <v>580000</v>
      </c>
      <c r="V31" s="3">
        <v>613523</v>
      </c>
      <c r="W31" s="3">
        <v>580000</v>
      </c>
      <c r="X31" s="3">
        <v>565000</v>
      </c>
      <c r="Y31" s="3">
        <v>529000</v>
      </c>
      <c r="Z31" s="3">
        <v>531000</v>
      </c>
      <c r="AA31" s="3">
        <v>885000</v>
      </c>
      <c r="AB31" s="3">
        <v>932500</v>
      </c>
      <c r="AC31" s="3">
        <v>805000</v>
      </c>
      <c r="AD31" s="3">
        <v>875000</v>
      </c>
      <c r="AE31" s="3">
        <v>899500</v>
      </c>
      <c r="AF31" s="3">
        <v>867000</v>
      </c>
      <c r="AG31" s="3">
        <v>1105000</v>
      </c>
      <c r="AH31" s="3">
        <v>1025000</v>
      </c>
      <c r="AI31" s="3">
        <v>835000</v>
      </c>
      <c r="AJ31" s="3">
        <v>928500</v>
      </c>
      <c r="AK31" s="3">
        <v>800000</v>
      </c>
      <c r="AL31" s="3">
        <v>762500</v>
      </c>
      <c r="AM31" s="3">
        <v>875000</v>
      </c>
      <c r="AN31" s="4">
        <v>912500</v>
      </c>
      <c r="AO31" s="4">
        <v>791000</v>
      </c>
      <c r="AP31" s="4">
        <v>905500</v>
      </c>
      <c r="AQ31" s="4">
        <v>1015000</v>
      </c>
      <c r="AR31" s="4">
        <v>945000</v>
      </c>
      <c r="AS31" s="12">
        <v>1097356.68263821</v>
      </c>
      <c r="AT31" s="15">
        <f t="shared" si="0"/>
        <v>0.16122400279175664</v>
      </c>
    </row>
    <row r="32" spans="1:46" ht="15" x14ac:dyDescent="0.25">
      <c r="A32" s="2" t="s">
        <v>23</v>
      </c>
      <c r="B32" s="3" t="s">
        <v>34</v>
      </c>
      <c r="C32" s="3">
        <v>680000</v>
      </c>
      <c r="D32" s="3">
        <f>IFERROR(VLOOKUP(B32,'[1]All Metro Suburbs'!B$2:D$483,3,FALSE),0)</f>
        <v>560000</v>
      </c>
      <c r="E32" s="3">
        <f>IFERROR(VLOOKUP(B32,[2]LSG_Stats_Combined!B$2:D$478,3,FALSE),0)</f>
        <v>639250</v>
      </c>
      <c r="F32" s="3">
        <f>IFERROR(VLOOKUP(B32,[3]Sheet1!B$2:D$478,3,FALSE),0)</f>
        <v>641250</v>
      </c>
      <c r="G32" s="3">
        <v>770000</v>
      </c>
      <c r="H32" s="3">
        <f>IFERROR(VLOOKUP(B32,'[1]All Metro Suburbs'!B$2:F$483,5,FALSE),)</f>
        <v>567500</v>
      </c>
      <c r="I32" s="3">
        <f>IFERROR(VLOOKUP(B32,[2]LSG_Stats_Combined!B$2:F$478,5,FALSE),)</f>
        <v>728000</v>
      </c>
      <c r="J32" s="3">
        <f>IFERROR(VLOOKUP(B32,[3]Sheet1!B$2:F$478,5,FALSE),0)</f>
        <v>633500</v>
      </c>
      <c r="K32" s="3">
        <f>IFERROR(VLOOKUP(B32,[4]Sheet1!B$2:F$478,5,FALSE),0)</f>
        <v>825000</v>
      </c>
      <c r="L32" s="3">
        <f>IFERROR(VLOOKUP(B32,[5]LSG_Stats_Combined_2016q2!B$2:F$479,5,FALSE),0)</f>
        <v>706000</v>
      </c>
      <c r="M32" s="3">
        <f>IFERROR(VLOOKUP(B32,[6]LSG_Stats_Combined_2016q3!B$2:F$479,5,FALSE),0)</f>
        <v>660000</v>
      </c>
      <c r="N32" s="3">
        <f>IFERROR(VLOOKUP(B32,[7]LSG_Stats_Combined_2016q4!B$2:F$478,5,FALSE),0)</f>
        <v>575000</v>
      </c>
      <c r="O32" s="3">
        <f>IFERROR(VLOOKUP(B32,[8]LSG_Stats_Combined_2017q1!B$2:F$479,5,FALSE),0)</f>
        <v>670000</v>
      </c>
      <c r="P32" s="3">
        <f>IFERROR(VLOOKUP(B32,[9]LSG_Stats_Combined_2017q2!B$2:F$479,5,FALSE),0)</f>
        <v>740000</v>
      </c>
      <c r="Q32" s="3">
        <f>IFERROR(VLOOKUP(B32,[10]City_Suburb_2017q3!B$2:F$479,5,FALSE),0)</f>
        <v>770000</v>
      </c>
      <c r="R32" s="3">
        <f>IFERROR(VLOOKUP(B32,[11]LSG_Stats_Combined_2017q4!B$2:F$480,5,FALSE),0)</f>
        <v>712500</v>
      </c>
      <c r="S32" s="3">
        <f>IFERROR(VLOOKUP(B32,[12]LSG_Stats_Combined_2018q1!B$1:G$480,5,FALSE),0)</f>
        <v>691250</v>
      </c>
      <c r="T32" s="3">
        <v>706250</v>
      </c>
      <c r="U32" s="3">
        <v>904000</v>
      </c>
      <c r="V32" s="3">
        <v>751000</v>
      </c>
      <c r="W32" s="3">
        <v>852500</v>
      </c>
      <c r="X32" s="3">
        <v>686000</v>
      </c>
      <c r="Y32" s="3">
        <v>780000</v>
      </c>
      <c r="Z32" s="3">
        <v>811000</v>
      </c>
      <c r="AA32" s="3">
        <v>762500</v>
      </c>
      <c r="AB32" s="3">
        <v>660000</v>
      </c>
      <c r="AC32" s="3">
        <v>718000</v>
      </c>
      <c r="AD32" s="3">
        <v>720000</v>
      </c>
      <c r="AE32" s="3">
        <v>707500</v>
      </c>
      <c r="AF32" s="3">
        <v>702500</v>
      </c>
      <c r="AG32" s="3">
        <v>825000</v>
      </c>
      <c r="AH32" s="3">
        <v>1158250</v>
      </c>
      <c r="AI32" s="3">
        <v>685000</v>
      </c>
      <c r="AJ32" s="3">
        <v>1009000</v>
      </c>
      <c r="AK32" s="3">
        <v>1086250</v>
      </c>
      <c r="AL32" s="3">
        <v>1192500</v>
      </c>
      <c r="AM32" s="3">
        <v>594000</v>
      </c>
      <c r="AN32" s="4">
        <v>1082000</v>
      </c>
      <c r="AO32" s="4">
        <v>1449650</v>
      </c>
      <c r="AP32" s="4">
        <v>1340000</v>
      </c>
      <c r="AQ32" s="4">
        <v>1290000</v>
      </c>
      <c r="AR32" s="4">
        <v>1250000</v>
      </c>
      <c r="AS32" s="12">
        <v>1467531.8283980601</v>
      </c>
      <c r="AT32" s="15">
        <f t="shared" si="0"/>
        <v>0.17402546271844804</v>
      </c>
    </row>
    <row r="33" spans="1:46" ht="15" x14ac:dyDescent="0.25">
      <c r="A33" s="2" t="s">
        <v>23</v>
      </c>
      <c r="B33" s="3" t="s">
        <v>35</v>
      </c>
      <c r="C33" s="3">
        <v>451000</v>
      </c>
      <c r="D33" s="3">
        <f>IFERROR(VLOOKUP(B33,'[1]All Metro Suburbs'!B$2:D$483,3,FALSE),0)</f>
        <v>486000</v>
      </c>
      <c r="E33" s="3">
        <f>IFERROR(VLOOKUP(B33,[2]LSG_Stats_Combined!B$2:D$478,3,FALSE),0)</f>
        <v>500500</v>
      </c>
      <c r="F33" s="3">
        <f>IFERROR(VLOOKUP(B33,[3]Sheet1!B$2:D$478,3,FALSE),0)</f>
        <v>549000</v>
      </c>
      <c r="G33" s="3">
        <v>495000</v>
      </c>
      <c r="H33" s="3">
        <f>IFERROR(VLOOKUP(B33,'[1]All Metro Suburbs'!B$2:F$483,5,FALSE),)</f>
        <v>559000</v>
      </c>
      <c r="I33" s="3">
        <f>IFERROR(VLOOKUP(B33,[2]LSG_Stats_Combined!B$2:F$478,5,FALSE),)</f>
        <v>522500</v>
      </c>
      <c r="J33" s="3">
        <f>IFERROR(VLOOKUP(B33,[3]Sheet1!B$2:F$478,5,FALSE),0)</f>
        <v>483500</v>
      </c>
      <c r="K33" s="3">
        <f>IFERROR(VLOOKUP(B33,[4]Sheet1!B$2:F$478,5,FALSE),0)</f>
        <v>551500</v>
      </c>
      <c r="L33" s="3">
        <f>IFERROR(VLOOKUP(B33,[5]LSG_Stats_Combined_2016q2!B$2:F$479,5,FALSE),0)</f>
        <v>560500</v>
      </c>
      <c r="M33" s="3">
        <f>IFERROR(VLOOKUP(B33,[6]LSG_Stats_Combined_2016q3!B$2:F$479,5,FALSE),0)</f>
        <v>585000</v>
      </c>
      <c r="N33" s="3">
        <f>IFERROR(VLOOKUP(B33,[7]LSG_Stats_Combined_2016q4!B$2:F$478,5,FALSE),0)</f>
        <v>533000</v>
      </c>
      <c r="O33" s="3">
        <f>IFERROR(VLOOKUP(B33,[8]LSG_Stats_Combined_2017q1!B$2:F$479,5,FALSE),0)</f>
        <v>539000</v>
      </c>
      <c r="P33" s="3">
        <f>IFERROR(VLOOKUP(B33,[9]LSG_Stats_Combined_2017q2!B$2:F$479,5,FALSE),0)</f>
        <v>599000</v>
      </c>
      <c r="Q33" s="3">
        <f>IFERROR(VLOOKUP(B33,[10]City_Suburb_2017q3!B$2:F$479,5,FALSE),0)</f>
        <v>525000</v>
      </c>
      <c r="R33" s="3">
        <f>IFERROR(VLOOKUP(B33,[11]LSG_Stats_Combined_2017q4!B$2:F$480,5,FALSE),0)</f>
        <v>555000</v>
      </c>
      <c r="S33" s="3">
        <f>IFERROR(VLOOKUP(B33,[12]LSG_Stats_Combined_2018q1!B$1:G$480,5,FALSE),0)</f>
        <v>563750</v>
      </c>
      <c r="T33" s="3">
        <v>592600</v>
      </c>
      <c r="U33" s="3">
        <v>611750</v>
      </c>
      <c r="V33" s="3">
        <v>535000</v>
      </c>
      <c r="W33" s="3">
        <v>545000</v>
      </c>
      <c r="X33" s="3">
        <v>570637.5</v>
      </c>
      <c r="Y33" s="3">
        <v>553500</v>
      </c>
      <c r="Z33" s="3">
        <v>611500</v>
      </c>
      <c r="AA33" s="3">
        <v>750000</v>
      </c>
      <c r="AB33" s="3">
        <v>695000</v>
      </c>
      <c r="AC33" s="3">
        <v>741600</v>
      </c>
      <c r="AD33" s="3">
        <v>818100</v>
      </c>
      <c r="AE33" s="3">
        <v>828000</v>
      </c>
      <c r="AF33" s="3">
        <v>487500</v>
      </c>
      <c r="AG33" s="3">
        <v>995000</v>
      </c>
      <c r="AH33" s="3">
        <v>615000</v>
      </c>
      <c r="AI33" s="3">
        <v>838000</v>
      </c>
      <c r="AJ33" s="3">
        <v>713500</v>
      </c>
      <c r="AK33" s="3">
        <v>970000</v>
      </c>
      <c r="AL33" s="3">
        <v>915000</v>
      </c>
      <c r="AM33" s="3">
        <v>622500</v>
      </c>
      <c r="AN33" s="4">
        <v>940000</v>
      </c>
      <c r="AO33" s="4">
        <v>967000</v>
      </c>
      <c r="AP33" s="4">
        <v>880000</v>
      </c>
      <c r="AQ33" s="4">
        <v>1168750</v>
      </c>
      <c r="AR33" s="4">
        <v>1040300</v>
      </c>
      <c r="AS33" s="12">
        <v>1111158.0637566801</v>
      </c>
      <c r="AT33" s="15">
        <f t="shared" si="0"/>
        <v>6.8113105600961371E-2</v>
      </c>
    </row>
    <row r="34" spans="1:46" ht="15" x14ac:dyDescent="0.25">
      <c r="A34" s="2" t="s">
        <v>23</v>
      </c>
      <c r="B34" s="3" t="s">
        <v>36</v>
      </c>
      <c r="C34" s="3">
        <v>584750</v>
      </c>
      <c r="D34" s="3">
        <f>IFERROR(VLOOKUP(B34,'[1]All Metro Suburbs'!B$2:D$483,3,FALSE),0)</f>
        <v>790000</v>
      </c>
      <c r="E34" s="3">
        <f>IFERROR(VLOOKUP(B34,[2]LSG_Stats_Combined!B$2:D$478,3,FALSE),0)</f>
        <v>735000</v>
      </c>
      <c r="F34" s="3">
        <f>IFERROR(VLOOKUP(B34,[3]Sheet1!B$2:D$478,3,FALSE),0)</f>
        <v>690000</v>
      </c>
      <c r="G34" s="3">
        <v>776500</v>
      </c>
      <c r="H34" s="3">
        <f>IFERROR(VLOOKUP(B34,'[1]All Metro Suburbs'!B$2:F$483,5,FALSE),)</f>
        <v>794342.5</v>
      </c>
      <c r="I34" s="3">
        <f>IFERROR(VLOOKUP(B34,[2]LSG_Stats_Combined!B$2:F$478,5,FALSE),)</f>
        <v>708000</v>
      </c>
      <c r="J34" s="3">
        <f>IFERROR(VLOOKUP(B34,[3]Sheet1!B$2:F$478,5,FALSE),0)</f>
        <v>649000</v>
      </c>
      <c r="K34" s="3">
        <f>IFERROR(VLOOKUP(B34,[4]Sheet1!B$2:F$478,5,FALSE),0)</f>
        <v>730000</v>
      </c>
      <c r="L34" s="3">
        <f>IFERROR(VLOOKUP(B34,[5]LSG_Stats_Combined_2016q2!B$2:F$479,5,FALSE),0)</f>
        <v>715500</v>
      </c>
      <c r="M34" s="3">
        <f>IFERROR(VLOOKUP(B34,[6]LSG_Stats_Combined_2016q3!B$2:F$479,5,FALSE),0)</f>
        <v>735000</v>
      </c>
      <c r="N34" s="3">
        <f>IFERROR(VLOOKUP(B34,[7]LSG_Stats_Combined_2016q4!B$2:F$478,5,FALSE),0)</f>
        <v>720000</v>
      </c>
      <c r="O34" s="3">
        <f>IFERROR(VLOOKUP(B34,[8]LSG_Stats_Combined_2017q1!B$2:F$479,5,FALSE),0)</f>
        <v>707500</v>
      </c>
      <c r="P34" s="3">
        <f>IFERROR(VLOOKUP(B34,[9]LSG_Stats_Combined_2017q2!B$2:F$479,5,FALSE),0)</f>
        <v>675000</v>
      </c>
      <c r="Q34" s="3">
        <f>IFERROR(VLOOKUP(B34,[10]City_Suburb_2017q3!B$2:F$479,5,FALSE),0)</f>
        <v>752500</v>
      </c>
      <c r="R34" s="3">
        <f>IFERROR(VLOOKUP(B34,[11]LSG_Stats_Combined_2017q4!B$2:F$480,5,FALSE),0)</f>
        <v>820000</v>
      </c>
      <c r="S34" s="3">
        <f>IFERROR(VLOOKUP(B34,[12]LSG_Stats_Combined_2018q1!B$1:G$480,5,FALSE),0)</f>
        <v>712500</v>
      </c>
      <c r="T34" s="3">
        <v>756000</v>
      </c>
      <c r="U34" s="3">
        <v>830000</v>
      </c>
      <c r="V34" s="3">
        <v>777500</v>
      </c>
      <c r="W34" s="3">
        <v>720000</v>
      </c>
      <c r="X34" s="3">
        <v>750000</v>
      </c>
      <c r="Y34" s="3">
        <v>745000</v>
      </c>
      <c r="Z34" s="3">
        <v>841950</v>
      </c>
      <c r="AA34" s="3">
        <v>571995</v>
      </c>
      <c r="AB34" s="3">
        <v>810000</v>
      </c>
      <c r="AC34" s="3">
        <v>555000</v>
      </c>
      <c r="AD34" s="3">
        <v>675000</v>
      </c>
      <c r="AE34" s="3">
        <v>653200</v>
      </c>
      <c r="AF34" s="3">
        <v>602000</v>
      </c>
      <c r="AG34" s="3">
        <v>562000</v>
      </c>
      <c r="AH34" s="3">
        <v>640000</v>
      </c>
      <c r="AI34" s="3">
        <v>710000</v>
      </c>
      <c r="AJ34" s="3">
        <v>880000</v>
      </c>
      <c r="AK34" s="3">
        <v>872500</v>
      </c>
      <c r="AL34" s="3">
        <v>1020000</v>
      </c>
      <c r="AM34" s="3">
        <v>680000</v>
      </c>
      <c r="AN34" s="4">
        <v>810000</v>
      </c>
      <c r="AO34" s="4">
        <v>1140000</v>
      </c>
      <c r="AP34" s="4">
        <v>1190000</v>
      </c>
      <c r="AQ34" s="4">
        <v>1270000</v>
      </c>
      <c r="AR34" s="4">
        <v>1150000</v>
      </c>
      <c r="AS34" s="12">
        <v>957486.69553974399</v>
      </c>
      <c r="AT34" s="15">
        <f t="shared" si="0"/>
        <v>-0.16740287344370089</v>
      </c>
    </row>
    <row r="35" spans="1:46" ht="15" x14ac:dyDescent="0.25">
      <c r="A35" s="2" t="s">
        <v>37</v>
      </c>
      <c r="B35" s="3" t="s">
        <v>38</v>
      </c>
      <c r="C35" s="3">
        <v>300000</v>
      </c>
      <c r="D35" s="3">
        <f>IFERROR(VLOOKUP(B35,'[1]All Metro Suburbs'!B$2:D$483,3,FALSE),0)</f>
        <v>240000</v>
      </c>
      <c r="E35" s="3">
        <f>IFERROR(VLOOKUP(B35,[2]LSG_Stats_Combined!B$2:D$478,3,FALSE),0)</f>
        <v>310000</v>
      </c>
      <c r="F35" s="3">
        <f>IFERROR(VLOOKUP(B35,[3]Sheet1!B$2:D$478,3,FALSE),0)</f>
        <v>270009</v>
      </c>
      <c r="G35" s="3">
        <v>292000</v>
      </c>
      <c r="H35" s="3">
        <f>IFERROR(VLOOKUP(B35,'[1]All Metro Suburbs'!B$2:F$483,5,FALSE),)</f>
        <v>300000</v>
      </c>
      <c r="I35" s="3">
        <f>IFERROR(VLOOKUP(B35,[2]LSG_Stats_Combined!B$2:F$478,5,FALSE),)</f>
        <v>317450</v>
      </c>
      <c r="J35" s="3">
        <f>IFERROR(VLOOKUP(B35,[3]Sheet1!B$2:F$478,5,FALSE),0)</f>
        <v>248000</v>
      </c>
      <c r="K35" s="3">
        <f>IFERROR(VLOOKUP(B35,[4]Sheet1!B$2:F$478,5,FALSE),0)</f>
        <v>300650</v>
      </c>
      <c r="L35" s="3">
        <f>IFERROR(VLOOKUP(B35,[5]LSG_Stats_Combined_2016q2!B$2:F$479,5,FALSE),0)</f>
        <v>300000</v>
      </c>
      <c r="M35" s="3">
        <f>IFERROR(VLOOKUP(B35,[6]LSG_Stats_Combined_2016q3!B$2:F$479,5,FALSE),0)</f>
        <v>304175</v>
      </c>
      <c r="N35" s="3">
        <f>IFERROR(VLOOKUP(B35,[7]LSG_Stats_Combined_2016q4!B$2:F$478,5,FALSE),0)</f>
        <v>254000</v>
      </c>
      <c r="O35" s="3">
        <f>IFERROR(VLOOKUP(B35,[8]LSG_Stats_Combined_2017q1!B$2:F$479,5,FALSE),0)</f>
        <v>325000</v>
      </c>
      <c r="P35" s="3">
        <f>IFERROR(VLOOKUP(B35,[9]LSG_Stats_Combined_2017q2!B$2:F$479,5,FALSE),0)</f>
        <v>294000</v>
      </c>
      <c r="Q35" s="3">
        <f>IFERROR(VLOOKUP(B35,[10]City_Suburb_2017q3!B$2:F$479,5,FALSE),0)</f>
        <v>328000</v>
      </c>
      <c r="R35" s="3">
        <f>IFERROR(VLOOKUP(B35,[11]LSG_Stats_Combined_2017q4!B$2:F$480,5,FALSE),0)</f>
        <v>247000</v>
      </c>
      <c r="S35" s="3">
        <f>IFERROR(VLOOKUP(B35,[12]LSG_Stats_Combined_2018q1!B$1:G$480,5,FALSE),0)</f>
        <v>360000</v>
      </c>
      <c r="T35" s="3">
        <v>295000</v>
      </c>
      <c r="U35" s="3">
        <v>328500</v>
      </c>
      <c r="V35" s="3">
        <v>371000</v>
      </c>
      <c r="W35" s="3">
        <v>269000</v>
      </c>
      <c r="X35" s="3">
        <v>312000</v>
      </c>
      <c r="Y35" s="3">
        <v>319500</v>
      </c>
      <c r="Z35" s="3">
        <v>285000</v>
      </c>
      <c r="AA35" s="3">
        <v>340000</v>
      </c>
      <c r="AB35" s="3">
        <v>347500</v>
      </c>
      <c r="AC35" s="3">
        <v>367500</v>
      </c>
      <c r="AD35" s="3">
        <v>381500</v>
      </c>
      <c r="AE35" s="3">
        <v>487500</v>
      </c>
      <c r="AF35" s="3">
        <v>385000</v>
      </c>
      <c r="AG35" s="3">
        <v>425000</v>
      </c>
      <c r="AH35" s="3">
        <v>455000</v>
      </c>
      <c r="AI35" s="3">
        <v>455000</v>
      </c>
      <c r="AJ35" s="3">
        <v>390000</v>
      </c>
      <c r="AK35" s="3">
        <v>420000</v>
      </c>
      <c r="AL35" s="3">
        <v>440000</v>
      </c>
      <c r="AM35" s="3">
        <v>354000</v>
      </c>
      <c r="AN35" s="4">
        <v>445000</v>
      </c>
      <c r="AO35" s="4">
        <v>491000</v>
      </c>
      <c r="AP35" s="4">
        <v>500000</v>
      </c>
      <c r="AQ35" s="4">
        <v>510000</v>
      </c>
      <c r="AR35" s="4">
        <v>535000</v>
      </c>
      <c r="AS35" s="12">
        <v>580103.80839769496</v>
      </c>
      <c r="AT35" s="15">
        <f t="shared" si="0"/>
        <v>8.4306183920925148E-2</v>
      </c>
    </row>
    <row r="36" spans="1:46" ht="15" x14ac:dyDescent="0.25">
      <c r="A36" s="2" t="s">
        <v>37</v>
      </c>
      <c r="B36" s="3" t="s">
        <v>39</v>
      </c>
      <c r="C36" s="3">
        <v>271975</v>
      </c>
      <c r="D36" s="3">
        <f>IFERROR(VLOOKUP(B36,'[1]All Metro Suburbs'!B$2:D$483,3,FALSE),0)</f>
        <v>296250</v>
      </c>
      <c r="E36" s="3">
        <f>IFERROR(VLOOKUP(B36,[2]LSG_Stats_Combined!B$2:D$478,3,FALSE),0)</f>
        <v>342500</v>
      </c>
      <c r="F36" s="3">
        <f>IFERROR(VLOOKUP(B36,[3]Sheet1!B$2:D$478,3,FALSE),0)</f>
        <v>300000</v>
      </c>
      <c r="G36" s="3">
        <v>310000</v>
      </c>
      <c r="H36" s="3">
        <f>IFERROR(VLOOKUP(B36,'[1]All Metro Suburbs'!B$2:F$483,5,FALSE),)</f>
        <v>290000</v>
      </c>
      <c r="I36" s="3">
        <f>IFERROR(VLOOKUP(B36,[2]LSG_Stats_Combined!B$2:F$478,5,FALSE),)</f>
        <v>309500</v>
      </c>
      <c r="J36" s="3">
        <f>IFERROR(VLOOKUP(B36,[3]Sheet1!B$2:F$478,5,FALSE),0)</f>
        <v>342500</v>
      </c>
      <c r="K36" s="3">
        <f>IFERROR(VLOOKUP(B36,[4]Sheet1!B$2:F$478,5,FALSE),0)</f>
        <v>282500</v>
      </c>
      <c r="L36" s="3">
        <f>IFERROR(VLOOKUP(B36,[5]LSG_Stats_Combined_2016q2!B$2:F$479,5,FALSE),0)</f>
        <v>303000</v>
      </c>
      <c r="M36" s="3">
        <f>IFERROR(VLOOKUP(B36,[6]LSG_Stats_Combined_2016q3!B$2:F$479,5,FALSE),0)</f>
        <v>342000</v>
      </c>
      <c r="N36" s="3">
        <f>IFERROR(VLOOKUP(B36,[7]LSG_Stats_Combined_2016q4!B$2:F$478,5,FALSE),0)</f>
        <v>306250</v>
      </c>
      <c r="O36" s="3">
        <f>IFERROR(VLOOKUP(B36,[8]LSG_Stats_Combined_2017q1!B$2:F$479,5,FALSE),0)</f>
        <v>312250</v>
      </c>
      <c r="P36" s="3">
        <f>IFERROR(VLOOKUP(B36,[9]LSG_Stats_Combined_2017q2!B$2:F$479,5,FALSE),0)</f>
        <v>319950</v>
      </c>
      <c r="Q36" s="3">
        <f>IFERROR(VLOOKUP(B36,[10]City_Suburb_2017q3!B$2:F$479,5,FALSE),0)</f>
        <v>287500</v>
      </c>
      <c r="R36" s="3">
        <f>IFERROR(VLOOKUP(B36,[11]LSG_Stats_Combined_2017q4!B$2:F$480,5,FALSE),0)</f>
        <v>307500</v>
      </c>
      <c r="S36" s="3">
        <f>IFERROR(VLOOKUP(B36,[12]LSG_Stats_Combined_2018q1!B$1:G$480,5,FALSE),0)</f>
        <v>307750</v>
      </c>
      <c r="T36" s="3">
        <v>285000</v>
      </c>
      <c r="U36" s="3">
        <v>312500</v>
      </c>
      <c r="V36" s="3">
        <v>315000</v>
      </c>
      <c r="W36" s="3">
        <v>302000</v>
      </c>
      <c r="X36" s="3">
        <v>276000</v>
      </c>
      <c r="Y36" s="3">
        <v>300000</v>
      </c>
      <c r="Z36" s="3">
        <v>320500</v>
      </c>
      <c r="AA36" s="3">
        <v>770000</v>
      </c>
      <c r="AB36" s="3">
        <v>700000</v>
      </c>
      <c r="AC36" s="3">
        <v>782000</v>
      </c>
      <c r="AD36" s="3">
        <v>1005000</v>
      </c>
      <c r="AE36" s="3">
        <v>725000</v>
      </c>
      <c r="AF36" s="3">
        <v>1675000</v>
      </c>
      <c r="AG36" s="3">
        <v>985500</v>
      </c>
      <c r="AH36" s="3">
        <v>780000</v>
      </c>
      <c r="AI36" s="3">
        <v>1011000</v>
      </c>
      <c r="AJ36" s="3">
        <v>1656250</v>
      </c>
      <c r="AK36" s="3">
        <v>453400</v>
      </c>
      <c r="AL36" s="3">
        <v>442500</v>
      </c>
      <c r="AM36" s="3">
        <v>1135000</v>
      </c>
      <c r="AN36" s="4">
        <v>462000</v>
      </c>
      <c r="AO36" s="4">
        <v>480000</v>
      </c>
      <c r="AP36" s="4">
        <v>527000</v>
      </c>
      <c r="AQ36" s="4">
        <v>530000</v>
      </c>
      <c r="AR36" s="4">
        <v>585000</v>
      </c>
      <c r="AS36" s="12">
        <v>713617.95011956699</v>
      </c>
      <c r="AT36" s="15">
        <f t="shared" si="0"/>
        <v>0.21985974379413159</v>
      </c>
    </row>
    <row r="37" spans="1:46" ht="15" x14ac:dyDescent="0.25">
      <c r="A37" s="2" t="s">
        <v>40</v>
      </c>
      <c r="B37" s="3" t="s">
        <v>41</v>
      </c>
      <c r="C37" s="3">
        <v>645000</v>
      </c>
      <c r="D37" s="3">
        <f>IFERROR(VLOOKUP(B37,'[1]All Metro Suburbs'!B$2:D$483,3,FALSE),0)</f>
        <v>620000</v>
      </c>
      <c r="E37" s="3">
        <f>IFERROR(VLOOKUP(B37,[2]LSG_Stats_Combined!B$2:D$478,3,FALSE),0)</f>
        <v>535000</v>
      </c>
      <c r="F37" s="3">
        <f>IFERROR(VLOOKUP(B37,[3]Sheet1!B$2:D$478,3,FALSE),0)</f>
        <v>603750</v>
      </c>
      <c r="G37" s="3">
        <v>552000</v>
      </c>
      <c r="H37" s="3">
        <f>IFERROR(VLOOKUP(B37,'[1]All Metro Suburbs'!B$2:F$483,5,FALSE),)</f>
        <v>520000</v>
      </c>
      <c r="I37" s="3">
        <f>IFERROR(VLOOKUP(B37,[2]LSG_Stats_Combined!B$2:F$478,5,FALSE),)</f>
        <v>622500</v>
      </c>
      <c r="J37" s="3">
        <f>IFERROR(VLOOKUP(B37,[3]Sheet1!B$2:F$478,5,FALSE),0)</f>
        <v>570000</v>
      </c>
      <c r="K37" s="3">
        <f>IFERROR(VLOOKUP(B37,[4]Sheet1!B$2:F$478,5,FALSE),0)</f>
        <v>557500</v>
      </c>
      <c r="L37" s="3">
        <f>IFERROR(VLOOKUP(B37,[5]LSG_Stats_Combined_2016q2!B$2:F$479,5,FALSE),0)</f>
        <v>685000</v>
      </c>
      <c r="M37" s="3">
        <f>IFERROR(VLOOKUP(B37,[6]LSG_Stats_Combined_2016q3!B$2:F$479,5,FALSE),0)</f>
        <v>610000</v>
      </c>
      <c r="N37" s="3">
        <f>IFERROR(VLOOKUP(B37,[7]LSG_Stats_Combined_2016q4!B$2:F$478,5,FALSE),0)</f>
        <v>702500</v>
      </c>
      <c r="O37" s="3">
        <f>IFERROR(VLOOKUP(B37,[8]LSG_Stats_Combined_2017q1!B$2:F$479,5,FALSE),0)</f>
        <v>680000</v>
      </c>
      <c r="P37" s="3">
        <f>IFERROR(VLOOKUP(B37,[9]LSG_Stats_Combined_2017q2!B$2:F$479,5,FALSE),0)</f>
        <v>692500</v>
      </c>
      <c r="Q37" s="3">
        <f>IFERROR(VLOOKUP(B37,[10]City_Suburb_2017q3!B$2:F$479,5,FALSE),0)</f>
        <v>703750</v>
      </c>
      <c r="R37" s="3">
        <f>IFERROR(VLOOKUP(B37,[11]LSG_Stats_Combined_2017q4!B$2:F$480,5,FALSE),0)</f>
        <v>705000</v>
      </c>
      <c r="S37" s="3">
        <f>IFERROR(VLOOKUP(B37,[12]LSG_Stats_Combined_2018q1!B$1:G$480,5,FALSE),0)</f>
        <v>775000</v>
      </c>
      <c r="T37" s="3">
        <v>790500</v>
      </c>
      <c r="U37" s="3">
        <v>770000</v>
      </c>
      <c r="V37" s="3">
        <v>641100</v>
      </c>
      <c r="W37" s="3">
        <v>750000</v>
      </c>
      <c r="X37" s="3">
        <v>770000</v>
      </c>
      <c r="Y37" s="3">
        <v>618000</v>
      </c>
      <c r="Z37" s="3">
        <v>821250</v>
      </c>
      <c r="AA37" s="3">
        <v>625000</v>
      </c>
      <c r="AB37" s="3">
        <v>650000</v>
      </c>
      <c r="AC37" s="3">
        <v>655000</v>
      </c>
      <c r="AD37" s="3">
        <v>885000</v>
      </c>
      <c r="AE37" s="3">
        <v>667000</v>
      </c>
      <c r="AF37" s="3">
        <v>850000</v>
      </c>
      <c r="AG37" s="3">
        <v>1050000</v>
      </c>
      <c r="AH37" s="3">
        <v>1221000</v>
      </c>
      <c r="AI37" s="3">
        <v>868500</v>
      </c>
      <c r="AJ37" s="3">
        <v>1386500</v>
      </c>
      <c r="AK37" s="3">
        <v>920000</v>
      </c>
      <c r="AL37" s="3">
        <v>877500</v>
      </c>
      <c r="AM37" s="3">
        <v>820000</v>
      </c>
      <c r="AN37" s="4">
        <v>1058750</v>
      </c>
      <c r="AO37" s="4">
        <v>1142500</v>
      </c>
      <c r="AP37" s="4">
        <v>1130000</v>
      </c>
      <c r="AQ37" s="4">
        <v>1378000</v>
      </c>
      <c r="AR37" s="4">
        <v>1300000</v>
      </c>
      <c r="AS37" s="12">
        <v>1403603.3454726699</v>
      </c>
      <c r="AT37" s="15">
        <f t="shared" si="0"/>
        <v>7.9694881132823026E-2</v>
      </c>
    </row>
    <row r="38" spans="1:46" ht="15" x14ac:dyDescent="0.25">
      <c r="A38" s="2" t="s">
        <v>40</v>
      </c>
      <c r="B38" s="3" t="s">
        <v>42</v>
      </c>
      <c r="C38" s="3">
        <v>630000</v>
      </c>
      <c r="D38" s="3">
        <f>IFERROR(VLOOKUP(B38,'[1]All Metro Suburbs'!B$2:D$483,3,FALSE),0)</f>
        <v>607500</v>
      </c>
      <c r="E38" s="3">
        <f>IFERROR(VLOOKUP(B38,[2]LSG_Stats_Combined!B$2:D$478,3,FALSE),0)</f>
        <v>593750</v>
      </c>
      <c r="F38" s="3">
        <f>IFERROR(VLOOKUP(B38,[3]Sheet1!B$2:D$478,3,FALSE),0)</f>
        <v>905000</v>
      </c>
      <c r="G38" s="3">
        <v>683250</v>
      </c>
      <c r="H38" s="3">
        <f>IFERROR(VLOOKUP(B38,'[1]All Metro Suburbs'!B$2:F$483,5,FALSE),)</f>
        <v>1215000</v>
      </c>
      <c r="I38" s="3">
        <f>IFERROR(VLOOKUP(B38,[2]LSG_Stats_Combined!B$2:F$478,5,FALSE),)</f>
        <v>662550</v>
      </c>
      <c r="J38" s="3">
        <f>IFERROR(VLOOKUP(B38,[3]Sheet1!B$2:F$478,5,FALSE),0)</f>
        <v>632000</v>
      </c>
      <c r="K38" s="3">
        <f>IFERROR(VLOOKUP(B38,[4]Sheet1!B$2:F$478,5,FALSE),0)</f>
        <v>635000</v>
      </c>
      <c r="L38" s="3">
        <f>IFERROR(VLOOKUP(B38,[5]LSG_Stats_Combined_2016q2!B$2:F$479,5,FALSE),0)</f>
        <v>645000</v>
      </c>
      <c r="M38" s="3">
        <f>IFERROR(VLOOKUP(B38,[6]LSG_Stats_Combined_2016q3!B$2:F$479,5,FALSE),0)</f>
        <v>620000</v>
      </c>
      <c r="N38" s="3">
        <f>IFERROR(VLOOKUP(B38,[7]LSG_Stats_Combined_2016q4!B$2:F$478,5,FALSE),0)</f>
        <v>712000</v>
      </c>
      <c r="O38" s="3">
        <f>IFERROR(VLOOKUP(B38,[8]LSG_Stats_Combined_2017q1!B$2:F$479,5,FALSE),0)</f>
        <v>617750</v>
      </c>
      <c r="P38" s="3">
        <f>IFERROR(VLOOKUP(B38,[9]LSG_Stats_Combined_2017q2!B$2:F$479,5,FALSE),0)</f>
        <v>682500</v>
      </c>
      <c r="Q38" s="3">
        <f>IFERROR(VLOOKUP(B38,[10]City_Suburb_2017q3!B$2:F$479,5,FALSE),0)</f>
        <v>608000</v>
      </c>
      <c r="R38" s="3">
        <f>IFERROR(VLOOKUP(B38,[11]LSG_Stats_Combined_2017q4!B$2:F$480,5,FALSE),0)</f>
        <v>655000</v>
      </c>
      <c r="S38" s="3">
        <f>IFERROR(VLOOKUP(B38,[12]LSG_Stats_Combined_2018q1!B$1:G$480,5,FALSE),0)</f>
        <v>682500</v>
      </c>
      <c r="T38" s="3">
        <v>661000</v>
      </c>
      <c r="U38" s="3">
        <v>690000</v>
      </c>
      <c r="V38" s="3">
        <v>740500</v>
      </c>
      <c r="W38" s="3">
        <v>691500</v>
      </c>
      <c r="X38" s="3">
        <v>590000</v>
      </c>
      <c r="Y38" s="3">
        <v>600000</v>
      </c>
      <c r="Z38" s="3">
        <v>850000</v>
      </c>
      <c r="AA38" s="3">
        <v>500000</v>
      </c>
      <c r="AB38" s="3">
        <v>771622</v>
      </c>
      <c r="AC38" s="3">
        <v>620000</v>
      </c>
      <c r="AD38" s="3">
        <v>640500</v>
      </c>
      <c r="AE38" s="3">
        <v>640000</v>
      </c>
      <c r="AF38" s="3">
        <v>995000</v>
      </c>
      <c r="AG38" s="3">
        <v>772000</v>
      </c>
      <c r="AH38" s="3">
        <v>811000</v>
      </c>
      <c r="AI38" s="3">
        <v>890000</v>
      </c>
      <c r="AJ38" s="3">
        <v>1675000</v>
      </c>
      <c r="AK38" s="3">
        <v>1310000</v>
      </c>
      <c r="AL38" s="3">
        <v>1680000</v>
      </c>
      <c r="AM38" s="3">
        <v>947500</v>
      </c>
      <c r="AN38" s="4">
        <v>1170000</v>
      </c>
      <c r="AO38" s="4">
        <v>948000</v>
      </c>
      <c r="AP38" s="4">
        <v>1682500</v>
      </c>
      <c r="AQ38" s="4">
        <v>1150000</v>
      </c>
      <c r="AR38" s="4">
        <v>1402750</v>
      </c>
      <c r="AS38" s="12">
        <v>1358697.4041798499</v>
      </c>
      <c r="AT38" s="15">
        <f t="shared" si="0"/>
        <v>-3.1404452554018969E-2</v>
      </c>
    </row>
    <row r="39" spans="1:46" ht="15" x14ac:dyDescent="0.25">
      <c r="A39" s="2" t="s">
        <v>40</v>
      </c>
      <c r="B39" s="3" t="s">
        <v>43</v>
      </c>
      <c r="C39" s="3">
        <v>627500</v>
      </c>
      <c r="D39" s="3">
        <f>IFERROR(VLOOKUP(B39,'[1]All Metro Suburbs'!B$2:D$483,3,FALSE),0)</f>
        <v>664500</v>
      </c>
      <c r="E39" s="3">
        <f>IFERROR(VLOOKUP(B39,[2]LSG_Stats_Combined!B$2:D$478,3,FALSE),0)</f>
        <v>540000</v>
      </c>
      <c r="F39" s="3">
        <f>IFERROR(VLOOKUP(B39,[3]Sheet1!B$2:D$478,3,FALSE),0)</f>
        <v>575000</v>
      </c>
      <c r="G39" s="3">
        <v>560500</v>
      </c>
      <c r="H39" s="3">
        <f>IFERROR(VLOOKUP(B39,'[1]All Metro Suburbs'!B$2:F$483,5,FALSE),)</f>
        <v>765000</v>
      </c>
      <c r="I39" s="3">
        <f>IFERROR(VLOOKUP(B39,[2]LSG_Stats_Combined!B$2:F$478,5,FALSE),)</f>
        <v>590000</v>
      </c>
      <c r="J39" s="3">
        <f>IFERROR(VLOOKUP(B39,[3]Sheet1!B$2:F$478,5,FALSE),0)</f>
        <v>760000</v>
      </c>
      <c r="K39" s="3">
        <f>IFERROR(VLOOKUP(B39,[4]Sheet1!B$2:F$478,5,FALSE),0)</f>
        <v>782500</v>
      </c>
      <c r="L39" s="3">
        <f>IFERROR(VLOOKUP(B39,[5]LSG_Stats_Combined_2016q2!B$2:F$479,5,FALSE),0)</f>
        <v>605000</v>
      </c>
      <c r="M39" s="3">
        <f>IFERROR(VLOOKUP(B39,[6]LSG_Stats_Combined_2016q3!B$2:F$479,5,FALSE),0)</f>
        <v>637000</v>
      </c>
      <c r="N39" s="3">
        <f>IFERROR(VLOOKUP(B39,[7]LSG_Stats_Combined_2016q4!B$2:F$478,5,FALSE),0)</f>
        <v>585000</v>
      </c>
      <c r="O39" s="3">
        <f>IFERROR(VLOOKUP(B39,[8]LSG_Stats_Combined_2017q1!B$2:F$479,5,FALSE),0)</f>
        <v>632500</v>
      </c>
      <c r="P39" s="3">
        <f>IFERROR(VLOOKUP(B39,[9]LSG_Stats_Combined_2017q2!B$2:F$479,5,FALSE),0)</f>
        <v>670000</v>
      </c>
      <c r="Q39" s="3">
        <f>IFERROR(VLOOKUP(B39,[10]City_Suburb_2017q3!B$2:F$479,5,FALSE),0)</f>
        <v>1040000</v>
      </c>
      <c r="R39" s="3">
        <f>IFERROR(VLOOKUP(B39,[11]LSG_Stats_Combined_2017q4!B$2:F$480,5,FALSE),0)</f>
        <v>790000</v>
      </c>
      <c r="S39" s="3">
        <f>IFERROR(VLOOKUP(B39,[12]LSG_Stats_Combined_2018q1!B$1:G$480,5,FALSE),0)</f>
        <v>715000</v>
      </c>
      <c r="T39" s="3">
        <v>782500</v>
      </c>
      <c r="U39" s="3">
        <v>785000</v>
      </c>
      <c r="V39" s="3">
        <v>664000</v>
      </c>
      <c r="W39" s="3">
        <v>825000</v>
      </c>
      <c r="X39" s="3">
        <v>690000</v>
      </c>
      <c r="Y39" s="3">
        <v>720000</v>
      </c>
      <c r="Z39" s="3">
        <v>805000</v>
      </c>
      <c r="AA39" s="3">
        <v>650000</v>
      </c>
      <c r="AB39" s="3">
        <v>645000</v>
      </c>
      <c r="AC39" s="3">
        <v>770000</v>
      </c>
      <c r="AD39" s="3">
        <v>510000</v>
      </c>
      <c r="AE39" s="3">
        <v>687500</v>
      </c>
      <c r="AF39" s="3">
        <v>542000</v>
      </c>
      <c r="AG39" s="3">
        <v>745000</v>
      </c>
      <c r="AH39" s="3">
        <v>1012500</v>
      </c>
      <c r="AI39" s="3">
        <v>670000</v>
      </c>
      <c r="AJ39" s="3">
        <v>706500</v>
      </c>
      <c r="AK39" s="3">
        <v>950000</v>
      </c>
      <c r="AL39" s="3">
        <v>1260555</v>
      </c>
      <c r="AM39" s="3">
        <v>751500</v>
      </c>
      <c r="AN39" s="4">
        <v>1068000</v>
      </c>
      <c r="AO39" s="4">
        <v>1050000</v>
      </c>
      <c r="AP39" s="4">
        <v>1362600</v>
      </c>
      <c r="AQ39" s="4">
        <v>1325000</v>
      </c>
      <c r="AR39" s="4">
        <v>1375000</v>
      </c>
      <c r="AS39" s="12">
        <v>1609905.24670833</v>
      </c>
      <c r="AT39" s="15">
        <f t="shared" si="0"/>
        <v>0.17084017942424001</v>
      </c>
    </row>
    <row r="40" spans="1:46" ht="15" x14ac:dyDescent="0.25">
      <c r="A40" s="2" t="s">
        <v>40</v>
      </c>
      <c r="B40" s="3" t="s">
        <v>44</v>
      </c>
      <c r="C40" s="3">
        <v>665000</v>
      </c>
      <c r="D40" s="3">
        <f>IFERROR(VLOOKUP(B40,'[1]All Metro Suburbs'!B$2:D$483,3,FALSE),0)</f>
        <v>722500</v>
      </c>
      <c r="E40" s="3">
        <f>IFERROR(VLOOKUP(B40,[2]LSG_Stats_Combined!B$2:D$478,3,FALSE),0)</f>
        <v>702500</v>
      </c>
      <c r="F40" s="3">
        <f>IFERROR(VLOOKUP(B40,[3]Sheet1!B$2:D$478,3,FALSE),0)</f>
        <v>592000</v>
      </c>
      <c r="G40" s="3">
        <v>755750</v>
      </c>
      <c r="H40" s="3">
        <f>IFERROR(VLOOKUP(B40,'[1]All Metro Suburbs'!B$2:F$483,5,FALSE),)</f>
        <v>779700</v>
      </c>
      <c r="I40" s="3">
        <f>IFERROR(VLOOKUP(B40,[2]LSG_Stats_Combined!B$2:F$478,5,FALSE),)</f>
        <v>673500</v>
      </c>
      <c r="J40" s="3">
        <f>IFERROR(VLOOKUP(B40,[3]Sheet1!B$2:F$478,5,FALSE),0)</f>
        <v>497500</v>
      </c>
      <c r="K40" s="3">
        <f>IFERROR(VLOOKUP(B40,[4]Sheet1!B$2:F$478,5,FALSE),0)</f>
        <v>725000</v>
      </c>
      <c r="L40" s="3">
        <f>IFERROR(VLOOKUP(B40,[5]LSG_Stats_Combined_2016q2!B$2:F$479,5,FALSE),0)</f>
        <v>936000</v>
      </c>
      <c r="M40" s="3">
        <f>IFERROR(VLOOKUP(B40,[6]LSG_Stats_Combined_2016q3!B$2:F$479,5,FALSE),0)</f>
        <v>675005</v>
      </c>
      <c r="N40" s="3">
        <f>IFERROR(VLOOKUP(B40,[7]LSG_Stats_Combined_2016q4!B$2:F$478,5,FALSE),0)</f>
        <v>830000</v>
      </c>
      <c r="O40" s="3">
        <f>IFERROR(VLOOKUP(B40,[8]LSG_Stats_Combined_2017q1!B$2:F$479,5,FALSE),0)</f>
        <v>1010000</v>
      </c>
      <c r="P40" s="3">
        <f>IFERROR(VLOOKUP(B40,[9]LSG_Stats_Combined_2017q2!B$2:F$479,5,FALSE),0)</f>
        <v>670000</v>
      </c>
      <c r="Q40" s="3">
        <f>IFERROR(VLOOKUP(B40,[10]City_Suburb_2017q3!B$2:F$479,5,FALSE),0)</f>
        <v>711090</v>
      </c>
      <c r="R40" s="3">
        <f>IFERROR(VLOOKUP(B40,[11]LSG_Stats_Combined_2017q4!B$2:F$480,5,FALSE),0)</f>
        <v>810000</v>
      </c>
      <c r="S40" s="3">
        <f>IFERROR(VLOOKUP(B40,[12]LSG_Stats_Combined_2018q1!B$1:G$480,5,FALSE),0)</f>
        <v>763000</v>
      </c>
      <c r="T40" s="3">
        <v>895000</v>
      </c>
      <c r="U40" s="3">
        <v>675000</v>
      </c>
      <c r="V40" s="3">
        <v>821500</v>
      </c>
      <c r="W40" s="3">
        <v>806000</v>
      </c>
      <c r="X40" s="3">
        <v>650000</v>
      </c>
      <c r="Y40" s="3">
        <v>1280500</v>
      </c>
      <c r="Z40" s="3">
        <v>746000</v>
      </c>
      <c r="AA40" s="3">
        <v>494250</v>
      </c>
      <c r="AB40" s="3">
        <v>548000</v>
      </c>
      <c r="AC40" s="3">
        <v>512500</v>
      </c>
      <c r="AD40" s="3">
        <v>455000</v>
      </c>
      <c r="AE40" s="3">
        <v>555000</v>
      </c>
      <c r="AF40" s="3">
        <v>425000</v>
      </c>
      <c r="AG40" s="3">
        <v>570500</v>
      </c>
      <c r="AH40" s="3">
        <v>720000</v>
      </c>
      <c r="AI40" s="3">
        <v>755000</v>
      </c>
      <c r="AJ40" s="3">
        <v>784000</v>
      </c>
      <c r="AK40" s="3">
        <v>1178500</v>
      </c>
      <c r="AL40" s="3">
        <v>1085000</v>
      </c>
      <c r="AM40" s="3">
        <v>787500</v>
      </c>
      <c r="AN40" s="4">
        <v>1085000</v>
      </c>
      <c r="AO40" s="4">
        <v>1100000</v>
      </c>
      <c r="AP40" s="4">
        <v>1145000</v>
      </c>
      <c r="AQ40" s="4">
        <v>1057500</v>
      </c>
      <c r="AR40" s="4">
        <v>2327500</v>
      </c>
      <c r="AS40" s="12">
        <v>1011027.62227504</v>
      </c>
      <c r="AT40" s="15">
        <f t="shared" si="0"/>
        <v>-0.56561648881845761</v>
      </c>
    </row>
    <row r="41" spans="1:46" ht="15" x14ac:dyDescent="0.25">
      <c r="A41" s="2" t="s">
        <v>40</v>
      </c>
      <c r="B41" s="3" t="s">
        <v>45</v>
      </c>
      <c r="C41" s="3">
        <v>491500</v>
      </c>
      <c r="D41" s="3">
        <f>IFERROR(VLOOKUP(B41,'[1]All Metro Suburbs'!B$2:D$483,3,FALSE),0)</f>
        <v>461550</v>
      </c>
      <c r="E41" s="3">
        <f>IFERROR(VLOOKUP(B41,[2]LSG_Stats_Combined!B$2:D$478,3,FALSE),0)</f>
        <v>570000</v>
      </c>
      <c r="F41" s="3">
        <f>IFERROR(VLOOKUP(B41,[3]Sheet1!B$2:D$478,3,FALSE),0)</f>
        <v>430000</v>
      </c>
      <c r="G41" s="3">
        <v>515000</v>
      </c>
      <c r="H41" s="3">
        <f>IFERROR(VLOOKUP(B41,'[1]All Metro Suburbs'!B$2:F$483,5,FALSE),)</f>
        <v>500000</v>
      </c>
      <c r="I41" s="3">
        <f>IFERROR(VLOOKUP(B41,[2]LSG_Stats_Combined!B$2:F$478,5,FALSE),)</f>
        <v>462500</v>
      </c>
      <c r="J41" s="3">
        <f>IFERROR(VLOOKUP(B41,[3]Sheet1!B$2:F$478,5,FALSE),0)</f>
        <v>475000</v>
      </c>
      <c r="K41" s="3">
        <f>IFERROR(VLOOKUP(B41,[4]Sheet1!B$2:F$478,5,FALSE),0)</f>
        <v>590000</v>
      </c>
      <c r="L41" s="3">
        <f>IFERROR(VLOOKUP(B41,[5]LSG_Stats_Combined_2016q2!B$2:F$479,5,FALSE),0)</f>
        <v>517000</v>
      </c>
      <c r="M41" s="3">
        <f>IFERROR(VLOOKUP(B41,[6]LSG_Stats_Combined_2016q3!B$2:F$479,5,FALSE),0)</f>
        <v>512000</v>
      </c>
      <c r="N41" s="3">
        <f>IFERROR(VLOOKUP(B41,[7]LSG_Stats_Combined_2016q4!B$2:F$478,5,FALSE),0)</f>
        <v>514500</v>
      </c>
      <c r="O41" s="3">
        <f>IFERROR(VLOOKUP(B41,[8]LSG_Stats_Combined_2017q1!B$2:F$479,5,FALSE),0)</f>
        <v>505000</v>
      </c>
      <c r="P41" s="3">
        <f>IFERROR(VLOOKUP(B41,[9]LSG_Stats_Combined_2017q2!B$2:F$479,5,FALSE),0)</f>
        <v>502500</v>
      </c>
      <c r="Q41" s="3">
        <f>IFERROR(VLOOKUP(B41,[10]City_Suburb_2017q3!B$2:F$479,5,FALSE),0)</f>
        <v>480000</v>
      </c>
      <c r="R41" s="3">
        <f>IFERROR(VLOOKUP(B41,[11]LSG_Stats_Combined_2017q4!B$2:F$480,5,FALSE),0)</f>
        <v>630000</v>
      </c>
      <c r="S41" s="3">
        <f>IFERROR(VLOOKUP(B41,[12]LSG_Stats_Combined_2018q1!B$1:G$480,5,FALSE),0)</f>
        <v>552500</v>
      </c>
      <c r="T41" s="3">
        <v>510000</v>
      </c>
      <c r="U41" s="3">
        <v>551100</v>
      </c>
      <c r="V41" s="3">
        <v>540000</v>
      </c>
      <c r="W41" s="3">
        <v>569000</v>
      </c>
      <c r="X41" s="3">
        <v>555000</v>
      </c>
      <c r="Y41" s="3">
        <v>595000</v>
      </c>
      <c r="Z41" s="3">
        <v>546250</v>
      </c>
      <c r="AA41" s="3">
        <v>568625.5</v>
      </c>
      <c r="AB41" s="3">
        <v>447000</v>
      </c>
      <c r="AC41" s="3">
        <v>497500</v>
      </c>
      <c r="AD41" s="3">
        <v>532500</v>
      </c>
      <c r="AE41" s="3">
        <v>554000</v>
      </c>
      <c r="AF41" s="3">
        <v>590000</v>
      </c>
      <c r="AG41" s="3">
        <v>620000</v>
      </c>
      <c r="AH41" s="3">
        <v>710000</v>
      </c>
      <c r="AI41" s="3">
        <v>663000</v>
      </c>
      <c r="AJ41" s="3">
        <v>700000</v>
      </c>
      <c r="AK41" s="3">
        <v>820000</v>
      </c>
      <c r="AL41" s="3">
        <v>835000</v>
      </c>
      <c r="AM41" s="3">
        <v>733000</v>
      </c>
      <c r="AN41" s="4">
        <v>790000</v>
      </c>
      <c r="AO41" s="4">
        <v>827500</v>
      </c>
      <c r="AP41" s="4">
        <v>978000</v>
      </c>
      <c r="AQ41" s="4">
        <v>934500</v>
      </c>
      <c r="AR41" s="4">
        <v>1000000</v>
      </c>
      <c r="AS41" s="12">
        <v>1058307.1788649701</v>
      </c>
      <c r="AT41" s="15">
        <f t="shared" si="0"/>
        <v>5.8307178864970104E-2</v>
      </c>
    </row>
    <row r="42" spans="1:46" ht="15" x14ac:dyDescent="0.25">
      <c r="A42" s="2" t="s">
        <v>40</v>
      </c>
      <c r="B42" s="3" t="s">
        <v>46</v>
      </c>
      <c r="C42" s="3">
        <v>750000</v>
      </c>
      <c r="D42" s="3">
        <f>IFERROR(VLOOKUP(B42,'[1]All Metro Suburbs'!B$2:D$483,3,FALSE),0)</f>
        <v>561000</v>
      </c>
      <c r="E42" s="3">
        <f>IFERROR(VLOOKUP(B42,[2]LSG_Stats_Combined!B$2:D$478,3,FALSE),0)</f>
        <v>650000</v>
      </c>
      <c r="F42" s="3">
        <f>IFERROR(VLOOKUP(B42,[3]Sheet1!B$2:D$478,3,FALSE),0)</f>
        <v>842500</v>
      </c>
      <c r="G42" s="3">
        <v>712500</v>
      </c>
      <c r="H42" s="3">
        <f>IFERROR(VLOOKUP(B42,'[1]All Metro Suburbs'!B$2:F$483,5,FALSE),)</f>
        <v>785000</v>
      </c>
      <c r="I42" s="3">
        <f>IFERROR(VLOOKUP(B42,[2]LSG_Stats_Combined!B$2:F$478,5,FALSE),)</f>
        <v>590500</v>
      </c>
      <c r="J42" s="3">
        <f>IFERROR(VLOOKUP(B42,[3]Sheet1!B$2:F$478,5,FALSE),0)</f>
        <v>975000</v>
      </c>
      <c r="K42" s="3">
        <f>IFERROR(VLOOKUP(B42,[4]Sheet1!B$2:F$478,5,FALSE),0)</f>
        <v>640000</v>
      </c>
      <c r="L42" s="3">
        <f>IFERROR(VLOOKUP(B42,[5]LSG_Stats_Combined_2016q2!B$2:F$479,5,FALSE),0)</f>
        <v>660000</v>
      </c>
      <c r="M42" s="3">
        <f>IFERROR(VLOOKUP(B42,[6]LSG_Stats_Combined_2016q3!B$2:F$479,5,FALSE),0)</f>
        <v>676500</v>
      </c>
      <c r="N42" s="3">
        <f>IFERROR(VLOOKUP(B42,[7]LSG_Stats_Combined_2016q4!B$2:F$478,5,FALSE),0)</f>
        <v>765555</v>
      </c>
      <c r="O42" s="3">
        <f>IFERROR(VLOOKUP(B42,[8]LSG_Stats_Combined_2017q1!B$2:F$479,5,FALSE),0)</f>
        <v>760000</v>
      </c>
      <c r="P42" s="3">
        <f>IFERROR(VLOOKUP(B42,[9]LSG_Stats_Combined_2017q2!B$2:F$479,5,FALSE),0)</f>
        <v>850000</v>
      </c>
      <c r="Q42" s="3">
        <f>IFERROR(VLOOKUP(B42,[10]City_Suburb_2017q3!B$2:F$479,5,FALSE),0)</f>
        <v>660000</v>
      </c>
      <c r="R42" s="3">
        <f>IFERROR(VLOOKUP(B42,[11]LSG_Stats_Combined_2017q4!B$2:F$480,5,FALSE),0)</f>
        <v>805000</v>
      </c>
      <c r="S42" s="3">
        <f>IFERROR(VLOOKUP(B42,[12]LSG_Stats_Combined_2018q1!B$1:G$480,5,FALSE),0)</f>
        <v>835000</v>
      </c>
      <c r="T42" s="3">
        <v>918500</v>
      </c>
      <c r="U42" s="3">
        <v>765000</v>
      </c>
      <c r="V42" s="3">
        <v>1030000</v>
      </c>
      <c r="W42" s="3">
        <v>1155000</v>
      </c>
      <c r="X42" s="3">
        <v>730000</v>
      </c>
      <c r="Y42" s="3">
        <v>900000</v>
      </c>
      <c r="Z42" s="3">
        <v>967500</v>
      </c>
      <c r="AA42" s="3">
        <v>442000</v>
      </c>
      <c r="AB42" s="3">
        <v>515000</v>
      </c>
      <c r="AC42" s="3">
        <v>503750</v>
      </c>
      <c r="AD42" s="3">
        <v>530000</v>
      </c>
      <c r="AE42" s="3">
        <v>530000</v>
      </c>
      <c r="AF42" s="3">
        <v>584000</v>
      </c>
      <c r="AG42" s="3">
        <v>655000</v>
      </c>
      <c r="AH42" s="3">
        <v>645000</v>
      </c>
      <c r="AI42" s="3">
        <v>740000</v>
      </c>
      <c r="AJ42" s="3">
        <v>717500</v>
      </c>
      <c r="AK42" s="3">
        <v>1332000</v>
      </c>
      <c r="AL42" s="3">
        <v>1112500</v>
      </c>
      <c r="AM42" s="3">
        <v>770000</v>
      </c>
      <c r="AN42" s="4">
        <v>1837900</v>
      </c>
      <c r="AO42" s="4">
        <v>1750000</v>
      </c>
      <c r="AP42" s="4">
        <v>1400000</v>
      </c>
      <c r="AQ42" s="4">
        <v>2040000</v>
      </c>
      <c r="AR42" s="4">
        <v>1710000</v>
      </c>
      <c r="AS42" s="12">
        <v>1829227.3610517301</v>
      </c>
      <c r="AT42" s="15">
        <f t="shared" si="0"/>
        <v>6.9723602954228137E-2</v>
      </c>
    </row>
    <row r="43" spans="1:46" ht="15" x14ac:dyDescent="0.25">
      <c r="A43" s="2" t="s">
        <v>40</v>
      </c>
      <c r="B43" s="3" t="s">
        <v>47</v>
      </c>
      <c r="C43" s="3">
        <v>552250</v>
      </c>
      <c r="D43" s="3">
        <f>IFERROR(VLOOKUP(B43,'[1]All Metro Suburbs'!B$2:D$483,3,FALSE),0)</f>
        <v>580000</v>
      </c>
      <c r="E43" s="3">
        <f>IFERROR(VLOOKUP(B43,[2]LSG_Stats_Combined!B$2:D$478,3,FALSE),0)</f>
        <v>625000</v>
      </c>
      <c r="F43" s="3">
        <f>IFERROR(VLOOKUP(B43,[3]Sheet1!B$2:D$478,3,FALSE),0)</f>
        <v>670000</v>
      </c>
      <c r="G43" s="3">
        <v>508500</v>
      </c>
      <c r="H43" s="3">
        <f>IFERROR(VLOOKUP(B43,'[1]All Metro Suburbs'!B$2:F$483,5,FALSE),)</f>
        <v>550000</v>
      </c>
      <c r="I43" s="3">
        <f>IFERROR(VLOOKUP(B43,[2]LSG_Stats_Combined!B$2:F$478,5,FALSE),)</f>
        <v>589000</v>
      </c>
      <c r="J43" s="3">
        <f>IFERROR(VLOOKUP(B43,[3]Sheet1!B$2:F$478,5,FALSE),0)</f>
        <v>567000</v>
      </c>
      <c r="K43" s="3">
        <f>IFERROR(VLOOKUP(B43,[4]Sheet1!B$2:F$478,5,FALSE),0)</f>
        <v>445000</v>
      </c>
      <c r="L43" s="3">
        <f>IFERROR(VLOOKUP(B43,[5]LSG_Stats_Combined_2016q2!B$2:F$479,5,FALSE),0)</f>
        <v>590000</v>
      </c>
      <c r="M43" s="3">
        <f>IFERROR(VLOOKUP(B43,[6]LSG_Stats_Combined_2016q3!B$2:F$479,5,FALSE),0)</f>
        <v>612500</v>
      </c>
      <c r="N43" s="3">
        <f>IFERROR(VLOOKUP(B43,[7]LSG_Stats_Combined_2016q4!B$2:F$478,5,FALSE),0)</f>
        <v>680000</v>
      </c>
      <c r="O43" s="3">
        <f>IFERROR(VLOOKUP(B43,[8]LSG_Stats_Combined_2017q1!B$2:F$479,5,FALSE),0)</f>
        <v>530000</v>
      </c>
      <c r="P43" s="3">
        <f>IFERROR(VLOOKUP(B43,[9]LSG_Stats_Combined_2017q2!B$2:F$479,5,FALSE),0)</f>
        <v>726000</v>
      </c>
      <c r="Q43" s="3">
        <f>IFERROR(VLOOKUP(B43,[10]City_Suburb_2017q3!B$2:F$479,5,FALSE),0)</f>
        <v>561000</v>
      </c>
      <c r="R43" s="3">
        <f>IFERROR(VLOOKUP(B43,[11]LSG_Stats_Combined_2017q4!B$2:F$480,5,FALSE),0)</f>
        <v>650000</v>
      </c>
      <c r="S43" s="3">
        <f>IFERROR(VLOOKUP(B43,[12]LSG_Stats_Combined_2018q1!B$1:G$480,5,FALSE),0)</f>
        <v>656250</v>
      </c>
      <c r="T43" s="3">
        <v>590000</v>
      </c>
      <c r="U43" s="3">
        <v>732500</v>
      </c>
      <c r="V43" s="3">
        <v>525000</v>
      </c>
      <c r="W43" s="3">
        <v>580000</v>
      </c>
      <c r="X43" s="3">
        <v>915000</v>
      </c>
      <c r="Y43" s="3">
        <v>750000</v>
      </c>
      <c r="Z43" s="3">
        <v>631500</v>
      </c>
      <c r="AA43" s="3">
        <v>560000</v>
      </c>
      <c r="AB43" s="3">
        <v>900000</v>
      </c>
      <c r="AC43" s="3">
        <v>555000</v>
      </c>
      <c r="AD43" s="3">
        <v>449000</v>
      </c>
      <c r="AE43" s="3">
        <v>810000</v>
      </c>
      <c r="AF43" s="3">
        <v>551000</v>
      </c>
      <c r="AG43" s="3">
        <v>445250</v>
      </c>
      <c r="AH43" s="3">
        <v>610000</v>
      </c>
      <c r="AI43" s="3">
        <v>820000</v>
      </c>
      <c r="AJ43" s="3">
        <v>721500</v>
      </c>
      <c r="AK43" s="3">
        <v>830000</v>
      </c>
      <c r="AL43" s="3">
        <v>1110000</v>
      </c>
      <c r="AM43" s="3">
        <v>785000</v>
      </c>
      <c r="AN43" s="4">
        <v>1140000</v>
      </c>
      <c r="AO43" s="4">
        <v>1347000</v>
      </c>
      <c r="AP43" s="4">
        <v>1112500</v>
      </c>
      <c r="AQ43" s="4">
        <v>1405000</v>
      </c>
      <c r="AR43" s="4">
        <v>1300000</v>
      </c>
      <c r="AS43" s="12">
        <v>1555467.06291567</v>
      </c>
      <c r="AT43" s="15">
        <f t="shared" si="0"/>
        <v>0.19651312531974616</v>
      </c>
    </row>
    <row r="44" spans="1:46" ht="15" x14ac:dyDescent="0.25">
      <c r="A44" s="2" t="s">
        <v>48</v>
      </c>
      <c r="B44" s="3" t="s">
        <v>49</v>
      </c>
      <c r="C44" s="3">
        <v>392500</v>
      </c>
      <c r="D44" s="3">
        <f>IFERROR(VLOOKUP(B44,'[1]All Metro Suburbs'!B$2:D$483,3,FALSE),0)</f>
        <v>388000</v>
      </c>
      <c r="E44" s="3">
        <f>IFERROR(VLOOKUP(B44,[2]LSG_Stats_Combined!B$2:D$478,3,FALSE),0)</f>
        <v>425350</v>
      </c>
      <c r="F44" s="3">
        <f>IFERROR(VLOOKUP(B44,[3]Sheet1!B$2:D$478,3,FALSE),0)</f>
        <v>430200</v>
      </c>
      <c r="G44" s="3">
        <v>405000</v>
      </c>
      <c r="H44" s="3">
        <f>IFERROR(VLOOKUP(B44,'[1]All Metro Suburbs'!B$2:F$483,5,FALSE),)</f>
        <v>429000</v>
      </c>
      <c r="I44" s="3">
        <f>IFERROR(VLOOKUP(B44,[2]LSG_Stats_Combined!B$2:F$478,5,FALSE),)</f>
        <v>412000</v>
      </c>
      <c r="J44" s="3">
        <f>IFERROR(VLOOKUP(B44,[3]Sheet1!B$2:F$478,5,FALSE),0)</f>
        <v>523000</v>
      </c>
      <c r="K44" s="3">
        <f>IFERROR(VLOOKUP(B44,[4]Sheet1!B$2:F$478,5,FALSE),0)</f>
        <v>440270</v>
      </c>
      <c r="L44" s="3">
        <f>IFERROR(VLOOKUP(B44,[5]LSG_Stats_Combined_2016q2!B$2:F$479,5,FALSE),0)</f>
        <v>424000</v>
      </c>
      <c r="M44" s="3">
        <f>IFERROR(VLOOKUP(B44,[6]LSG_Stats_Combined_2016q3!B$2:F$479,5,FALSE),0)</f>
        <v>410000</v>
      </c>
      <c r="N44" s="3">
        <f>IFERROR(VLOOKUP(B44,[7]LSG_Stats_Combined_2016q4!B$2:F$478,5,FALSE),0)</f>
        <v>420000</v>
      </c>
      <c r="O44" s="3">
        <f>IFERROR(VLOOKUP(B44,[8]LSG_Stats_Combined_2017q1!B$2:F$479,5,FALSE),0)</f>
        <v>453500</v>
      </c>
      <c r="P44" s="3">
        <f>IFERROR(VLOOKUP(B44,[9]LSG_Stats_Combined_2017q2!B$2:F$479,5,FALSE),0)</f>
        <v>530000</v>
      </c>
      <c r="Q44" s="3">
        <f>IFERROR(VLOOKUP(B44,[10]City_Suburb_2017q3!B$2:F$479,5,FALSE),0)</f>
        <v>530000</v>
      </c>
      <c r="R44" s="3">
        <f>IFERROR(VLOOKUP(B44,[11]LSG_Stats_Combined_2017q4!B$2:F$480,5,FALSE),0)</f>
        <v>467500</v>
      </c>
      <c r="S44" s="3">
        <f>IFERROR(VLOOKUP(B44,[12]LSG_Stats_Combined_2018q1!B$1:G$480,5,FALSE),0)</f>
        <v>491000</v>
      </c>
      <c r="T44" s="3">
        <v>430000</v>
      </c>
      <c r="U44" s="3">
        <v>520500</v>
      </c>
      <c r="V44" s="3">
        <v>434250</v>
      </c>
      <c r="W44" s="3">
        <v>452254</v>
      </c>
      <c r="X44" s="3">
        <v>510000</v>
      </c>
      <c r="Y44" s="3">
        <v>465000</v>
      </c>
      <c r="Z44" s="3">
        <v>452000</v>
      </c>
      <c r="AA44" s="3">
        <v>487500</v>
      </c>
      <c r="AB44" s="3">
        <v>480000</v>
      </c>
      <c r="AC44" s="3">
        <v>510000</v>
      </c>
      <c r="AD44" s="3">
        <v>585000</v>
      </c>
      <c r="AE44" s="3">
        <v>552000</v>
      </c>
      <c r="AF44" s="3">
        <v>647500</v>
      </c>
      <c r="AG44" s="3">
        <v>566000</v>
      </c>
      <c r="AH44" s="3">
        <v>675000</v>
      </c>
      <c r="AI44" s="3">
        <v>930000</v>
      </c>
      <c r="AJ44" s="3">
        <v>858000</v>
      </c>
      <c r="AK44" s="3">
        <v>735000</v>
      </c>
      <c r="AL44" s="3">
        <v>750000</v>
      </c>
      <c r="AM44" s="3">
        <v>835000</v>
      </c>
      <c r="AN44" s="4">
        <v>768750</v>
      </c>
      <c r="AO44" s="4">
        <v>772775</v>
      </c>
      <c r="AP44" s="4">
        <v>780000</v>
      </c>
      <c r="AQ44" s="4">
        <v>803000</v>
      </c>
      <c r="AR44" s="4">
        <v>908000</v>
      </c>
      <c r="AS44" s="14">
        <v>929008.76407209097</v>
      </c>
      <c r="AT44" s="15">
        <f t="shared" si="0"/>
        <v>2.3137405365738953E-2</v>
      </c>
    </row>
    <row r="45" spans="1:46" ht="15" x14ac:dyDescent="0.25">
      <c r="A45" s="2" t="s">
        <v>48</v>
      </c>
      <c r="B45" s="3" t="s">
        <v>50</v>
      </c>
      <c r="C45" s="3">
        <v>422000</v>
      </c>
      <c r="D45" s="3">
        <f>IFERROR(VLOOKUP(B45,'[1]All Metro Suburbs'!B$2:D$483,3,FALSE),0)</f>
        <v>443250</v>
      </c>
      <c r="E45" s="3">
        <f>IFERROR(VLOOKUP(B45,[2]LSG_Stats_Combined!B$2:D$478,3,FALSE),0)</f>
        <v>421000</v>
      </c>
      <c r="F45" s="3">
        <f>IFERROR(VLOOKUP(B45,[3]Sheet1!B$2:D$478,3,FALSE),0)</f>
        <v>425000</v>
      </c>
      <c r="G45" s="3">
        <v>486500</v>
      </c>
      <c r="H45" s="3">
        <f>IFERROR(VLOOKUP(B45,'[1]All Metro Suburbs'!B$2:F$483,5,FALSE),)</f>
        <v>412000</v>
      </c>
      <c r="I45" s="3">
        <f>IFERROR(VLOOKUP(B45,[2]LSG_Stats_Combined!B$2:F$478,5,FALSE),)</f>
        <v>442250</v>
      </c>
      <c r="J45" s="3">
        <f>IFERROR(VLOOKUP(B45,[3]Sheet1!B$2:F$478,5,FALSE),0)</f>
        <v>462500</v>
      </c>
      <c r="K45" s="3">
        <f>IFERROR(VLOOKUP(B45,[4]Sheet1!B$2:F$478,5,FALSE),0)</f>
        <v>425000</v>
      </c>
      <c r="L45" s="3">
        <f>IFERROR(VLOOKUP(B45,[5]LSG_Stats_Combined_2016q2!B$2:F$479,5,FALSE),0)</f>
        <v>468400</v>
      </c>
      <c r="M45" s="3">
        <f>IFERROR(VLOOKUP(B45,[6]LSG_Stats_Combined_2016q3!B$2:F$479,5,FALSE),0)</f>
        <v>446500</v>
      </c>
      <c r="N45" s="3">
        <f>IFERROR(VLOOKUP(B45,[7]LSG_Stats_Combined_2016q4!B$2:F$478,5,FALSE),0)</f>
        <v>466000</v>
      </c>
      <c r="O45" s="3">
        <f>IFERROR(VLOOKUP(B45,[8]LSG_Stats_Combined_2017q1!B$2:F$479,5,FALSE),0)</f>
        <v>475000</v>
      </c>
      <c r="P45" s="3">
        <f>IFERROR(VLOOKUP(B45,[9]LSG_Stats_Combined_2017q2!B$2:F$479,5,FALSE),0)</f>
        <v>440000</v>
      </c>
      <c r="Q45" s="3">
        <f>IFERROR(VLOOKUP(B45,[10]City_Suburb_2017q3!B$2:F$479,5,FALSE),0)</f>
        <v>485300</v>
      </c>
      <c r="R45" s="3">
        <f>IFERROR(VLOOKUP(B45,[11]LSG_Stats_Combined_2017q4!B$2:F$480,5,FALSE),0)</f>
        <v>432000</v>
      </c>
      <c r="S45" s="3">
        <f>IFERROR(VLOOKUP(B45,[12]LSG_Stats_Combined_2018q1!B$1:G$480,5,FALSE),0)</f>
        <v>566000</v>
      </c>
      <c r="T45" s="3">
        <v>450000</v>
      </c>
      <c r="U45" s="3">
        <v>475000</v>
      </c>
      <c r="V45" s="3">
        <v>482000</v>
      </c>
      <c r="W45" s="3">
        <v>590000</v>
      </c>
      <c r="X45" s="3">
        <v>401500</v>
      </c>
      <c r="Y45" s="3">
        <v>482000</v>
      </c>
      <c r="Z45" s="3">
        <v>503000</v>
      </c>
      <c r="AA45" s="3">
        <v>672000</v>
      </c>
      <c r="AB45" s="3">
        <v>732500</v>
      </c>
      <c r="AC45" s="3">
        <v>487000</v>
      </c>
      <c r="AD45" s="3">
        <v>782000</v>
      </c>
      <c r="AE45" s="3">
        <v>660000</v>
      </c>
      <c r="AF45" s="3">
        <v>745000</v>
      </c>
      <c r="AG45" s="3">
        <v>920000</v>
      </c>
      <c r="AH45" s="3">
        <v>925000</v>
      </c>
      <c r="AI45" s="3">
        <v>705000</v>
      </c>
      <c r="AJ45" s="3">
        <v>996000</v>
      </c>
      <c r="AK45" s="3">
        <v>760000</v>
      </c>
      <c r="AL45" s="3">
        <v>715000</v>
      </c>
      <c r="AM45" s="3">
        <v>712500</v>
      </c>
      <c r="AN45" s="4">
        <v>780000</v>
      </c>
      <c r="AO45" s="4">
        <v>845000</v>
      </c>
      <c r="AP45" s="4">
        <v>815000</v>
      </c>
      <c r="AQ45" s="4">
        <v>786000</v>
      </c>
      <c r="AR45" s="4">
        <v>805000</v>
      </c>
      <c r="AS45" s="12">
        <v>878570.50289087603</v>
      </c>
      <c r="AT45" s="15">
        <f t="shared" si="0"/>
        <v>9.1391929056988855E-2</v>
      </c>
    </row>
    <row r="46" spans="1:46" ht="15" x14ac:dyDescent="0.25">
      <c r="A46" s="2" t="s">
        <v>48</v>
      </c>
      <c r="B46" s="3" t="s">
        <v>51</v>
      </c>
      <c r="C46" s="3">
        <v>618000</v>
      </c>
      <c r="D46" s="3">
        <f>IFERROR(VLOOKUP(B46,'[1]All Metro Suburbs'!B$2:D$483,3,FALSE),0)</f>
        <v>555000</v>
      </c>
      <c r="E46" s="3">
        <f>IFERROR(VLOOKUP(B46,[2]LSG_Stats_Combined!B$2:D$478,3,FALSE),0)</f>
        <v>502500</v>
      </c>
      <c r="F46" s="3">
        <f>IFERROR(VLOOKUP(B46,[3]Sheet1!B$2:D$478,3,FALSE),0)</f>
        <v>492500</v>
      </c>
      <c r="G46" s="3">
        <v>585000</v>
      </c>
      <c r="H46" s="3">
        <f>IFERROR(VLOOKUP(B46,'[1]All Metro Suburbs'!B$2:F$483,5,FALSE),)</f>
        <v>647500</v>
      </c>
      <c r="I46" s="3">
        <f>IFERROR(VLOOKUP(B46,[2]LSG_Stats_Combined!B$2:F$478,5,FALSE),)</f>
        <v>489000</v>
      </c>
      <c r="J46" s="3">
        <f>IFERROR(VLOOKUP(B46,[3]Sheet1!B$2:F$478,5,FALSE),0)</f>
        <v>615000</v>
      </c>
      <c r="K46" s="3">
        <f>IFERROR(VLOOKUP(B46,[4]Sheet1!B$2:F$478,5,FALSE),0)</f>
        <v>645000</v>
      </c>
      <c r="L46" s="3">
        <f>IFERROR(VLOOKUP(B46,[5]LSG_Stats_Combined_2016q2!B$2:F$479,5,FALSE),0)</f>
        <v>550000</v>
      </c>
      <c r="M46" s="3">
        <f>IFERROR(VLOOKUP(B46,[6]LSG_Stats_Combined_2016q3!B$2:F$479,5,FALSE),0)</f>
        <v>645000</v>
      </c>
      <c r="N46" s="3">
        <f>IFERROR(VLOOKUP(B46,[7]LSG_Stats_Combined_2016q4!B$2:F$478,5,FALSE),0)</f>
        <v>605555.5</v>
      </c>
      <c r="O46" s="3">
        <f>IFERROR(VLOOKUP(B46,[8]LSG_Stats_Combined_2017q1!B$2:F$479,5,FALSE),0)</f>
        <v>733000</v>
      </c>
      <c r="P46" s="3">
        <f>IFERROR(VLOOKUP(B46,[9]LSG_Stats_Combined_2017q2!B$2:F$479,5,FALSE),0)</f>
        <v>772000</v>
      </c>
      <c r="Q46" s="3">
        <f>IFERROR(VLOOKUP(B46,[10]City_Suburb_2017q3!B$2:F$479,5,FALSE),0)</f>
        <v>637500</v>
      </c>
      <c r="R46" s="3">
        <f>IFERROR(VLOOKUP(B46,[11]LSG_Stats_Combined_2017q4!B$2:F$480,5,FALSE),0)</f>
        <v>580000</v>
      </c>
      <c r="S46" s="3">
        <f>IFERROR(VLOOKUP(B46,[12]LSG_Stats_Combined_2018q1!B$1:G$480,5,FALSE),0)</f>
        <v>680000</v>
      </c>
      <c r="T46" s="3">
        <v>726000</v>
      </c>
      <c r="U46" s="3">
        <v>625000</v>
      </c>
      <c r="V46" s="3">
        <v>703000</v>
      </c>
      <c r="W46" s="3">
        <v>652500</v>
      </c>
      <c r="X46" s="3">
        <v>675000</v>
      </c>
      <c r="Y46" s="3">
        <v>552200</v>
      </c>
      <c r="Z46" s="3">
        <v>640700</v>
      </c>
      <c r="AA46" s="3">
        <v>825000</v>
      </c>
      <c r="AB46" s="3">
        <v>692500</v>
      </c>
      <c r="AC46" s="3">
        <v>723750</v>
      </c>
      <c r="AD46" s="3">
        <v>700000</v>
      </c>
      <c r="AE46" s="3">
        <v>750000</v>
      </c>
      <c r="AF46" s="3">
        <v>647500</v>
      </c>
      <c r="AG46" s="3">
        <v>881200</v>
      </c>
      <c r="AH46" s="3">
        <v>939000</v>
      </c>
      <c r="AI46" s="3">
        <v>636500</v>
      </c>
      <c r="AJ46" s="3">
        <v>820000</v>
      </c>
      <c r="AK46" s="3">
        <v>988500</v>
      </c>
      <c r="AL46" s="3">
        <v>985000</v>
      </c>
      <c r="AM46" s="3">
        <v>723000</v>
      </c>
      <c r="AN46" s="4">
        <v>985000</v>
      </c>
      <c r="AO46" s="4">
        <v>1070000</v>
      </c>
      <c r="AP46" s="4">
        <v>986000</v>
      </c>
      <c r="AQ46" s="4">
        <v>1240000</v>
      </c>
      <c r="AR46" s="4">
        <v>1205000</v>
      </c>
      <c r="AS46" s="12">
        <v>1270310.24250585</v>
      </c>
      <c r="AT46" s="15">
        <f t="shared" si="0"/>
        <v>5.4199371374149409E-2</v>
      </c>
    </row>
    <row r="47" spans="1:46" ht="15" x14ac:dyDescent="0.25">
      <c r="A47" s="2" t="s">
        <v>48</v>
      </c>
      <c r="B47" s="3" t="s">
        <v>52</v>
      </c>
      <c r="C47" s="3">
        <v>602000</v>
      </c>
      <c r="D47" s="3">
        <f>IFERROR(VLOOKUP(B47,'[1]All Metro Suburbs'!B$2:D$483,3,FALSE),0)</f>
        <v>525000</v>
      </c>
      <c r="E47" s="3">
        <f>IFERROR(VLOOKUP(B47,[2]LSG_Stats_Combined!B$2:D$478,3,FALSE),0)</f>
        <v>611000</v>
      </c>
      <c r="F47" s="3">
        <f>IFERROR(VLOOKUP(B47,[3]Sheet1!B$2:D$478,3,FALSE),0)</f>
        <v>575000</v>
      </c>
      <c r="G47" s="3">
        <v>571000</v>
      </c>
      <c r="H47" s="3">
        <f>IFERROR(VLOOKUP(B47,'[1]All Metro Suburbs'!B$2:F$483,5,FALSE),)</f>
        <v>586375</v>
      </c>
      <c r="I47" s="3">
        <f>IFERROR(VLOOKUP(B47,[2]LSG_Stats_Combined!B$2:F$478,5,FALSE),)</f>
        <v>565000</v>
      </c>
      <c r="J47" s="3">
        <f>IFERROR(VLOOKUP(B47,[3]Sheet1!B$2:F$478,5,FALSE),0)</f>
        <v>615000</v>
      </c>
      <c r="K47" s="3">
        <f>IFERROR(VLOOKUP(B47,[4]Sheet1!B$2:F$478,5,FALSE),0)</f>
        <v>650000</v>
      </c>
      <c r="L47" s="3">
        <f>IFERROR(VLOOKUP(B47,[5]LSG_Stats_Combined_2016q2!B$2:F$479,5,FALSE),0)</f>
        <v>620000</v>
      </c>
      <c r="M47" s="3">
        <f>IFERROR(VLOOKUP(B47,[6]LSG_Stats_Combined_2016q3!B$2:F$479,5,FALSE),0)</f>
        <v>676000</v>
      </c>
      <c r="N47" s="3">
        <f>IFERROR(VLOOKUP(B47,[7]LSG_Stats_Combined_2016q4!B$2:F$478,5,FALSE),0)</f>
        <v>647500</v>
      </c>
      <c r="O47" s="3">
        <f>IFERROR(VLOOKUP(B47,[8]LSG_Stats_Combined_2017q1!B$2:F$479,5,FALSE),0)</f>
        <v>637500</v>
      </c>
      <c r="P47" s="3">
        <f>IFERROR(VLOOKUP(B47,[9]LSG_Stats_Combined_2017q2!B$2:F$479,5,FALSE),0)</f>
        <v>641500</v>
      </c>
      <c r="Q47" s="3">
        <f>IFERROR(VLOOKUP(B47,[10]City_Suburb_2017q3!B$2:F$479,5,FALSE),0)</f>
        <v>670000</v>
      </c>
      <c r="R47" s="3">
        <f>IFERROR(VLOOKUP(B47,[11]LSG_Stats_Combined_2017q4!B$2:F$480,5,FALSE),0)</f>
        <v>602500</v>
      </c>
      <c r="S47" s="3">
        <f>IFERROR(VLOOKUP(B47,[12]LSG_Stats_Combined_2018q1!B$1:G$480,5,FALSE),0)</f>
        <v>700000</v>
      </c>
      <c r="T47" s="3">
        <v>732500</v>
      </c>
      <c r="U47" s="3">
        <v>670000</v>
      </c>
      <c r="V47" s="3">
        <v>680000</v>
      </c>
      <c r="W47" s="3">
        <v>670000</v>
      </c>
      <c r="X47" s="3">
        <v>678000</v>
      </c>
      <c r="Y47" s="3">
        <v>632500</v>
      </c>
      <c r="Z47" s="3">
        <v>760000</v>
      </c>
      <c r="AA47" s="3">
        <v>525000</v>
      </c>
      <c r="AB47" s="3">
        <v>557500</v>
      </c>
      <c r="AC47" s="3">
        <v>565000</v>
      </c>
      <c r="AD47" s="3">
        <v>520000</v>
      </c>
      <c r="AE47" s="3">
        <v>592500</v>
      </c>
      <c r="AF47" s="3">
        <v>547547</v>
      </c>
      <c r="AG47" s="3">
        <v>668000</v>
      </c>
      <c r="AH47" s="3">
        <v>778000</v>
      </c>
      <c r="AI47" s="3">
        <v>737500</v>
      </c>
      <c r="AJ47" s="3">
        <v>675000</v>
      </c>
      <c r="AK47" s="3">
        <v>968880</v>
      </c>
      <c r="AL47" s="3">
        <v>1079500</v>
      </c>
      <c r="AM47" s="3">
        <v>723000</v>
      </c>
      <c r="AN47" s="4">
        <v>1108000</v>
      </c>
      <c r="AO47" s="4">
        <v>1186680</v>
      </c>
      <c r="AP47" s="4">
        <v>1019000</v>
      </c>
      <c r="AQ47" s="4">
        <v>1135000</v>
      </c>
      <c r="AR47" s="4">
        <v>1175000</v>
      </c>
      <c r="AS47" s="12">
        <v>1241993.8515415699</v>
      </c>
      <c r="AT47" s="15">
        <f t="shared" si="0"/>
        <v>5.7016043865165893E-2</v>
      </c>
    </row>
    <row r="48" spans="1:46" ht="15" x14ac:dyDescent="0.25">
      <c r="A48" s="2" t="s">
        <v>48</v>
      </c>
      <c r="B48" s="3" t="s">
        <v>53</v>
      </c>
      <c r="C48" s="3">
        <v>451875</v>
      </c>
      <c r="D48" s="3">
        <f>IFERROR(VLOOKUP(B48,'[1]All Metro Suburbs'!B$2:D$483,3,FALSE),0)</f>
        <v>435200</v>
      </c>
      <c r="E48" s="3">
        <f>IFERROR(VLOOKUP(B48,[2]LSG_Stats_Combined!B$2:D$478,3,FALSE),0)</f>
        <v>433500</v>
      </c>
      <c r="F48" s="3">
        <f>IFERROR(VLOOKUP(B48,[3]Sheet1!B$2:D$478,3,FALSE),0)</f>
        <v>403000</v>
      </c>
      <c r="G48" s="3">
        <v>430000</v>
      </c>
      <c r="H48" s="3">
        <f>IFERROR(VLOOKUP(B48,'[1]All Metro Suburbs'!B$2:F$483,5,FALSE),)</f>
        <v>432500</v>
      </c>
      <c r="I48" s="3">
        <f>IFERROR(VLOOKUP(B48,[2]LSG_Stats_Combined!B$2:F$478,5,FALSE),)</f>
        <v>465000</v>
      </c>
      <c r="J48" s="3">
        <f>IFERROR(VLOOKUP(B48,[3]Sheet1!B$2:F$478,5,FALSE),0)</f>
        <v>440500</v>
      </c>
      <c r="K48" s="3">
        <f>IFERROR(VLOOKUP(B48,[4]Sheet1!B$2:F$478,5,FALSE),0)</f>
        <v>471000</v>
      </c>
      <c r="L48" s="3">
        <f>IFERROR(VLOOKUP(B48,[5]LSG_Stats_Combined_2016q2!B$2:F$479,5,FALSE),0)</f>
        <v>408500</v>
      </c>
      <c r="M48" s="3">
        <f>IFERROR(VLOOKUP(B48,[6]LSG_Stats_Combined_2016q3!B$2:F$479,5,FALSE),0)</f>
        <v>460000</v>
      </c>
      <c r="N48" s="3">
        <f>IFERROR(VLOOKUP(B48,[7]LSG_Stats_Combined_2016q4!B$2:F$478,5,FALSE),0)</f>
        <v>435000</v>
      </c>
      <c r="O48" s="3">
        <f>IFERROR(VLOOKUP(B48,[8]LSG_Stats_Combined_2017q1!B$2:F$479,5,FALSE),0)</f>
        <v>465000</v>
      </c>
      <c r="P48" s="3">
        <f>IFERROR(VLOOKUP(B48,[9]LSG_Stats_Combined_2017q2!B$2:F$479,5,FALSE),0)</f>
        <v>490000</v>
      </c>
      <c r="Q48" s="3">
        <f>IFERROR(VLOOKUP(B48,[10]City_Suburb_2017q3!B$2:F$479,5,FALSE),0)</f>
        <v>452500</v>
      </c>
      <c r="R48" s="3">
        <f>IFERROR(VLOOKUP(B48,[11]LSG_Stats_Combined_2017q4!B$2:F$480,5,FALSE),0)</f>
        <v>470000</v>
      </c>
      <c r="S48" s="3">
        <f>IFERROR(VLOOKUP(B48,[12]LSG_Stats_Combined_2018q1!B$1:G$480,5,FALSE),0)</f>
        <v>487500</v>
      </c>
      <c r="T48" s="3">
        <v>470000</v>
      </c>
      <c r="U48" s="3">
        <v>462750</v>
      </c>
      <c r="V48" s="3">
        <v>477500</v>
      </c>
      <c r="W48" s="3">
        <v>477500</v>
      </c>
      <c r="X48" s="3">
        <v>425000</v>
      </c>
      <c r="Y48" s="3">
        <v>465000</v>
      </c>
      <c r="Z48" s="3">
        <v>471500</v>
      </c>
      <c r="AA48" s="3">
        <v>477000</v>
      </c>
      <c r="AB48" s="3">
        <v>472388.5</v>
      </c>
      <c r="AC48" s="3">
        <v>470000</v>
      </c>
      <c r="AD48" s="3">
        <v>502000</v>
      </c>
      <c r="AE48" s="3">
        <v>521500</v>
      </c>
      <c r="AF48" s="3">
        <v>665000</v>
      </c>
      <c r="AG48" s="3">
        <v>630000</v>
      </c>
      <c r="AH48" s="3">
        <v>669000</v>
      </c>
      <c r="AI48" s="3">
        <v>853000</v>
      </c>
      <c r="AJ48" s="3">
        <v>713500</v>
      </c>
      <c r="AK48" s="3">
        <v>700000</v>
      </c>
      <c r="AL48" s="3">
        <v>715000</v>
      </c>
      <c r="AM48" s="3">
        <v>719999.5</v>
      </c>
      <c r="AN48" s="4">
        <v>762500</v>
      </c>
      <c r="AO48" s="4">
        <v>742000</v>
      </c>
      <c r="AP48" s="4">
        <v>772500</v>
      </c>
      <c r="AQ48" s="4">
        <v>775000</v>
      </c>
      <c r="AR48" s="4">
        <v>846000</v>
      </c>
      <c r="AS48" s="12">
        <v>880048.44867510896</v>
      </c>
      <c r="AT48" s="15">
        <f t="shared" si="0"/>
        <v>4.0246393232989314E-2</v>
      </c>
    </row>
    <row r="49" spans="1:46" ht="15" x14ac:dyDescent="0.25">
      <c r="A49" s="2" t="s">
        <v>48</v>
      </c>
      <c r="B49" s="3" t="s">
        <v>54</v>
      </c>
      <c r="C49" s="3">
        <v>526250</v>
      </c>
      <c r="D49" s="3">
        <f>IFERROR(VLOOKUP(B49,'[1]All Metro Suburbs'!B$2:D$483,3,FALSE),0)</f>
        <v>478000</v>
      </c>
      <c r="E49" s="3">
        <f>IFERROR(VLOOKUP(B49,[2]LSG_Stats_Combined!B$2:D$478,3,FALSE),0)</f>
        <v>560000</v>
      </c>
      <c r="F49" s="3">
        <f>IFERROR(VLOOKUP(B49,[3]Sheet1!B$2:D$478,3,FALSE),0)</f>
        <v>465000</v>
      </c>
      <c r="G49" s="3">
        <v>710500</v>
      </c>
      <c r="H49" s="3">
        <f>IFERROR(VLOOKUP(B49,'[1]All Metro Suburbs'!B$2:F$483,5,FALSE),)</f>
        <v>808500</v>
      </c>
      <c r="I49" s="3">
        <f>IFERROR(VLOOKUP(B49,[2]LSG_Stats_Combined!B$2:F$478,5,FALSE),)</f>
        <v>685000</v>
      </c>
      <c r="J49" s="3">
        <f>IFERROR(VLOOKUP(B49,[3]Sheet1!B$2:F$478,5,FALSE),0)</f>
        <v>522500</v>
      </c>
      <c r="K49" s="3">
        <f>IFERROR(VLOOKUP(B49,[4]Sheet1!B$2:F$478,5,FALSE),0)</f>
        <v>753500</v>
      </c>
      <c r="L49" s="3">
        <f>IFERROR(VLOOKUP(B49,[5]LSG_Stats_Combined_2016q2!B$2:F$479,5,FALSE),0)</f>
        <v>576000</v>
      </c>
      <c r="M49" s="3">
        <f>IFERROR(VLOOKUP(B49,[6]LSG_Stats_Combined_2016q3!B$2:F$479,5,FALSE),0)</f>
        <v>1075000</v>
      </c>
      <c r="N49" s="3">
        <f>IFERROR(VLOOKUP(B49,[7]LSG_Stats_Combined_2016q4!B$2:F$478,5,FALSE),0)</f>
        <v>601250</v>
      </c>
      <c r="O49" s="3">
        <f>IFERROR(VLOOKUP(B49,[8]LSG_Stats_Combined_2017q1!B$2:F$479,5,FALSE),0)</f>
        <v>768500</v>
      </c>
      <c r="P49" s="3">
        <f>IFERROR(VLOOKUP(B49,[9]LSG_Stats_Combined_2017q2!B$2:F$479,5,FALSE),0)</f>
        <v>728500</v>
      </c>
      <c r="Q49" s="3">
        <f>IFERROR(VLOOKUP(B49,[10]City_Suburb_2017q3!B$2:F$479,5,FALSE),0)</f>
        <v>558000</v>
      </c>
      <c r="R49" s="3">
        <f>IFERROR(VLOOKUP(B49,[11]LSG_Stats_Combined_2017q4!B$2:F$480,5,FALSE),0)</f>
        <v>622500</v>
      </c>
      <c r="S49" s="3">
        <f>IFERROR(VLOOKUP(B49,[12]LSG_Stats_Combined_2018q1!B$1:G$480,5,FALSE),0)</f>
        <v>704000</v>
      </c>
      <c r="T49" s="3">
        <v>795000</v>
      </c>
      <c r="U49" s="3">
        <v>775000</v>
      </c>
      <c r="V49" s="3">
        <v>672500</v>
      </c>
      <c r="W49" s="3">
        <v>820000</v>
      </c>
      <c r="X49" s="3">
        <v>735000</v>
      </c>
      <c r="Y49" s="3">
        <v>615000</v>
      </c>
      <c r="Z49" s="3">
        <v>825000</v>
      </c>
      <c r="AA49" s="3">
        <v>497500</v>
      </c>
      <c r="AB49" s="3">
        <v>511000</v>
      </c>
      <c r="AC49" s="3">
        <v>538000</v>
      </c>
      <c r="AD49" s="3">
        <v>525000</v>
      </c>
      <c r="AE49" s="3">
        <v>550000</v>
      </c>
      <c r="AF49" s="3">
        <v>460000</v>
      </c>
      <c r="AG49" s="3">
        <v>635650</v>
      </c>
      <c r="AH49" s="3">
        <v>700000</v>
      </c>
      <c r="AI49" s="3">
        <v>695000</v>
      </c>
      <c r="AJ49" s="3">
        <v>665000</v>
      </c>
      <c r="AK49" s="3">
        <v>1067500</v>
      </c>
      <c r="AL49" s="3">
        <v>1130000</v>
      </c>
      <c r="AM49" s="3">
        <v>805000</v>
      </c>
      <c r="AN49" s="4">
        <v>1072500</v>
      </c>
      <c r="AO49" s="4">
        <v>1537500</v>
      </c>
      <c r="AP49" s="4">
        <v>1212500</v>
      </c>
      <c r="AQ49" s="4">
        <v>1350000</v>
      </c>
      <c r="AR49" s="4">
        <v>1060000</v>
      </c>
      <c r="AS49" s="12">
        <v>1178446.2938172801</v>
      </c>
      <c r="AT49" s="15">
        <f t="shared" si="0"/>
        <v>0.11174178662007556</v>
      </c>
    </row>
    <row r="50" spans="1:46" ht="15" x14ac:dyDescent="0.25">
      <c r="A50" s="2" t="s">
        <v>48</v>
      </c>
      <c r="B50" s="3" t="s">
        <v>48</v>
      </c>
      <c r="C50" s="3">
        <v>453000</v>
      </c>
      <c r="D50" s="3">
        <f>IFERROR(VLOOKUP(B50,'[1]All Metro Suburbs'!B$2:D$483,3,FALSE),0)</f>
        <v>490000</v>
      </c>
      <c r="E50" s="3">
        <f>IFERROR(VLOOKUP(B50,[2]LSG_Stats_Combined!B$2:D$478,3,FALSE),0)</f>
        <v>455000</v>
      </c>
      <c r="F50" s="3">
        <f>IFERROR(VLOOKUP(B50,[3]Sheet1!B$2:D$478,3,FALSE),0)</f>
        <v>471000</v>
      </c>
      <c r="G50" s="3">
        <v>472250</v>
      </c>
      <c r="H50" s="3">
        <f>IFERROR(VLOOKUP(B50,'[1]All Metro Suburbs'!B$2:F$483,5,FALSE),)</f>
        <v>468000</v>
      </c>
      <c r="I50" s="3">
        <f>IFERROR(VLOOKUP(B50,[2]LSG_Stats_Combined!B$2:F$478,5,FALSE),)</f>
        <v>460000</v>
      </c>
      <c r="J50" s="3">
        <f>IFERROR(VLOOKUP(B50,[3]Sheet1!B$2:F$478,5,FALSE),0)</f>
        <v>480000</v>
      </c>
      <c r="K50" s="3">
        <f>IFERROR(VLOOKUP(B50,[4]Sheet1!B$2:F$478,5,FALSE),0)</f>
        <v>467500</v>
      </c>
      <c r="L50" s="3">
        <f>IFERROR(VLOOKUP(B50,[5]LSG_Stats_Combined_2016q2!B$2:F$479,5,FALSE),0)</f>
        <v>489500</v>
      </c>
      <c r="M50" s="3">
        <f>IFERROR(VLOOKUP(B50,[6]LSG_Stats_Combined_2016q3!B$2:F$479,5,FALSE),0)</f>
        <v>441350</v>
      </c>
      <c r="N50" s="3">
        <f>IFERROR(VLOOKUP(B50,[7]LSG_Stats_Combined_2016q4!B$2:F$478,5,FALSE),0)</f>
        <v>525000</v>
      </c>
      <c r="O50" s="3">
        <f>IFERROR(VLOOKUP(B50,[8]LSG_Stats_Combined_2017q1!B$2:F$479,5,FALSE),0)</f>
        <v>507000</v>
      </c>
      <c r="P50" s="3">
        <f>IFERROR(VLOOKUP(B50,[9]LSG_Stats_Combined_2017q2!B$2:F$479,5,FALSE),0)</f>
        <v>537500</v>
      </c>
      <c r="Q50" s="3">
        <f>IFERROR(VLOOKUP(B50,[10]City_Suburb_2017q3!B$2:F$479,5,FALSE),0)</f>
        <v>535000</v>
      </c>
      <c r="R50" s="3">
        <f>IFERROR(VLOOKUP(B50,[11]LSG_Stats_Combined_2017q4!B$2:F$480,5,FALSE),0)</f>
        <v>510000</v>
      </c>
      <c r="S50" s="3">
        <f>IFERROR(VLOOKUP(B50,[12]LSG_Stats_Combined_2018q1!B$1:G$480,5,FALSE),0)</f>
        <v>511250</v>
      </c>
      <c r="T50" s="3">
        <v>515000</v>
      </c>
      <c r="U50" s="3">
        <v>521000</v>
      </c>
      <c r="V50" s="3">
        <v>563500</v>
      </c>
      <c r="W50" s="3">
        <v>485000</v>
      </c>
      <c r="X50" s="3">
        <v>462500</v>
      </c>
      <c r="Y50" s="3">
        <v>528500</v>
      </c>
      <c r="Z50" s="3">
        <v>538500</v>
      </c>
      <c r="AA50" s="3">
        <v>387500</v>
      </c>
      <c r="AB50" s="3">
        <v>397500</v>
      </c>
      <c r="AC50" s="3">
        <v>411000</v>
      </c>
      <c r="AD50" s="3">
        <v>396450</v>
      </c>
      <c r="AE50" s="3">
        <v>482500</v>
      </c>
      <c r="AF50" s="3">
        <v>599990</v>
      </c>
      <c r="AG50" s="3">
        <v>485000</v>
      </c>
      <c r="AH50" s="3">
        <v>533750</v>
      </c>
      <c r="AI50" s="3">
        <v>802000</v>
      </c>
      <c r="AJ50" s="3">
        <v>801500</v>
      </c>
      <c r="AK50" s="3">
        <v>760000</v>
      </c>
      <c r="AL50" s="3">
        <v>747747</v>
      </c>
      <c r="AM50" s="3">
        <v>865000</v>
      </c>
      <c r="AN50" s="4">
        <v>630000</v>
      </c>
      <c r="AO50" s="4">
        <v>650000</v>
      </c>
      <c r="AP50" s="4">
        <v>810000</v>
      </c>
      <c r="AQ50" s="4">
        <v>875000</v>
      </c>
      <c r="AR50" s="4">
        <v>890000</v>
      </c>
      <c r="AS50" s="12">
        <v>920197.69485085097</v>
      </c>
      <c r="AT50" s="15">
        <f t="shared" si="0"/>
        <v>3.3929994214439291E-2</v>
      </c>
    </row>
    <row r="51" spans="1:46" ht="15" x14ac:dyDescent="0.25">
      <c r="A51" s="2" t="s">
        <v>48</v>
      </c>
      <c r="B51" s="3" t="s">
        <v>55</v>
      </c>
      <c r="C51" s="3">
        <v>415000</v>
      </c>
      <c r="D51" s="3">
        <f>IFERROR(VLOOKUP(B51,'[1]All Metro Suburbs'!B$2:D$483,3,FALSE),0)</f>
        <v>435000</v>
      </c>
      <c r="E51" s="3">
        <f>IFERROR(VLOOKUP(B51,[2]LSG_Stats_Combined!B$2:D$478,3,FALSE),0)</f>
        <v>420000</v>
      </c>
      <c r="F51" s="3">
        <f>IFERROR(VLOOKUP(B51,[3]Sheet1!B$2:D$478,3,FALSE),0)</f>
        <v>452000</v>
      </c>
      <c r="G51" s="3">
        <v>416000</v>
      </c>
      <c r="H51" s="3">
        <f>IFERROR(VLOOKUP(B51,'[1]All Metro Suburbs'!B$2:F$483,5,FALSE),)</f>
        <v>434000</v>
      </c>
      <c r="I51" s="3">
        <f>IFERROR(VLOOKUP(B51,[2]LSG_Stats_Combined!B$2:F$478,5,FALSE),)</f>
        <v>455000</v>
      </c>
      <c r="J51" s="3">
        <f>IFERROR(VLOOKUP(B51,[3]Sheet1!B$2:F$478,5,FALSE),0)</f>
        <v>435000</v>
      </c>
      <c r="K51" s="3">
        <f>IFERROR(VLOOKUP(B51,[4]Sheet1!B$2:F$478,5,FALSE),0)</f>
        <v>396500</v>
      </c>
      <c r="L51" s="3">
        <f>IFERROR(VLOOKUP(B51,[5]LSG_Stats_Combined_2016q2!B$2:F$479,5,FALSE),0)</f>
        <v>435000</v>
      </c>
      <c r="M51" s="3">
        <f>IFERROR(VLOOKUP(B51,[6]LSG_Stats_Combined_2016q3!B$2:F$479,5,FALSE),0)</f>
        <v>460000</v>
      </c>
      <c r="N51" s="3">
        <f>IFERROR(VLOOKUP(B51,[7]LSG_Stats_Combined_2016q4!B$2:F$478,5,FALSE),0)</f>
        <v>460000</v>
      </c>
      <c r="O51" s="3">
        <f>IFERROR(VLOOKUP(B51,[8]LSG_Stats_Combined_2017q1!B$2:F$479,5,FALSE),0)</f>
        <v>477000</v>
      </c>
      <c r="P51" s="3">
        <f>IFERROR(VLOOKUP(B51,[9]LSG_Stats_Combined_2017q2!B$2:F$479,5,FALSE),0)</f>
        <v>451000</v>
      </c>
      <c r="Q51" s="3">
        <f>IFERROR(VLOOKUP(B51,[10]City_Suburb_2017q3!B$2:F$479,5,FALSE),0)</f>
        <v>480000</v>
      </c>
      <c r="R51" s="3">
        <f>IFERROR(VLOOKUP(B51,[11]LSG_Stats_Combined_2017q4!B$2:F$480,5,FALSE),0)</f>
        <v>442500</v>
      </c>
      <c r="S51" s="3">
        <f>IFERROR(VLOOKUP(B51,[12]LSG_Stats_Combined_2018q1!B$1:G$480,5,FALSE),0)</f>
        <v>460000</v>
      </c>
      <c r="T51" s="3">
        <v>445000</v>
      </c>
      <c r="U51" s="3">
        <v>450000</v>
      </c>
      <c r="V51" s="3">
        <v>474000</v>
      </c>
      <c r="W51" s="3">
        <v>494000</v>
      </c>
      <c r="X51" s="3">
        <v>459000</v>
      </c>
      <c r="Y51" s="3">
        <v>435500</v>
      </c>
      <c r="Z51" s="3">
        <v>494000</v>
      </c>
      <c r="AA51" s="3">
        <v>550000</v>
      </c>
      <c r="AB51" s="3">
        <v>495000</v>
      </c>
      <c r="AC51" s="3">
        <v>475000</v>
      </c>
      <c r="AD51" s="3">
        <v>517500</v>
      </c>
      <c r="AE51" s="3">
        <v>527000</v>
      </c>
      <c r="AF51" s="3">
        <v>631250</v>
      </c>
      <c r="AG51" s="3">
        <v>679250</v>
      </c>
      <c r="AH51" s="3">
        <v>660000</v>
      </c>
      <c r="AI51" s="3">
        <v>868500</v>
      </c>
      <c r="AJ51" s="3">
        <v>877500</v>
      </c>
      <c r="AK51" s="3">
        <v>667500</v>
      </c>
      <c r="AL51" s="3">
        <v>693000</v>
      </c>
      <c r="AM51" s="3">
        <v>820000</v>
      </c>
      <c r="AN51" s="4">
        <v>690000</v>
      </c>
      <c r="AO51" s="4">
        <v>720000</v>
      </c>
      <c r="AP51" s="4">
        <v>776000</v>
      </c>
      <c r="AQ51" s="4">
        <v>806000</v>
      </c>
      <c r="AR51" s="4">
        <v>807750</v>
      </c>
      <c r="AS51" s="12">
        <v>774411.089420181</v>
      </c>
      <c r="AT51" s="15">
        <f t="shared" si="0"/>
        <v>-4.1273798303706595E-2</v>
      </c>
    </row>
    <row r="52" spans="1:46" ht="15" x14ac:dyDescent="0.25">
      <c r="A52" s="2" t="s">
        <v>48</v>
      </c>
      <c r="B52" s="3" t="s">
        <v>56</v>
      </c>
      <c r="C52" s="3">
        <v>417500</v>
      </c>
      <c r="D52" s="3">
        <f>IFERROR(VLOOKUP(B52,'[1]All Metro Suburbs'!B$2:D$483,3,FALSE),0)</f>
        <v>450000</v>
      </c>
      <c r="E52" s="3">
        <f>IFERROR(VLOOKUP(B52,[2]LSG_Stats_Combined!B$2:D$478,3,FALSE),0)</f>
        <v>515000</v>
      </c>
      <c r="F52" s="3">
        <f>IFERROR(VLOOKUP(B52,[3]Sheet1!B$2:D$478,3,FALSE),0)</f>
        <v>461000</v>
      </c>
      <c r="G52" s="3">
        <v>482000</v>
      </c>
      <c r="H52" s="3">
        <f>IFERROR(VLOOKUP(B52,'[1]All Metro Suburbs'!B$2:F$483,5,FALSE),)</f>
        <v>475000</v>
      </c>
      <c r="I52" s="3">
        <f>IFERROR(VLOOKUP(B52,[2]LSG_Stats_Combined!B$2:F$478,5,FALSE),)</f>
        <v>457500</v>
      </c>
      <c r="J52" s="3">
        <f>IFERROR(VLOOKUP(B52,[3]Sheet1!B$2:F$478,5,FALSE),0)</f>
        <v>486125</v>
      </c>
      <c r="K52" s="3">
        <f>IFERROR(VLOOKUP(B52,[4]Sheet1!B$2:F$478,5,FALSE),0)</f>
        <v>485000</v>
      </c>
      <c r="L52" s="3">
        <f>IFERROR(VLOOKUP(B52,[5]LSG_Stats_Combined_2016q2!B$2:F$479,5,FALSE),0)</f>
        <v>501000</v>
      </c>
      <c r="M52" s="3">
        <f>IFERROR(VLOOKUP(B52,[6]LSG_Stats_Combined_2016q3!B$2:F$479,5,FALSE),0)</f>
        <v>510000</v>
      </c>
      <c r="N52" s="3">
        <f>IFERROR(VLOOKUP(B52,[7]LSG_Stats_Combined_2016q4!B$2:F$478,5,FALSE),0)</f>
        <v>517500</v>
      </c>
      <c r="O52" s="3">
        <f>IFERROR(VLOOKUP(B52,[8]LSG_Stats_Combined_2017q1!B$2:F$479,5,FALSE),0)</f>
        <v>480500</v>
      </c>
      <c r="P52" s="3">
        <f>IFERROR(VLOOKUP(B52,[9]LSG_Stats_Combined_2017q2!B$2:F$479,5,FALSE),0)</f>
        <v>505000</v>
      </c>
      <c r="Q52" s="3">
        <f>IFERROR(VLOOKUP(B52,[10]City_Suburb_2017q3!B$2:F$479,5,FALSE),0)</f>
        <v>506500</v>
      </c>
      <c r="R52" s="3">
        <f>IFERROR(VLOOKUP(B52,[11]LSG_Stats_Combined_2017q4!B$2:F$480,5,FALSE),0)</f>
        <v>581000</v>
      </c>
      <c r="S52" s="3">
        <f>IFERROR(VLOOKUP(B52,[12]LSG_Stats_Combined_2018q1!B$1:G$480,5,FALSE),0)</f>
        <v>550000</v>
      </c>
      <c r="T52" s="3">
        <v>572000</v>
      </c>
      <c r="U52" s="3">
        <v>556500</v>
      </c>
      <c r="V52" s="3">
        <v>530828.5</v>
      </c>
      <c r="W52" s="3">
        <v>532500</v>
      </c>
      <c r="X52" s="3">
        <v>565000</v>
      </c>
      <c r="Y52" s="3">
        <v>577500</v>
      </c>
      <c r="Z52" s="3">
        <v>535000</v>
      </c>
      <c r="AA52" s="3">
        <v>570000</v>
      </c>
      <c r="AB52" s="3">
        <v>584000</v>
      </c>
      <c r="AC52" s="3">
        <v>598000</v>
      </c>
      <c r="AD52" s="3">
        <v>562000</v>
      </c>
      <c r="AE52" s="3">
        <v>591000</v>
      </c>
      <c r="AF52" s="3">
        <v>685000</v>
      </c>
      <c r="AG52" s="3">
        <v>710000</v>
      </c>
      <c r="AH52" s="3">
        <v>755000</v>
      </c>
      <c r="AI52" s="3">
        <v>688000</v>
      </c>
      <c r="AJ52" s="3">
        <v>900000</v>
      </c>
      <c r="AK52" s="3">
        <v>633500</v>
      </c>
      <c r="AL52" s="3">
        <v>604800</v>
      </c>
      <c r="AM52" s="3">
        <v>535000</v>
      </c>
      <c r="AN52" s="4">
        <v>760000</v>
      </c>
      <c r="AO52" s="4">
        <v>700000</v>
      </c>
      <c r="AP52" s="4">
        <v>832500</v>
      </c>
      <c r="AQ52" s="4">
        <v>953000</v>
      </c>
      <c r="AR52" s="4">
        <v>943750</v>
      </c>
      <c r="AS52" s="12">
        <v>855530.48124876805</v>
      </c>
      <c r="AT52" s="15">
        <f t="shared" si="0"/>
        <v>-9.3477635762894778E-2</v>
      </c>
    </row>
    <row r="53" spans="1:46" ht="15" x14ac:dyDescent="0.25">
      <c r="A53" s="2" t="s">
        <v>48</v>
      </c>
      <c r="B53" s="3" t="s">
        <v>57</v>
      </c>
      <c r="C53" s="3">
        <v>447000</v>
      </c>
      <c r="D53" s="3">
        <f>IFERROR(VLOOKUP(B53,'[1]All Metro Suburbs'!B$2:D$483,3,FALSE),0)</f>
        <v>460000</v>
      </c>
      <c r="E53" s="3">
        <f>IFERROR(VLOOKUP(B53,[2]LSG_Stats_Combined!B$2:D$478,3,FALSE),0)</f>
        <v>420000</v>
      </c>
      <c r="F53" s="3">
        <f>IFERROR(VLOOKUP(B53,[3]Sheet1!B$2:D$478,3,FALSE),0)</f>
        <v>410000</v>
      </c>
      <c r="G53" s="3">
        <v>433500</v>
      </c>
      <c r="H53" s="3">
        <f>IFERROR(VLOOKUP(B53,'[1]All Metro Suburbs'!B$2:F$483,5,FALSE),)</f>
        <v>535000</v>
      </c>
      <c r="I53" s="3">
        <f>IFERROR(VLOOKUP(B53,[2]LSG_Stats_Combined!B$2:F$478,5,FALSE),)</f>
        <v>490000</v>
      </c>
      <c r="J53" s="3">
        <f>IFERROR(VLOOKUP(B53,[3]Sheet1!B$2:F$478,5,FALSE),0)</f>
        <v>447500</v>
      </c>
      <c r="K53" s="3">
        <f>IFERROR(VLOOKUP(B53,[4]Sheet1!B$2:F$478,5,FALSE),0)</f>
        <v>450000</v>
      </c>
      <c r="L53" s="3">
        <f>IFERROR(VLOOKUP(B53,[5]LSG_Stats_Combined_2016q2!B$2:F$479,5,FALSE),0)</f>
        <v>504000</v>
      </c>
      <c r="M53" s="3">
        <f>IFERROR(VLOOKUP(B53,[6]LSG_Stats_Combined_2016q3!B$2:F$479,5,FALSE),0)</f>
        <v>455000</v>
      </c>
      <c r="N53" s="3">
        <f>IFERROR(VLOOKUP(B53,[7]LSG_Stats_Combined_2016q4!B$2:F$478,5,FALSE),0)</f>
        <v>479000</v>
      </c>
      <c r="O53" s="3">
        <f>IFERROR(VLOOKUP(B53,[8]LSG_Stats_Combined_2017q1!B$2:F$479,5,FALSE),0)</f>
        <v>460000</v>
      </c>
      <c r="P53" s="3">
        <f>IFERROR(VLOOKUP(B53,[9]LSG_Stats_Combined_2017q2!B$2:F$479,5,FALSE),0)</f>
        <v>540000</v>
      </c>
      <c r="Q53" s="3">
        <f>IFERROR(VLOOKUP(B53,[10]City_Suburb_2017q3!B$2:F$479,5,FALSE),0)</f>
        <v>414275</v>
      </c>
      <c r="R53" s="3">
        <f>IFERROR(VLOOKUP(B53,[11]LSG_Stats_Combined_2017q4!B$2:F$480,5,FALSE),0)</f>
        <v>490000</v>
      </c>
      <c r="S53" s="3">
        <f>IFERROR(VLOOKUP(B53,[12]LSG_Stats_Combined_2018q1!B$1:G$480,5,FALSE),0)</f>
        <v>481000</v>
      </c>
      <c r="T53" s="3">
        <v>468000</v>
      </c>
      <c r="U53" s="3">
        <v>530000</v>
      </c>
      <c r="V53" s="3">
        <v>492500</v>
      </c>
      <c r="W53" s="3">
        <v>520000</v>
      </c>
      <c r="X53" s="3">
        <v>520000</v>
      </c>
      <c r="Y53" s="3">
        <v>465000</v>
      </c>
      <c r="Z53" s="3">
        <v>509000</v>
      </c>
      <c r="AA53" s="3">
        <v>500000</v>
      </c>
      <c r="AB53" s="3">
        <v>771622</v>
      </c>
      <c r="AC53" s="3">
        <v>620000</v>
      </c>
      <c r="AD53" s="3">
        <v>640500</v>
      </c>
      <c r="AE53" s="3">
        <v>640000</v>
      </c>
      <c r="AF53" s="3">
        <v>593000</v>
      </c>
      <c r="AG53" s="3">
        <v>772000</v>
      </c>
      <c r="AH53" s="3">
        <v>811000</v>
      </c>
      <c r="AI53" s="3">
        <v>915000</v>
      </c>
      <c r="AJ53" s="3">
        <v>705000</v>
      </c>
      <c r="AK53" s="3">
        <v>727500</v>
      </c>
      <c r="AL53" s="3">
        <v>660000</v>
      </c>
      <c r="AM53" s="3">
        <v>785000</v>
      </c>
      <c r="AN53" s="4">
        <v>725000</v>
      </c>
      <c r="AO53" s="4">
        <v>879750</v>
      </c>
      <c r="AP53" s="4">
        <v>805000</v>
      </c>
      <c r="AQ53" s="4">
        <v>812000</v>
      </c>
      <c r="AR53" s="4">
        <v>900000</v>
      </c>
      <c r="AS53" s="12">
        <v>936693.65648970997</v>
      </c>
      <c r="AT53" s="15">
        <f t="shared" si="0"/>
        <v>4.0770729433011084E-2</v>
      </c>
    </row>
    <row r="54" spans="1:46" ht="15" x14ac:dyDescent="0.25">
      <c r="A54" s="2" t="s">
        <v>48</v>
      </c>
      <c r="B54" s="3" t="s">
        <v>58</v>
      </c>
      <c r="C54" s="3">
        <v>350000</v>
      </c>
      <c r="D54" s="3">
        <f>IFERROR(VLOOKUP(B54,'[1]All Metro Suburbs'!B$2:D$483,3,FALSE),0)</f>
        <v>340000</v>
      </c>
      <c r="E54" s="3">
        <f>IFERROR(VLOOKUP(B54,[2]LSG_Stats_Combined!B$2:D$478,3,FALSE),0)</f>
        <v>375100</v>
      </c>
      <c r="F54" s="3">
        <f>IFERROR(VLOOKUP(B54,[3]Sheet1!B$2:D$478,3,FALSE),0)</f>
        <v>375000</v>
      </c>
      <c r="G54" s="3">
        <v>352300</v>
      </c>
      <c r="H54" s="3">
        <f>IFERROR(VLOOKUP(B54,'[1]All Metro Suburbs'!B$2:F$483,5,FALSE),)</f>
        <v>380000</v>
      </c>
      <c r="I54" s="3">
        <f>IFERROR(VLOOKUP(B54,[2]LSG_Stats_Combined!B$2:F$478,5,FALSE),)</f>
        <v>388500</v>
      </c>
      <c r="J54" s="3">
        <f>IFERROR(VLOOKUP(B54,[3]Sheet1!B$2:F$478,5,FALSE),0)</f>
        <v>342000</v>
      </c>
      <c r="K54" s="3">
        <f>IFERROR(VLOOKUP(B54,[4]Sheet1!B$2:F$478,5,FALSE),0)</f>
        <v>353000</v>
      </c>
      <c r="L54" s="3">
        <f>IFERROR(VLOOKUP(B54,[5]LSG_Stats_Combined_2016q2!B$2:F$479,5,FALSE),0)</f>
        <v>380000</v>
      </c>
      <c r="M54" s="3">
        <f>IFERROR(VLOOKUP(B54,[6]LSG_Stats_Combined_2016q3!B$2:F$479,5,FALSE),0)</f>
        <v>367500</v>
      </c>
      <c r="N54" s="3">
        <f>IFERROR(VLOOKUP(B54,[7]LSG_Stats_Combined_2016q4!B$2:F$478,5,FALSE),0)</f>
        <v>358500</v>
      </c>
      <c r="O54" s="3">
        <f>IFERROR(VLOOKUP(B54,[8]LSG_Stats_Combined_2017q1!B$2:F$479,5,FALSE),0)</f>
        <v>363000</v>
      </c>
      <c r="P54" s="3">
        <f>IFERROR(VLOOKUP(B54,[9]LSG_Stats_Combined_2017q2!B$2:F$479,5,FALSE),0)</f>
        <v>350000</v>
      </c>
      <c r="Q54" s="3">
        <f>IFERROR(VLOOKUP(B54,[10]City_Suburb_2017q3!B$2:F$479,5,FALSE),0)</f>
        <v>398000</v>
      </c>
      <c r="R54" s="3">
        <f>IFERROR(VLOOKUP(B54,[11]LSG_Stats_Combined_2017q4!B$2:F$480,5,FALSE),0)</f>
        <v>384700</v>
      </c>
      <c r="S54" s="3">
        <f>IFERROR(VLOOKUP(B54,[12]LSG_Stats_Combined_2018q1!B$1:G$480,5,FALSE),0)</f>
        <v>386000</v>
      </c>
      <c r="T54" s="3">
        <v>341250</v>
      </c>
      <c r="U54" s="3">
        <v>383000</v>
      </c>
      <c r="V54" s="3">
        <v>415000</v>
      </c>
      <c r="W54" s="3">
        <v>373000</v>
      </c>
      <c r="X54" s="3">
        <v>450000</v>
      </c>
      <c r="Y54" s="3">
        <v>395000</v>
      </c>
      <c r="Z54" s="3">
        <v>405750</v>
      </c>
      <c r="AA54" s="3">
        <v>465000</v>
      </c>
      <c r="AB54" s="3">
        <v>462500</v>
      </c>
      <c r="AC54" s="3">
        <v>467500</v>
      </c>
      <c r="AD54" s="3">
        <v>532000</v>
      </c>
      <c r="AE54" s="3">
        <v>555500</v>
      </c>
      <c r="AF54" s="3">
        <v>507500</v>
      </c>
      <c r="AG54" s="3">
        <v>642000</v>
      </c>
      <c r="AH54" s="3">
        <v>583000</v>
      </c>
      <c r="AI54" s="3">
        <v>809000</v>
      </c>
      <c r="AJ54" s="3">
        <v>735000</v>
      </c>
      <c r="AK54" s="3">
        <v>636000</v>
      </c>
      <c r="AL54" s="3">
        <v>622500</v>
      </c>
      <c r="AM54" s="3">
        <v>730000</v>
      </c>
      <c r="AN54" s="4">
        <v>636250</v>
      </c>
      <c r="AO54" s="4">
        <v>615000</v>
      </c>
      <c r="AP54" s="4">
        <v>671500</v>
      </c>
      <c r="AQ54" s="4">
        <v>727000</v>
      </c>
      <c r="AR54" s="4">
        <v>736000</v>
      </c>
      <c r="AS54" s="12">
        <v>777079.44142491801</v>
      </c>
      <c r="AT54" s="15">
        <f t="shared" si="0"/>
        <v>5.5814458457769035E-2</v>
      </c>
    </row>
    <row r="55" spans="1:46" ht="15" x14ac:dyDescent="0.25">
      <c r="A55" s="2" t="s">
        <v>48</v>
      </c>
      <c r="B55" s="3" t="s">
        <v>59</v>
      </c>
      <c r="C55" s="3">
        <v>480000</v>
      </c>
      <c r="D55" s="3">
        <f>IFERROR(VLOOKUP(B55,'[1]All Metro Suburbs'!B$2:D$483,3,FALSE),0)</f>
        <v>459000</v>
      </c>
      <c r="E55" s="3">
        <f>IFERROR(VLOOKUP(B55,[2]LSG_Stats_Combined!B$2:D$478,3,FALSE),0)</f>
        <v>472500</v>
      </c>
      <c r="F55" s="3">
        <f>IFERROR(VLOOKUP(B55,[3]Sheet1!B$2:D$478,3,FALSE),0)</f>
        <v>475000</v>
      </c>
      <c r="G55" s="3">
        <v>425000</v>
      </c>
      <c r="H55" s="3">
        <f>IFERROR(VLOOKUP(B55,'[1]All Metro Suburbs'!B$2:F$483,5,FALSE),)</f>
        <v>426000</v>
      </c>
      <c r="I55" s="3">
        <f>IFERROR(VLOOKUP(B55,[2]LSG_Stats_Combined!B$2:F$478,5,FALSE),)</f>
        <v>460000</v>
      </c>
      <c r="J55" s="3">
        <f>IFERROR(VLOOKUP(B55,[3]Sheet1!B$2:F$478,5,FALSE),0)</f>
        <v>462750</v>
      </c>
      <c r="K55" s="3">
        <f>IFERROR(VLOOKUP(B55,[4]Sheet1!B$2:F$478,5,FALSE),0)</f>
        <v>430000</v>
      </c>
      <c r="L55" s="3">
        <f>IFERROR(VLOOKUP(B55,[5]LSG_Stats_Combined_2016q2!B$2:F$479,5,FALSE),0)</f>
        <v>435000</v>
      </c>
      <c r="M55" s="3">
        <f>IFERROR(VLOOKUP(B55,[6]LSG_Stats_Combined_2016q3!B$2:F$479,5,FALSE),0)</f>
        <v>447000</v>
      </c>
      <c r="N55" s="3">
        <f>IFERROR(VLOOKUP(B55,[7]LSG_Stats_Combined_2016q4!B$2:F$478,5,FALSE),0)</f>
        <v>483750</v>
      </c>
      <c r="O55" s="3">
        <f>IFERROR(VLOOKUP(B55,[8]LSG_Stats_Combined_2017q1!B$2:F$479,5,FALSE),0)</f>
        <v>488750</v>
      </c>
      <c r="P55" s="3">
        <f>IFERROR(VLOOKUP(B55,[9]LSG_Stats_Combined_2017q2!B$2:F$479,5,FALSE),0)</f>
        <v>524250</v>
      </c>
      <c r="Q55" s="3">
        <f>IFERROR(VLOOKUP(B55,[10]City_Suburb_2017q3!B$2:F$479,5,FALSE),0)</f>
        <v>480000</v>
      </c>
      <c r="R55" s="3">
        <f>IFERROR(VLOOKUP(B55,[11]LSG_Stats_Combined_2017q4!B$2:F$480,5,FALSE),0)</f>
        <v>501500</v>
      </c>
      <c r="S55" s="3">
        <f>IFERROR(VLOOKUP(B55,[12]LSG_Stats_Combined_2018q1!B$1:G$480,5,FALSE),0)</f>
        <v>506500</v>
      </c>
      <c r="T55" s="3">
        <v>525000</v>
      </c>
      <c r="U55" s="3">
        <v>520000</v>
      </c>
      <c r="V55" s="3">
        <v>519444</v>
      </c>
      <c r="W55" s="3">
        <v>533000</v>
      </c>
      <c r="X55" s="3">
        <v>532500</v>
      </c>
      <c r="Y55" s="3">
        <v>536000</v>
      </c>
      <c r="Z55" s="3">
        <v>535000</v>
      </c>
      <c r="AA55" s="3">
        <v>545000</v>
      </c>
      <c r="AB55" s="3">
        <v>490000</v>
      </c>
      <c r="AC55" s="3">
        <v>554000</v>
      </c>
      <c r="AD55" s="3">
        <v>537500</v>
      </c>
      <c r="AE55" s="3">
        <v>530500</v>
      </c>
      <c r="AF55" s="3">
        <v>692500</v>
      </c>
      <c r="AG55" s="3">
        <v>747500</v>
      </c>
      <c r="AH55" s="3">
        <v>730000</v>
      </c>
      <c r="AI55" s="3">
        <v>691000</v>
      </c>
      <c r="AJ55" s="3">
        <v>888000</v>
      </c>
      <c r="AK55" s="3">
        <v>764000</v>
      </c>
      <c r="AL55" s="3">
        <v>700000</v>
      </c>
      <c r="AM55" s="3">
        <v>623250</v>
      </c>
      <c r="AN55" s="4">
        <v>760000</v>
      </c>
      <c r="AO55" s="4">
        <v>873500</v>
      </c>
      <c r="AP55" s="4">
        <v>737500</v>
      </c>
      <c r="AQ55" s="4">
        <v>834125</v>
      </c>
      <c r="AR55" s="4">
        <v>825950</v>
      </c>
      <c r="AS55" s="12">
        <v>874372.81096698996</v>
      </c>
      <c r="AT55" s="15">
        <f t="shared" si="0"/>
        <v>5.8626806667461659E-2</v>
      </c>
    </row>
    <row r="56" spans="1:46" ht="15" x14ac:dyDescent="0.25">
      <c r="A56" s="2" t="s">
        <v>48</v>
      </c>
      <c r="B56" s="3" t="s">
        <v>60</v>
      </c>
      <c r="C56" s="3">
        <v>508647</v>
      </c>
      <c r="D56" s="3">
        <f>IFERROR(VLOOKUP(B56,'[1]All Metro Suburbs'!B$2:D$483,3,FALSE),0)</f>
        <v>473000</v>
      </c>
      <c r="E56" s="3">
        <f>IFERROR(VLOOKUP(B56,[2]LSG_Stats_Combined!B$2:D$478,3,FALSE),0)</f>
        <v>455340</v>
      </c>
      <c r="F56" s="3">
        <f>IFERROR(VLOOKUP(B56,[3]Sheet1!B$2:D$478,3,FALSE),0)</f>
        <v>437000</v>
      </c>
      <c r="G56" s="3">
        <v>490250</v>
      </c>
      <c r="H56" s="3">
        <f>IFERROR(VLOOKUP(B56,'[1]All Metro Suburbs'!B$2:F$483,5,FALSE),)</f>
        <v>480500</v>
      </c>
      <c r="I56" s="3">
        <f>IFERROR(VLOOKUP(B56,[2]LSG_Stats_Combined!B$2:F$478,5,FALSE),)</f>
        <v>536000</v>
      </c>
      <c r="J56" s="3">
        <f>IFERROR(VLOOKUP(B56,[3]Sheet1!B$2:F$478,5,FALSE),0)</f>
        <v>537500</v>
      </c>
      <c r="K56" s="3">
        <f>IFERROR(VLOOKUP(B56,[4]Sheet1!B$2:F$478,5,FALSE),0)</f>
        <v>499750</v>
      </c>
      <c r="L56" s="3">
        <f>IFERROR(VLOOKUP(B56,[5]LSG_Stats_Combined_2016q2!B$2:F$479,5,FALSE),0)</f>
        <v>490250</v>
      </c>
      <c r="M56" s="3">
        <f>IFERROR(VLOOKUP(B56,[6]LSG_Stats_Combined_2016q3!B$2:F$479,5,FALSE),0)</f>
        <v>540000</v>
      </c>
      <c r="N56" s="3">
        <f>IFERROR(VLOOKUP(B56,[7]LSG_Stats_Combined_2016q4!B$2:F$478,5,FALSE),0)</f>
        <v>530000</v>
      </c>
      <c r="O56" s="3">
        <f>IFERROR(VLOOKUP(B56,[8]LSG_Stats_Combined_2017q1!B$2:F$479,5,FALSE),0)</f>
        <v>580000</v>
      </c>
      <c r="P56" s="3">
        <f>IFERROR(VLOOKUP(B56,[9]LSG_Stats_Combined_2017q2!B$2:F$479,5,FALSE),0)</f>
        <v>540500</v>
      </c>
      <c r="Q56" s="3">
        <f>IFERROR(VLOOKUP(B56,[10]City_Suburb_2017q3!B$2:F$479,5,FALSE),0)</f>
        <v>550000</v>
      </c>
      <c r="R56" s="3">
        <f>IFERROR(VLOOKUP(B56,[11]LSG_Stats_Combined_2017q4!B$2:F$480,5,FALSE),0)</f>
        <v>490000</v>
      </c>
      <c r="S56" s="3">
        <f>IFERROR(VLOOKUP(B56,[12]LSG_Stats_Combined_2018q1!B$1:G$480,5,FALSE),0)</f>
        <v>540000</v>
      </c>
      <c r="T56" s="3">
        <v>599750</v>
      </c>
      <c r="U56" s="3">
        <v>570000</v>
      </c>
      <c r="V56" s="3">
        <v>559100</v>
      </c>
      <c r="W56" s="3">
        <v>570000</v>
      </c>
      <c r="X56" s="3">
        <v>540000</v>
      </c>
      <c r="Y56" s="3">
        <v>601999.5</v>
      </c>
      <c r="Z56" s="3">
        <v>540000</v>
      </c>
      <c r="AA56" s="3">
        <v>532500</v>
      </c>
      <c r="AB56" s="3">
        <v>460250</v>
      </c>
      <c r="AC56" s="3">
        <v>525000</v>
      </c>
      <c r="AD56" s="3">
        <v>526500</v>
      </c>
      <c r="AE56" s="3">
        <v>570000</v>
      </c>
      <c r="AF56" s="3">
        <v>601000</v>
      </c>
      <c r="AG56" s="3">
        <v>665000</v>
      </c>
      <c r="AH56" s="3">
        <v>732000</v>
      </c>
      <c r="AI56" s="3">
        <v>804500</v>
      </c>
      <c r="AJ56" s="3">
        <v>700000</v>
      </c>
      <c r="AK56" s="3">
        <v>735000</v>
      </c>
      <c r="AL56" s="3">
        <v>770000</v>
      </c>
      <c r="AM56" s="3">
        <v>835000</v>
      </c>
      <c r="AN56" s="4">
        <v>871000</v>
      </c>
      <c r="AO56" s="4">
        <v>960500</v>
      </c>
      <c r="AP56" s="4">
        <v>886000</v>
      </c>
      <c r="AQ56" s="4">
        <v>969250</v>
      </c>
      <c r="AR56" s="4">
        <v>915500</v>
      </c>
      <c r="AS56" s="12">
        <v>993337.35358252702</v>
      </c>
      <c r="AT56" s="15">
        <f t="shared" si="0"/>
        <v>8.5021686054098336E-2</v>
      </c>
    </row>
    <row r="57" spans="1:46" ht="15" x14ac:dyDescent="0.25">
      <c r="A57" s="2" t="s">
        <v>48</v>
      </c>
      <c r="B57" s="3" t="s">
        <v>45</v>
      </c>
      <c r="C57" s="3">
        <v>491500</v>
      </c>
      <c r="D57" s="3">
        <f>IFERROR(VLOOKUP(B57,'[1]All Metro Suburbs'!B$2:D$483,3,FALSE),0)</f>
        <v>461550</v>
      </c>
      <c r="E57" s="3">
        <f>IFERROR(VLOOKUP(B57,[2]LSG_Stats_Combined!B$2:D$478,3,FALSE),0)</f>
        <v>570000</v>
      </c>
      <c r="F57" s="3">
        <f>IFERROR(VLOOKUP(B57,[3]Sheet1!B$2:D$478,3,FALSE),0)</f>
        <v>430000</v>
      </c>
      <c r="G57" s="3">
        <v>515000</v>
      </c>
      <c r="H57" s="3">
        <f>IFERROR(VLOOKUP(B57,'[1]All Metro Suburbs'!B$2:F$483,5,FALSE),)</f>
        <v>500000</v>
      </c>
      <c r="I57" s="3">
        <f>IFERROR(VLOOKUP(B57,[2]LSG_Stats_Combined!B$2:F$478,5,FALSE),)</f>
        <v>462500</v>
      </c>
      <c r="J57" s="3">
        <f>IFERROR(VLOOKUP(B57,[3]Sheet1!B$2:F$478,5,FALSE),0)</f>
        <v>475000</v>
      </c>
      <c r="K57" s="3">
        <f>IFERROR(VLOOKUP(B57,[4]Sheet1!B$2:F$478,5,FALSE),0)</f>
        <v>590000</v>
      </c>
      <c r="L57" s="3">
        <f>IFERROR(VLOOKUP(B57,[5]LSG_Stats_Combined_2016q2!B$2:F$479,5,FALSE),0)</f>
        <v>517000</v>
      </c>
      <c r="M57" s="3">
        <f>IFERROR(VLOOKUP(B57,[6]LSG_Stats_Combined_2016q3!B$2:F$479,5,FALSE),0)</f>
        <v>512000</v>
      </c>
      <c r="N57" s="3">
        <f>IFERROR(VLOOKUP(B57,[7]LSG_Stats_Combined_2016q4!B$2:F$478,5,FALSE),0)</f>
        <v>514500</v>
      </c>
      <c r="O57" s="3">
        <f>IFERROR(VLOOKUP(B57,[8]LSG_Stats_Combined_2017q1!B$2:F$479,5,FALSE),0)</f>
        <v>505000</v>
      </c>
      <c r="P57" s="3">
        <f>IFERROR(VLOOKUP(B57,[9]LSG_Stats_Combined_2017q2!B$2:F$479,5,FALSE),0)</f>
        <v>502500</v>
      </c>
      <c r="Q57" s="3">
        <f>IFERROR(VLOOKUP(B57,[10]City_Suburb_2017q3!B$2:F$479,5,FALSE),0)</f>
        <v>480000</v>
      </c>
      <c r="R57" s="3">
        <f>IFERROR(VLOOKUP(B57,[11]LSG_Stats_Combined_2017q4!B$2:F$480,5,FALSE),0)</f>
        <v>630000</v>
      </c>
      <c r="S57" s="3">
        <f>IFERROR(VLOOKUP(B57,[12]LSG_Stats_Combined_2018q1!B$1:G$480,5,FALSE),0)</f>
        <v>552500</v>
      </c>
      <c r="T57" s="3">
        <v>510000</v>
      </c>
      <c r="U57" s="3">
        <v>551100</v>
      </c>
      <c r="V57" s="3">
        <v>540000</v>
      </c>
      <c r="W57" s="3">
        <v>569000</v>
      </c>
      <c r="X57" s="3">
        <v>555000</v>
      </c>
      <c r="Y57" s="3">
        <v>595000</v>
      </c>
      <c r="Z57" s="3">
        <v>546250</v>
      </c>
      <c r="AA57" s="3">
        <v>451250</v>
      </c>
      <c r="AB57" s="3">
        <v>418500</v>
      </c>
      <c r="AC57" s="3">
        <v>450000</v>
      </c>
      <c r="AD57" s="3">
        <v>449000</v>
      </c>
      <c r="AE57" s="3">
        <v>471250</v>
      </c>
      <c r="AF57" s="3">
        <v>662750</v>
      </c>
      <c r="AG57" s="3">
        <v>492000</v>
      </c>
      <c r="AH57" s="3">
        <v>640000</v>
      </c>
      <c r="AI57" s="3">
        <v>610000</v>
      </c>
      <c r="AJ57" s="3">
        <v>831000</v>
      </c>
      <c r="AK57" s="3">
        <v>820000</v>
      </c>
      <c r="AL57" s="3">
        <v>835000</v>
      </c>
      <c r="AM57" s="3">
        <v>715000</v>
      </c>
      <c r="AN57" s="4">
        <v>790000</v>
      </c>
      <c r="AO57" s="4">
        <v>827500</v>
      </c>
      <c r="AP57" s="4">
        <v>978000</v>
      </c>
      <c r="AQ57" s="4">
        <v>934500</v>
      </c>
      <c r="AR57" s="4">
        <v>1000000</v>
      </c>
      <c r="AS57" s="12">
        <v>1058307.1788649701</v>
      </c>
      <c r="AT57" s="15">
        <f t="shared" si="0"/>
        <v>5.8307178864970104E-2</v>
      </c>
    </row>
    <row r="58" spans="1:46" ht="15" x14ac:dyDescent="0.25">
      <c r="A58" s="2" t="s">
        <v>48</v>
      </c>
      <c r="B58" s="3" t="s">
        <v>61</v>
      </c>
      <c r="C58" s="3">
        <v>427000</v>
      </c>
      <c r="D58" s="3">
        <f>IFERROR(VLOOKUP(B58,'[1]All Metro Suburbs'!B$2:D$483,3,FALSE),0)</f>
        <v>410000</v>
      </c>
      <c r="E58" s="3">
        <f>IFERROR(VLOOKUP(B58,[2]LSG_Stats_Combined!B$2:D$478,3,FALSE),0)</f>
        <v>420000</v>
      </c>
      <c r="F58" s="3">
        <f>IFERROR(VLOOKUP(B58,[3]Sheet1!B$2:D$478,3,FALSE),0)</f>
        <v>435000</v>
      </c>
      <c r="G58" s="3">
        <v>426500</v>
      </c>
      <c r="H58" s="3">
        <f>IFERROR(VLOOKUP(B58,'[1]All Metro Suburbs'!B$2:F$483,5,FALSE),)</f>
        <v>417500</v>
      </c>
      <c r="I58" s="3">
        <f>IFERROR(VLOOKUP(B58,[2]LSG_Stats_Combined!B$2:F$478,5,FALSE),)</f>
        <v>439000</v>
      </c>
      <c r="J58" s="3">
        <f>IFERROR(VLOOKUP(B58,[3]Sheet1!B$2:F$478,5,FALSE),0)</f>
        <v>440000</v>
      </c>
      <c r="K58" s="3">
        <f>IFERROR(VLOOKUP(B58,[4]Sheet1!B$2:F$478,5,FALSE),0)</f>
        <v>437500</v>
      </c>
      <c r="L58" s="3">
        <f>IFERROR(VLOOKUP(B58,[5]LSG_Stats_Combined_2016q2!B$2:F$479,5,FALSE),0)</f>
        <v>470000</v>
      </c>
      <c r="M58" s="3">
        <f>IFERROR(VLOOKUP(B58,[6]LSG_Stats_Combined_2016q3!B$2:F$479,5,FALSE),0)</f>
        <v>451000</v>
      </c>
      <c r="N58" s="3">
        <f>IFERROR(VLOOKUP(B58,[7]LSG_Stats_Combined_2016q4!B$2:F$478,5,FALSE),0)</f>
        <v>457500</v>
      </c>
      <c r="O58" s="3">
        <f>IFERROR(VLOOKUP(B58,[8]LSG_Stats_Combined_2017q1!B$2:F$479,5,FALSE),0)</f>
        <v>441000</v>
      </c>
      <c r="P58" s="3">
        <f>IFERROR(VLOOKUP(B58,[9]LSG_Stats_Combined_2017q2!B$2:F$479,5,FALSE),0)</f>
        <v>482500</v>
      </c>
      <c r="Q58" s="3">
        <f>IFERROR(VLOOKUP(B58,[10]City_Suburb_2017q3!B$2:F$479,5,FALSE),0)</f>
        <v>463000</v>
      </c>
      <c r="R58" s="3">
        <f>IFERROR(VLOOKUP(B58,[11]LSG_Stats_Combined_2017q4!B$2:F$480,5,FALSE),0)</f>
        <v>450000</v>
      </c>
      <c r="S58" s="3">
        <f>IFERROR(VLOOKUP(B58,[12]LSG_Stats_Combined_2018q1!B$1:G$480,5,FALSE),0)</f>
        <v>479000</v>
      </c>
      <c r="T58" s="3">
        <v>454000</v>
      </c>
      <c r="U58" s="3">
        <v>487000</v>
      </c>
      <c r="V58" s="3">
        <v>475000</v>
      </c>
      <c r="W58" s="3">
        <v>501750</v>
      </c>
      <c r="X58" s="3">
        <v>443000</v>
      </c>
      <c r="Y58" s="3">
        <v>470750</v>
      </c>
      <c r="Z58" s="3">
        <v>455000</v>
      </c>
      <c r="AA58" s="3">
        <v>580000</v>
      </c>
      <c r="AB58" s="3">
        <v>546500</v>
      </c>
      <c r="AC58" s="3">
        <v>562500</v>
      </c>
      <c r="AD58" s="3">
        <v>575000</v>
      </c>
      <c r="AE58" s="3">
        <v>601250</v>
      </c>
      <c r="AF58" s="3">
        <v>523000</v>
      </c>
      <c r="AG58" s="3">
        <v>620000</v>
      </c>
      <c r="AH58" s="3">
        <v>706000</v>
      </c>
      <c r="AI58" s="3">
        <v>520000</v>
      </c>
      <c r="AJ58" s="3">
        <v>626200</v>
      </c>
      <c r="AK58" s="3">
        <v>577500</v>
      </c>
      <c r="AL58" s="3">
        <v>672500</v>
      </c>
      <c r="AM58" s="3">
        <v>618000</v>
      </c>
      <c r="AN58" s="4">
        <v>726500</v>
      </c>
      <c r="AO58" s="4">
        <v>720000</v>
      </c>
      <c r="AP58" s="4">
        <v>725000</v>
      </c>
      <c r="AQ58" s="4">
        <v>745000</v>
      </c>
      <c r="AR58" s="4">
        <v>775000</v>
      </c>
      <c r="AS58" s="12">
        <v>784705.18532568705</v>
      </c>
      <c r="AT58" s="15">
        <f t="shared" si="0"/>
        <v>1.2522819775080069E-2</v>
      </c>
    </row>
    <row r="59" spans="1:46" ht="15" x14ac:dyDescent="0.25">
      <c r="A59" s="2" t="s">
        <v>48</v>
      </c>
      <c r="B59" s="3" t="s">
        <v>62</v>
      </c>
      <c r="C59" s="3">
        <v>402500</v>
      </c>
      <c r="D59" s="3">
        <f>IFERROR(VLOOKUP(B59,'[1]All Metro Suburbs'!B$2:D$483,3,FALSE),0)</f>
        <v>405000</v>
      </c>
      <c r="E59" s="3">
        <f>IFERROR(VLOOKUP(B59,[2]LSG_Stats_Combined!B$2:D$478,3,FALSE),0)</f>
        <v>420000</v>
      </c>
      <c r="F59" s="3">
        <f>IFERROR(VLOOKUP(B59,[3]Sheet1!B$2:D$478,3,FALSE),0)</f>
        <v>400050</v>
      </c>
      <c r="G59" s="3">
        <v>411000</v>
      </c>
      <c r="H59" s="3">
        <f>IFERROR(VLOOKUP(B59,'[1]All Metro Suburbs'!B$2:F$483,5,FALSE),)</f>
        <v>388500</v>
      </c>
      <c r="I59" s="3">
        <f>IFERROR(VLOOKUP(B59,[2]LSG_Stats_Combined!B$2:F$478,5,FALSE),)</f>
        <v>420000</v>
      </c>
      <c r="J59" s="3">
        <f>IFERROR(VLOOKUP(B59,[3]Sheet1!B$2:F$478,5,FALSE),0)</f>
        <v>381500</v>
      </c>
      <c r="K59" s="3">
        <f>IFERROR(VLOOKUP(B59,[4]Sheet1!B$2:F$478,5,FALSE),0)</f>
        <v>422000</v>
      </c>
      <c r="L59" s="3">
        <f>IFERROR(VLOOKUP(B59,[5]LSG_Stats_Combined_2016q2!B$2:F$479,5,FALSE),0)</f>
        <v>445000</v>
      </c>
      <c r="M59" s="3">
        <f>IFERROR(VLOOKUP(B59,[6]LSG_Stats_Combined_2016q3!B$2:F$479,5,FALSE),0)</f>
        <v>395000</v>
      </c>
      <c r="N59" s="3">
        <f>IFERROR(VLOOKUP(B59,[7]LSG_Stats_Combined_2016q4!B$2:F$478,5,FALSE),0)</f>
        <v>387500</v>
      </c>
      <c r="O59" s="3">
        <f>IFERROR(VLOOKUP(B59,[8]LSG_Stats_Combined_2017q1!B$2:F$479,5,FALSE),0)</f>
        <v>446000</v>
      </c>
      <c r="P59" s="3">
        <f>IFERROR(VLOOKUP(B59,[9]LSG_Stats_Combined_2017q2!B$2:F$479,5,FALSE),0)</f>
        <v>429500</v>
      </c>
      <c r="Q59" s="3">
        <f>IFERROR(VLOOKUP(B59,[10]City_Suburb_2017q3!B$2:F$479,5,FALSE),0)</f>
        <v>403500</v>
      </c>
      <c r="R59" s="3">
        <f>IFERROR(VLOOKUP(B59,[11]LSG_Stats_Combined_2017q4!B$2:F$480,5,FALSE),0)</f>
        <v>420000</v>
      </c>
      <c r="S59" s="3">
        <f>IFERROR(VLOOKUP(B59,[12]LSG_Stats_Combined_2018q1!B$1:G$480,5,FALSE),0)</f>
        <v>428000</v>
      </c>
      <c r="T59" s="3">
        <v>432500</v>
      </c>
      <c r="U59" s="3">
        <v>456000</v>
      </c>
      <c r="V59" s="3">
        <v>461000</v>
      </c>
      <c r="W59" s="3">
        <v>505000</v>
      </c>
      <c r="X59" s="3">
        <v>410000</v>
      </c>
      <c r="Y59" s="3">
        <v>460000</v>
      </c>
      <c r="Z59" s="3">
        <v>465000</v>
      </c>
      <c r="AA59" s="3">
        <v>438000</v>
      </c>
      <c r="AB59" s="3">
        <v>513000</v>
      </c>
      <c r="AC59" s="3">
        <v>417500</v>
      </c>
      <c r="AD59" s="3">
        <v>410000</v>
      </c>
      <c r="AE59" s="3">
        <v>460000</v>
      </c>
      <c r="AF59" s="3">
        <v>679500</v>
      </c>
      <c r="AG59" s="3">
        <v>548000</v>
      </c>
      <c r="AH59" s="3">
        <v>570000</v>
      </c>
      <c r="AI59" s="3">
        <v>670000</v>
      </c>
      <c r="AJ59" s="3">
        <v>867000</v>
      </c>
      <c r="AK59" s="3">
        <v>725000</v>
      </c>
      <c r="AL59" s="3">
        <v>742000</v>
      </c>
      <c r="AM59" s="3">
        <v>751500</v>
      </c>
      <c r="AN59" s="4">
        <v>700000</v>
      </c>
      <c r="AO59" s="4">
        <v>710000</v>
      </c>
      <c r="AP59" s="4">
        <v>718500</v>
      </c>
      <c r="AQ59" s="4">
        <v>817500</v>
      </c>
      <c r="AR59" s="4">
        <v>840000</v>
      </c>
      <c r="AS59" s="12">
        <v>882918.73122161103</v>
      </c>
      <c r="AT59" s="15">
        <f t="shared" si="0"/>
        <v>5.1093727644775037E-2</v>
      </c>
    </row>
    <row r="60" spans="1:46" ht="15" x14ac:dyDescent="0.25">
      <c r="A60" s="2" t="s">
        <v>48</v>
      </c>
      <c r="B60" s="3" t="s">
        <v>63</v>
      </c>
      <c r="C60" s="3">
        <v>444500</v>
      </c>
      <c r="D60" s="3">
        <f>IFERROR(VLOOKUP(B60,'[1]All Metro Suburbs'!B$2:D$483,3,FALSE),0)</f>
        <v>449000</v>
      </c>
      <c r="E60" s="3">
        <f>IFERROR(VLOOKUP(B60,[2]LSG_Stats_Combined!B$2:D$478,3,FALSE),0)</f>
        <v>425000</v>
      </c>
      <c r="F60" s="3">
        <f>IFERROR(VLOOKUP(B60,[3]Sheet1!B$2:D$478,3,FALSE),0)</f>
        <v>435000</v>
      </c>
      <c r="G60" s="3">
        <v>445000</v>
      </c>
      <c r="H60" s="3">
        <f>IFERROR(VLOOKUP(B60,'[1]All Metro Suburbs'!B$2:F$483,5,FALSE),)</f>
        <v>535000</v>
      </c>
      <c r="I60" s="3">
        <f>IFERROR(VLOOKUP(B60,[2]LSG_Stats_Combined!B$2:F$478,5,FALSE),)</f>
        <v>515000</v>
      </c>
      <c r="J60" s="3">
        <f>IFERROR(VLOOKUP(B60,[3]Sheet1!B$2:F$478,5,FALSE),0)</f>
        <v>505000</v>
      </c>
      <c r="K60" s="3">
        <f>IFERROR(VLOOKUP(B60,[4]Sheet1!B$2:F$478,5,FALSE),0)</f>
        <v>474000</v>
      </c>
      <c r="L60" s="3">
        <f>IFERROR(VLOOKUP(B60,[5]LSG_Stats_Combined_2016q2!B$2:F$479,5,FALSE),0)</f>
        <v>484000</v>
      </c>
      <c r="M60" s="3">
        <f>IFERROR(VLOOKUP(B60,[6]LSG_Stats_Combined_2016q3!B$2:F$479,5,FALSE),0)</f>
        <v>521250</v>
      </c>
      <c r="N60" s="3">
        <f>IFERROR(VLOOKUP(B60,[7]LSG_Stats_Combined_2016q4!B$2:F$478,5,FALSE),0)</f>
        <v>501500</v>
      </c>
      <c r="O60" s="3">
        <f>IFERROR(VLOOKUP(B60,[8]LSG_Stats_Combined_2017q1!B$2:F$479,5,FALSE),0)</f>
        <v>434000</v>
      </c>
      <c r="P60" s="3">
        <f>IFERROR(VLOOKUP(B60,[9]LSG_Stats_Combined_2017q2!B$2:F$479,5,FALSE),0)</f>
        <v>561000</v>
      </c>
      <c r="Q60" s="3">
        <f>IFERROR(VLOOKUP(B60,[10]City_Suburb_2017q3!B$2:F$479,5,FALSE),0)</f>
        <v>565000</v>
      </c>
      <c r="R60" s="3">
        <f>IFERROR(VLOOKUP(B60,[11]LSG_Stats_Combined_2017q4!B$2:F$480,5,FALSE),0)</f>
        <v>575000</v>
      </c>
      <c r="S60" s="3">
        <f>IFERROR(VLOOKUP(B60,[12]LSG_Stats_Combined_2018q1!B$1:G$480,5,FALSE),0)</f>
        <v>526500</v>
      </c>
      <c r="T60" s="3">
        <v>551500</v>
      </c>
      <c r="U60" s="3">
        <v>570000</v>
      </c>
      <c r="V60" s="3">
        <v>550000</v>
      </c>
      <c r="W60" s="3">
        <v>570000</v>
      </c>
      <c r="X60" s="3">
        <v>577000</v>
      </c>
      <c r="Y60" s="3">
        <v>562500</v>
      </c>
      <c r="Z60" s="3">
        <v>580000</v>
      </c>
      <c r="AA60" s="3">
        <v>612500</v>
      </c>
      <c r="AB60" s="3">
        <v>632500</v>
      </c>
      <c r="AC60" s="3">
        <v>595000</v>
      </c>
      <c r="AD60" s="3">
        <v>635000</v>
      </c>
      <c r="AE60" s="3">
        <v>644000</v>
      </c>
      <c r="AF60" s="3">
        <v>425000</v>
      </c>
      <c r="AG60" s="3">
        <v>718000</v>
      </c>
      <c r="AH60" s="3">
        <v>800000</v>
      </c>
      <c r="AI60" s="3">
        <v>1110000</v>
      </c>
      <c r="AJ60" s="3">
        <v>784000</v>
      </c>
      <c r="AK60" s="3">
        <v>850000</v>
      </c>
      <c r="AL60" s="3">
        <v>820000</v>
      </c>
      <c r="AM60" s="3">
        <v>910000</v>
      </c>
      <c r="AN60" s="4">
        <v>857000</v>
      </c>
      <c r="AO60" s="4">
        <v>905000</v>
      </c>
      <c r="AP60" s="4">
        <v>886000</v>
      </c>
      <c r="AQ60" s="4">
        <v>930000</v>
      </c>
      <c r="AR60" s="4">
        <v>947500</v>
      </c>
      <c r="AS60" s="12">
        <v>1023533.49582798</v>
      </c>
      <c r="AT60" s="15">
        <f t="shared" si="0"/>
        <v>8.0246433591535604E-2</v>
      </c>
    </row>
    <row r="61" spans="1:46" ht="15" x14ac:dyDescent="0.25">
      <c r="A61" s="2" t="s">
        <v>48</v>
      </c>
      <c r="B61" s="3" t="s">
        <v>64</v>
      </c>
      <c r="C61" s="3">
        <v>390000</v>
      </c>
      <c r="D61" s="3">
        <f>IFERROR(VLOOKUP(B61,'[1]All Metro Suburbs'!B$2:D$483,3,FALSE),0)</f>
        <v>395000</v>
      </c>
      <c r="E61" s="3">
        <f>IFERROR(VLOOKUP(B61,[2]LSG_Stats_Combined!B$2:D$478,3,FALSE),0)</f>
        <v>413000</v>
      </c>
      <c r="F61" s="3">
        <f>IFERROR(VLOOKUP(B61,[3]Sheet1!B$2:D$478,3,FALSE),0)</f>
        <v>415000</v>
      </c>
      <c r="G61" s="3">
        <v>396500</v>
      </c>
      <c r="H61" s="3">
        <f>IFERROR(VLOOKUP(B61,'[1]All Metro Suburbs'!B$2:F$483,5,FALSE),)</f>
        <v>424500</v>
      </c>
      <c r="I61" s="3">
        <f>IFERROR(VLOOKUP(B61,[2]LSG_Stats_Combined!B$2:F$478,5,FALSE),)</f>
        <v>435000</v>
      </c>
      <c r="J61" s="3">
        <f>IFERROR(VLOOKUP(B61,[3]Sheet1!B$2:F$478,5,FALSE),0)</f>
        <v>472819</v>
      </c>
      <c r="K61" s="3">
        <f>IFERROR(VLOOKUP(B61,[4]Sheet1!B$2:F$478,5,FALSE),0)</f>
        <v>422944</v>
      </c>
      <c r="L61" s="3">
        <f>IFERROR(VLOOKUP(B61,[5]LSG_Stats_Combined_2016q2!B$2:F$479,5,FALSE),0)</f>
        <v>479050</v>
      </c>
      <c r="M61" s="3">
        <f>IFERROR(VLOOKUP(B61,[6]LSG_Stats_Combined_2016q3!B$2:F$479,5,FALSE),0)</f>
        <v>454250</v>
      </c>
      <c r="N61" s="3">
        <f>IFERROR(VLOOKUP(B61,[7]LSG_Stats_Combined_2016q4!B$2:F$478,5,FALSE),0)</f>
        <v>450000</v>
      </c>
      <c r="O61" s="3">
        <f>IFERROR(VLOOKUP(B61,[8]LSG_Stats_Combined_2017q1!B$2:F$479,5,FALSE),0)</f>
        <v>436000</v>
      </c>
      <c r="P61" s="3">
        <f>IFERROR(VLOOKUP(B61,[9]LSG_Stats_Combined_2017q2!B$2:F$479,5,FALSE),0)</f>
        <v>469500</v>
      </c>
      <c r="Q61" s="3">
        <f>IFERROR(VLOOKUP(B61,[10]City_Suburb_2017q3!B$2:F$479,5,FALSE),0)</f>
        <v>492750</v>
      </c>
      <c r="R61" s="3">
        <f>IFERROR(VLOOKUP(B61,[11]LSG_Stats_Combined_2017q4!B$2:F$480,5,FALSE),0)</f>
        <v>440800</v>
      </c>
      <c r="S61" s="3">
        <f>IFERROR(VLOOKUP(B61,[12]LSG_Stats_Combined_2018q1!B$1:G$480,5,FALSE),0)</f>
        <v>460000</v>
      </c>
      <c r="T61" s="3">
        <v>470000</v>
      </c>
      <c r="U61" s="3">
        <v>460000</v>
      </c>
      <c r="V61" s="3">
        <v>490250</v>
      </c>
      <c r="W61" s="3">
        <v>500000</v>
      </c>
      <c r="X61" s="3">
        <v>475500</v>
      </c>
      <c r="Y61" s="3">
        <v>456000</v>
      </c>
      <c r="Z61" s="3">
        <v>425000</v>
      </c>
      <c r="AA61" s="3">
        <v>568625.5</v>
      </c>
      <c r="AB61" s="3">
        <v>447000</v>
      </c>
      <c r="AC61" s="3">
        <v>497500</v>
      </c>
      <c r="AD61" s="3">
        <v>532500</v>
      </c>
      <c r="AE61" s="3">
        <v>554000</v>
      </c>
      <c r="AF61" s="3">
        <v>910000</v>
      </c>
      <c r="AG61" s="3">
        <v>620000</v>
      </c>
      <c r="AH61" s="3">
        <v>710000</v>
      </c>
      <c r="AI61" s="3">
        <v>775000</v>
      </c>
      <c r="AJ61" s="3">
        <v>975000</v>
      </c>
      <c r="AK61" s="3">
        <v>702500</v>
      </c>
      <c r="AL61" s="3">
        <v>714000</v>
      </c>
      <c r="AM61" s="3">
        <v>912500</v>
      </c>
      <c r="AN61" s="4">
        <v>735000</v>
      </c>
      <c r="AO61" s="4">
        <v>773446</v>
      </c>
      <c r="AP61" s="4">
        <v>675000</v>
      </c>
      <c r="AQ61" s="4">
        <v>838500</v>
      </c>
      <c r="AR61" s="4">
        <v>890000</v>
      </c>
      <c r="AS61" s="12">
        <v>910229.23532202002</v>
      </c>
      <c r="AT61" s="15">
        <f t="shared" si="0"/>
        <v>2.272947788991013E-2</v>
      </c>
    </row>
    <row r="62" spans="1:46" ht="15" x14ac:dyDescent="0.25">
      <c r="A62" s="2" t="s">
        <v>65</v>
      </c>
      <c r="B62" s="3" t="s">
        <v>5</v>
      </c>
      <c r="C62" s="3">
        <v>532500</v>
      </c>
      <c r="D62" s="3">
        <f>IFERROR(VLOOKUP(B62,'[1]All Metro Suburbs'!B$2:D$483,3,FALSE),0)</f>
        <v>532500</v>
      </c>
      <c r="E62" s="3">
        <f>IFERROR(VLOOKUP(B62,[2]LSG_Stats_Combined!B$2:D$478,3,FALSE),0)</f>
        <v>565000</v>
      </c>
      <c r="F62" s="3">
        <f>IFERROR(VLOOKUP(B62,[3]Sheet1!B$2:D$478,3,FALSE),0)</f>
        <v>588000</v>
      </c>
      <c r="G62" s="3">
        <v>595000</v>
      </c>
      <c r="H62" s="3">
        <f>IFERROR(VLOOKUP(B62,'[1]All Metro Suburbs'!B$2:F$483,5,FALSE),)</f>
        <v>550500</v>
      </c>
      <c r="I62" s="3">
        <f>IFERROR(VLOOKUP(B62,[2]LSG_Stats_Combined!B$2:F$478,5,FALSE),)</f>
        <v>540000</v>
      </c>
      <c r="J62" s="3">
        <f>IFERROR(VLOOKUP(B62,[3]Sheet1!B$2:F$478,5,FALSE),0)</f>
        <v>550000</v>
      </c>
      <c r="K62" s="3">
        <f>IFERROR(VLOOKUP(B62,[4]Sheet1!B$2:F$478,5,FALSE),0)</f>
        <v>577500</v>
      </c>
      <c r="L62" s="3">
        <f>IFERROR(VLOOKUP(B62,[5]LSG_Stats_Combined_2016q2!B$2:F$479,5,FALSE),0)</f>
        <v>561000</v>
      </c>
      <c r="M62" s="3">
        <f>IFERROR(VLOOKUP(B62,[6]LSG_Stats_Combined_2016q3!B$2:F$479,5,FALSE),0)</f>
        <v>605000</v>
      </c>
      <c r="N62" s="3">
        <f>IFERROR(VLOOKUP(B62,[7]LSG_Stats_Combined_2016q4!B$2:F$478,5,FALSE),0)</f>
        <v>623000</v>
      </c>
      <c r="O62" s="3">
        <f>IFERROR(VLOOKUP(B62,[8]LSG_Stats_Combined_2017q1!B$2:F$479,5,FALSE),0)</f>
        <v>700000</v>
      </c>
      <c r="P62" s="3">
        <f>IFERROR(VLOOKUP(B62,[9]LSG_Stats_Combined_2017q2!B$2:F$479,5,FALSE),0)</f>
        <v>658250</v>
      </c>
      <c r="Q62" s="3">
        <f>IFERROR(VLOOKUP(B62,[10]City_Suburb_2017q3!B$2:F$479,5,FALSE),0)</f>
        <v>613000</v>
      </c>
      <c r="R62" s="3">
        <f>IFERROR(VLOOKUP(B62,[11]LSG_Stats_Combined_2017q4!B$2:F$480,5,FALSE),0)</f>
        <v>570000</v>
      </c>
      <c r="S62" s="3">
        <f>IFERROR(VLOOKUP(B62,[12]LSG_Stats_Combined_2018q1!B$1:G$480,5,FALSE),0)</f>
        <v>585000</v>
      </c>
      <c r="T62" s="3">
        <v>577500</v>
      </c>
      <c r="U62" s="3">
        <v>737000</v>
      </c>
      <c r="V62" s="3">
        <v>670000</v>
      </c>
      <c r="W62" s="3">
        <v>657500</v>
      </c>
      <c r="X62" s="3">
        <v>541250</v>
      </c>
      <c r="Y62" s="3">
        <v>629000</v>
      </c>
      <c r="Z62" s="3">
        <v>775505.5</v>
      </c>
      <c r="AA62" s="3">
        <v>663000</v>
      </c>
      <c r="AB62" s="3">
        <v>616000</v>
      </c>
      <c r="AC62" s="3">
        <v>712500</v>
      </c>
      <c r="AD62" s="3">
        <v>720000</v>
      </c>
      <c r="AE62" s="3">
        <v>817500</v>
      </c>
      <c r="AF62" s="3">
        <v>758500</v>
      </c>
      <c r="AG62" s="3">
        <v>960000</v>
      </c>
      <c r="AH62" s="3">
        <v>912500</v>
      </c>
      <c r="AI62" s="3">
        <v>1126000</v>
      </c>
      <c r="AJ62" s="3">
        <v>1140000</v>
      </c>
      <c r="AK62" s="3">
        <v>816000</v>
      </c>
      <c r="AL62" s="3">
        <v>963000</v>
      </c>
      <c r="AM62" s="3">
        <v>1305000</v>
      </c>
      <c r="AN62" s="4">
        <v>1101000</v>
      </c>
      <c r="AO62" s="4">
        <v>1150000</v>
      </c>
      <c r="AP62" s="4">
        <v>1057750</v>
      </c>
      <c r="AQ62" s="4">
        <v>1168500</v>
      </c>
      <c r="AR62" s="4">
        <v>1035000</v>
      </c>
      <c r="AS62" s="14">
        <v>1176463.0529869299</v>
      </c>
      <c r="AT62" s="15">
        <f t="shared" si="0"/>
        <v>0.13667927824824144</v>
      </c>
    </row>
    <row r="63" spans="1:46" ht="15" x14ac:dyDescent="0.25">
      <c r="A63" s="2" t="s">
        <v>65</v>
      </c>
      <c r="B63" s="3" t="s">
        <v>66</v>
      </c>
      <c r="C63" s="3">
        <v>515000</v>
      </c>
      <c r="D63" s="3">
        <f>IFERROR(VLOOKUP(B63,'[1]All Metro Suburbs'!B$2:D$483,3,FALSE),0)</f>
        <v>487000</v>
      </c>
      <c r="E63" s="3">
        <f>IFERROR(VLOOKUP(B63,[2]LSG_Stats_Combined!B$2:D$478,3,FALSE),0)</f>
        <v>473500</v>
      </c>
      <c r="F63" s="3">
        <f>IFERROR(VLOOKUP(B63,[3]Sheet1!B$2:D$478,3,FALSE),0)</f>
        <v>510000</v>
      </c>
      <c r="G63" s="3">
        <v>450000</v>
      </c>
      <c r="H63" s="3">
        <f>IFERROR(VLOOKUP(B63,'[1]All Metro Suburbs'!B$2:F$483,5,FALSE),)</f>
        <v>550000</v>
      </c>
      <c r="I63" s="3">
        <f>IFERROR(VLOOKUP(B63,[2]LSG_Stats_Combined!B$2:F$478,5,FALSE),)</f>
        <v>486000</v>
      </c>
      <c r="J63" s="3">
        <f>IFERROR(VLOOKUP(B63,[3]Sheet1!B$2:F$478,5,FALSE),0)</f>
        <v>521300</v>
      </c>
      <c r="K63" s="3">
        <f>IFERROR(VLOOKUP(B63,[4]Sheet1!B$2:F$478,5,FALSE),0)</f>
        <v>485100</v>
      </c>
      <c r="L63" s="3">
        <f>IFERROR(VLOOKUP(B63,[5]LSG_Stats_Combined_2016q2!B$2:F$479,5,FALSE),0)</f>
        <v>545000</v>
      </c>
      <c r="M63" s="3">
        <f>IFERROR(VLOOKUP(B63,[6]LSG_Stats_Combined_2016q3!B$2:F$479,5,FALSE),0)</f>
        <v>585000</v>
      </c>
      <c r="N63" s="3">
        <f>IFERROR(VLOOKUP(B63,[7]LSG_Stats_Combined_2016q4!B$2:F$478,5,FALSE),0)</f>
        <v>527500</v>
      </c>
      <c r="O63" s="3">
        <f>IFERROR(VLOOKUP(B63,[8]LSG_Stats_Combined_2017q1!B$2:F$479,5,FALSE),0)</f>
        <v>505000</v>
      </c>
      <c r="P63" s="3">
        <f>IFERROR(VLOOKUP(B63,[9]LSG_Stats_Combined_2017q2!B$2:F$479,5,FALSE),0)</f>
        <v>588000</v>
      </c>
      <c r="Q63" s="3">
        <f>IFERROR(VLOOKUP(B63,[10]City_Suburb_2017q3!B$2:F$479,5,FALSE),0)</f>
        <v>542500</v>
      </c>
      <c r="R63" s="3">
        <f>IFERROR(VLOOKUP(B63,[11]LSG_Stats_Combined_2017q4!B$2:F$480,5,FALSE),0)</f>
        <v>520675</v>
      </c>
      <c r="S63" s="3">
        <f>IFERROR(VLOOKUP(B63,[12]LSG_Stats_Combined_2018q1!B$1:G$480,5,FALSE),0)</f>
        <v>610000</v>
      </c>
      <c r="T63" s="3">
        <v>572500</v>
      </c>
      <c r="U63" s="3">
        <v>565000</v>
      </c>
      <c r="V63" s="3">
        <v>610000</v>
      </c>
      <c r="W63" s="3">
        <v>529250</v>
      </c>
      <c r="X63" s="3">
        <v>536000</v>
      </c>
      <c r="Y63" s="3">
        <v>515000</v>
      </c>
      <c r="Z63" s="3">
        <v>545000</v>
      </c>
      <c r="AA63" s="3">
        <v>852525</v>
      </c>
      <c r="AB63" s="3">
        <v>655000</v>
      </c>
      <c r="AC63" s="3">
        <v>650000</v>
      </c>
      <c r="AD63" s="3">
        <v>688625</v>
      </c>
      <c r="AE63" s="3">
        <v>645000</v>
      </c>
      <c r="AF63" s="3">
        <v>776000</v>
      </c>
      <c r="AG63" s="3">
        <v>675000</v>
      </c>
      <c r="AH63" s="3">
        <v>815000</v>
      </c>
      <c r="AI63" s="3">
        <v>759000</v>
      </c>
      <c r="AJ63" s="3">
        <v>1525000</v>
      </c>
      <c r="AK63" s="3">
        <v>837500</v>
      </c>
      <c r="AL63" s="3">
        <v>842500</v>
      </c>
      <c r="AM63" s="3">
        <v>832500</v>
      </c>
      <c r="AN63" s="4">
        <v>818000</v>
      </c>
      <c r="AO63" s="4">
        <v>850000</v>
      </c>
      <c r="AP63" s="4">
        <v>1000000</v>
      </c>
      <c r="AQ63" s="4">
        <v>917500</v>
      </c>
      <c r="AR63" s="4">
        <v>865000</v>
      </c>
      <c r="AS63" s="14">
        <v>998530.26181828894</v>
      </c>
      <c r="AT63" s="15">
        <f t="shared" si="0"/>
        <v>0.15437024487663462</v>
      </c>
    </row>
    <row r="64" spans="1:46" ht="15" x14ac:dyDescent="0.25">
      <c r="A64" s="2" t="s">
        <v>65</v>
      </c>
      <c r="B64" s="3" t="s">
        <v>67</v>
      </c>
      <c r="C64" s="3">
        <v>472000</v>
      </c>
      <c r="D64" s="3">
        <f>IFERROR(VLOOKUP(B64,'[1]All Metro Suburbs'!B$2:D$483,3,FALSE),0)</f>
        <v>537500</v>
      </c>
      <c r="E64" s="3">
        <f>IFERROR(VLOOKUP(B64,[2]LSG_Stats_Combined!B$2:D$478,3,FALSE),0)</f>
        <v>480000</v>
      </c>
      <c r="F64" s="3">
        <f>IFERROR(VLOOKUP(B64,[3]Sheet1!B$2:D$478,3,FALSE),0)</f>
        <v>535000</v>
      </c>
      <c r="G64" s="3">
        <v>530000</v>
      </c>
      <c r="H64" s="3">
        <f>IFERROR(VLOOKUP(B64,'[1]All Metro Suburbs'!B$2:F$483,5,FALSE),)</f>
        <v>500000</v>
      </c>
      <c r="I64" s="3">
        <f>IFERROR(VLOOKUP(B64,[2]LSG_Stats_Combined!B$2:F$478,5,FALSE),)</f>
        <v>510000</v>
      </c>
      <c r="J64" s="3">
        <f>IFERROR(VLOOKUP(B64,[3]Sheet1!B$2:F$478,5,FALSE),0)</f>
        <v>527000</v>
      </c>
      <c r="K64" s="3">
        <f>IFERROR(VLOOKUP(B64,[4]Sheet1!B$2:F$478,5,FALSE),0)</f>
        <v>485500</v>
      </c>
      <c r="L64" s="3">
        <f>IFERROR(VLOOKUP(B64,[5]LSG_Stats_Combined_2016q2!B$2:F$479,5,FALSE),0)</f>
        <v>500000</v>
      </c>
      <c r="M64" s="3">
        <f>IFERROR(VLOOKUP(B64,[6]LSG_Stats_Combined_2016q3!B$2:F$479,5,FALSE),0)</f>
        <v>490000</v>
      </c>
      <c r="N64" s="3">
        <f>IFERROR(VLOOKUP(B64,[7]LSG_Stats_Combined_2016q4!B$2:F$478,5,FALSE),0)</f>
        <v>508750</v>
      </c>
      <c r="O64" s="3">
        <f>IFERROR(VLOOKUP(B64,[8]LSG_Stats_Combined_2017q1!B$2:F$479,5,FALSE),0)</f>
        <v>477500</v>
      </c>
      <c r="P64" s="3">
        <f>IFERROR(VLOOKUP(B64,[9]LSG_Stats_Combined_2017q2!B$2:F$479,5,FALSE),0)</f>
        <v>525000</v>
      </c>
      <c r="Q64" s="3">
        <f>IFERROR(VLOOKUP(B64,[10]City_Suburb_2017q3!B$2:F$479,5,FALSE),0)</f>
        <v>586500</v>
      </c>
      <c r="R64" s="3">
        <f>IFERROR(VLOOKUP(B64,[11]LSG_Stats_Combined_2017q4!B$2:F$480,5,FALSE),0)</f>
        <v>606000</v>
      </c>
      <c r="S64" s="3">
        <f>IFERROR(VLOOKUP(B64,[12]LSG_Stats_Combined_2018q1!B$1:G$480,5,FALSE),0)</f>
        <v>490000</v>
      </c>
      <c r="T64" s="3">
        <v>569898</v>
      </c>
      <c r="U64" s="3">
        <v>548500</v>
      </c>
      <c r="V64" s="3">
        <v>525000</v>
      </c>
      <c r="W64" s="3">
        <v>497500</v>
      </c>
      <c r="X64" s="3">
        <v>583500</v>
      </c>
      <c r="Y64" s="3">
        <v>540000</v>
      </c>
      <c r="Z64" s="3">
        <v>535000</v>
      </c>
      <c r="AA64" s="3">
        <v>888500</v>
      </c>
      <c r="AB64" s="3">
        <v>900000</v>
      </c>
      <c r="AC64" s="3">
        <v>890000</v>
      </c>
      <c r="AD64" s="3">
        <v>960000</v>
      </c>
      <c r="AE64" s="3">
        <v>913500</v>
      </c>
      <c r="AF64" s="3">
        <v>645000</v>
      </c>
      <c r="AG64" s="3">
        <v>1200000</v>
      </c>
      <c r="AH64" s="3">
        <v>1300000</v>
      </c>
      <c r="AI64" s="3">
        <v>725000</v>
      </c>
      <c r="AJ64" s="3">
        <v>733500</v>
      </c>
      <c r="AK64" s="3">
        <v>844500</v>
      </c>
      <c r="AL64" s="3">
        <v>900000</v>
      </c>
      <c r="AM64" s="3">
        <v>950000</v>
      </c>
      <c r="AN64" s="4">
        <v>846000</v>
      </c>
      <c r="AO64" s="4">
        <v>803500</v>
      </c>
      <c r="AP64" s="4">
        <v>870000</v>
      </c>
      <c r="AQ64" s="4">
        <v>895000</v>
      </c>
      <c r="AR64" s="4">
        <v>896250</v>
      </c>
      <c r="AS64" s="14">
        <v>943806.02822487301</v>
      </c>
      <c r="AT64" s="15">
        <f t="shared" si="0"/>
        <v>5.3061119358296244E-2</v>
      </c>
    </row>
    <row r="65" spans="1:46" ht="15" x14ac:dyDescent="0.25">
      <c r="A65" s="2" t="s">
        <v>65</v>
      </c>
      <c r="B65" s="3" t="s">
        <v>68</v>
      </c>
      <c r="C65" s="3">
        <v>789000</v>
      </c>
      <c r="D65" s="3">
        <f>IFERROR(VLOOKUP(B65,'[1]All Metro Suburbs'!B$2:D$483,3,FALSE),0)</f>
        <v>576500</v>
      </c>
      <c r="E65" s="3">
        <f>IFERROR(VLOOKUP(B65,[2]LSG_Stats_Combined!B$2:D$478,3,FALSE),0)</f>
        <v>547750</v>
      </c>
      <c r="F65" s="3">
        <f>IFERROR(VLOOKUP(B65,[3]Sheet1!B$2:D$478,3,FALSE),0)</f>
        <v>573000</v>
      </c>
      <c r="G65" s="3">
        <v>592500</v>
      </c>
      <c r="H65" s="3">
        <f>IFERROR(VLOOKUP(B65,'[1]All Metro Suburbs'!B$2:F$483,5,FALSE),)</f>
        <v>542500</v>
      </c>
      <c r="I65" s="3">
        <f>IFERROR(VLOOKUP(B65,[2]LSG_Stats_Combined!B$2:F$478,5,FALSE),)</f>
        <v>546500</v>
      </c>
      <c r="J65" s="3">
        <f>IFERROR(VLOOKUP(B65,[3]Sheet1!B$2:F$478,5,FALSE),0)</f>
        <v>417500</v>
      </c>
      <c r="K65" s="3">
        <f>IFERROR(VLOOKUP(B65,[4]Sheet1!B$2:F$478,5,FALSE),0)</f>
        <v>557000</v>
      </c>
      <c r="L65" s="3">
        <f>IFERROR(VLOOKUP(B65,[5]LSG_Stats_Combined_2016q2!B$2:F$479,5,FALSE),0)</f>
        <v>665000</v>
      </c>
      <c r="M65" s="3">
        <f>IFERROR(VLOOKUP(B65,[6]LSG_Stats_Combined_2016q3!B$2:F$479,5,FALSE),0)</f>
        <v>600000</v>
      </c>
      <c r="N65" s="3">
        <f>IFERROR(VLOOKUP(B65,[7]LSG_Stats_Combined_2016q4!B$2:F$478,5,FALSE),0)</f>
        <v>626250</v>
      </c>
      <c r="O65" s="3">
        <f>IFERROR(VLOOKUP(B65,[8]LSG_Stats_Combined_2017q1!B$2:F$479,5,FALSE),0)</f>
        <v>654000</v>
      </c>
      <c r="P65" s="3">
        <f>IFERROR(VLOOKUP(B65,[9]LSG_Stats_Combined_2017q2!B$2:F$479,5,FALSE),0)</f>
        <v>495250</v>
      </c>
      <c r="Q65" s="3">
        <f>IFERROR(VLOOKUP(B65,[10]City_Suburb_2017q3!B$2:F$479,5,FALSE),0)</f>
        <v>608500</v>
      </c>
      <c r="R65" s="3">
        <f>IFERROR(VLOOKUP(B65,[11]LSG_Stats_Combined_2017q4!B$2:F$480,5,FALSE),0)</f>
        <v>673534</v>
      </c>
      <c r="S65" s="3">
        <f>IFERROR(VLOOKUP(B65,[12]LSG_Stats_Combined_2018q1!B$1:G$480,5,FALSE),0)</f>
        <v>637000</v>
      </c>
      <c r="T65" s="3">
        <v>716000</v>
      </c>
      <c r="U65" s="3">
        <v>748000</v>
      </c>
      <c r="V65" s="3">
        <v>670000</v>
      </c>
      <c r="W65" s="3">
        <v>635000</v>
      </c>
      <c r="X65" s="3">
        <v>717500</v>
      </c>
      <c r="Y65" s="3">
        <v>688888</v>
      </c>
      <c r="Z65" s="3">
        <v>835000</v>
      </c>
      <c r="AA65" s="3">
        <v>935000</v>
      </c>
      <c r="AB65" s="3">
        <v>602500</v>
      </c>
      <c r="AC65" s="3">
        <v>1010000</v>
      </c>
      <c r="AD65" s="3">
        <v>650000</v>
      </c>
      <c r="AE65" s="3">
        <v>702500</v>
      </c>
      <c r="AF65" s="3">
        <v>1027500</v>
      </c>
      <c r="AG65" s="3">
        <v>847250</v>
      </c>
      <c r="AH65" s="3">
        <v>1056000</v>
      </c>
      <c r="AI65" s="3">
        <v>1545000</v>
      </c>
      <c r="AJ65" s="3">
        <v>1157500</v>
      </c>
      <c r="AK65" s="3">
        <v>955000</v>
      </c>
      <c r="AL65" s="3">
        <v>880000</v>
      </c>
      <c r="AM65" s="3">
        <v>1355000</v>
      </c>
      <c r="AN65" s="4">
        <v>940000</v>
      </c>
      <c r="AO65" s="4">
        <v>940000</v>
      </c>
      <c r="AP65" s="4">
        <v>942500</v>
      </c>
      <c r="AQ65" s="4">
        <v>1034000</v>
      </c>
      <c r="AR65" s="4">
        <v>1150500</v>
      </c>
      <c r="AS65" s="12">
        <v>1172521.0625905399</v>
      </c>
      <c r="AT65" s="15">
        <f t="shared" si="0"/>
        <v>1.914042815344626E-2</v>
      </c>
    </row>
    <row r="66" spans="1:46" ht="15" x14ac:dyDescent="0.25">
      <c r="A66" s="2" t="s">
        <v>65</v>
      </c>
      <c r="B66" s="3" t="s">
        <v>69</v>
      </c>
      <c r="C66" s="3">
        <v>527610</v>
      </c>
      <c r="D66" s="3">
        <f>IFERROR(VLOOKUP(B66,'[1]All Metro Suburbs'!B$2:D$483,3,FALSE),0)</f>
        <v>530000</v>
      </c>
      <c r="E66" s="3">
        <f>IFERROR(VLOOKUP(B66,[2]LSG_Stats_Combined!B$2:D$478,3,FALSE),0)</f>
        <v>587000</v>
      </c>
      <c r="F66" s="3">
        <f>IFERROR(VLOOKUP(B66,[3]Sheet1!B$2:D$478,3,FALSE),0)</f>
        <v>531000</v>
      </c>
      <c r="G66" s="3">
        <v>555500</v>
      </c>
      <c r="H66" s="3">
        <f>IFERROR(VLOOKUP(B66,'[1]All Metro Suburbs'!B$2:F$483,5,FALSE),)</f>
        <v>557000</v>
      </c>
      <c r="I66" s="3">
        <f>IFERROR(VLOOKUP(B66,[2]LSG_Stats_Combined!B$2:F$478,5,FALSE),)</f>
        <v>505000</v>
      </c>
      <c r="J66" s="3">
        <f>IFERROR(VLOOKUP(B66,[3]Sheet1!B$2:F$478,5,FALSE),0)</f>
        <v>587500</v>
      </c>
      <c r="K66" s="3">
        <f>IFERROR(VLOOKUP(B66,[4]Sheet1!B$2:F$478,5,FALSE),0)</f>
        <v>587500</v>
      </c>
      <c r="L66" s="3">
        <f>IFERROR(VLOOKUP(B66,[5]LSG_Stats_Combined_2016q2!B$2:F$479,5,FALSE),0)</f>
        <v>612000</v>
      </c>
      <c r="M66" s="3">
        <f>IFERROR(VLOOKUP(B66,[6]LSG_Stats_Combined_2016q3!B$2:F$479,5,FALSE),0)</f>
        <v>600000</v>
      </c>
      <c r="N66" s="3">
        <f>IFERROR(VLOOKUP(B66,[7]LSG_Stats_Combined_2016q4!B$2:F$478,5,FALSE),0)</f>
        <v>571000</v>
      </c>
      <c r="O66" s="3">
        <f>IFERROR(VLOOKUP(B66,[8]LSG_Stats_Combined_2017q1!B$2:F$479,5,FALSE),0)</f>
        <v>634250</v>
      </c>
      <c r="P66" s="3">
        <f>IFERROR(VLOOKUP(B66,[9]LSG_Stats_Combined_2017q2!B$2:F$479,5,FALSE),0)</f>
        <v>677500</v>
      </c>
      <c r="Q66" s="3">
        <f>IFERROR(VLOOKUP(B66,[10]City_Suburb_2017q3!B$2:F$479,5,FALSE),0)</f>
        <v>570000</v>
      </c>
      <c r="R66" s="3">
        <f>IFERROR(VLOOKUP(B66,[11]LSG_Stats_Combined_2017q4!B$2:F$480,5,FALSE),0)</f>
        <v>625000</v>
      </c>
      <c r="S66" s="3">
        <f>IFERROR(VLOOKUP(B66,[12]LSG_Stats_Combined_2018q1!B$1:G$480,5,FALSE),0)</f>
        <v>650000</v>
      </c>
      <c r="T66" s="3">
        <v>642500</v>
      </c>
      <c r="U66" s="3">
        <v>592500</v>
      </c>
      <c r="V66" s="3">
        <v>584500</v>
      </c>
      <c r="W66" s="3">
        <v>668000</v>
      </c>
      <c r="X66" s="3">
        <v>727500</v>
      </c>
      <c r="Y66" s="3">
        <v>652000</v>
      </c>
      <c r="Z66" s="3">
        <v>535000</v>
      </c>
      <c r="AA66" s="3">
        <v>840000</v>
      </c>
      <c r="AB66" s="3">
        <v>710000</v>
      </c>
      <c r="AC66" s="3">
        <v>788250</v>
      </c>
      <c r="AD66" s="3">
        <v>870000</v>
      </c>
      <c r="AE66" s="3">
        <v>815750</v>
      </c>
      <c r="AF66" s="3">
        <v>862500</v>
      </c>
      <c r="AG66" s="3">
        <v>970000</v>
      </c>
      <c r="AH66" s="3">
        <v>1165000</v>
      </c>
      <c r="AI66" s="3">
        <v>875000</v>
      </c>
      <c r="AJ66" s="3">
        <v>1255000</v>
      </c>
      <c r="AK66" s="3">
        <v>960000</v>
      </c>
      <c r="AL66" s="3">
        <v>950000</v>
      </c>
      <c r="AM66" s="3">
        <v>787500</v>
      </c>
      <c r="AN66" s="4">
        <v>873000</v>
      </c>
      <c r="AO66" s="4">
        <v>1192500</v>
      </c>
      <c r="AP66" s="4">
        <v>922140</v>
      </c>
      <c r="AQ66" s="4">
        <v>1180000</v>
      </c>
      <c r="AR66" s="4">
        <v>1277000</v>
      </c>
      <c r="AS66" s="12">
        <v>1225874.3643357099</v>
      </c>
      <c r="AT66" s="15">
        <f t="shared" si="0"/>
        <v>-4.0035736620430737E-2</v>
      </c>
    </row>
    <row r="67" spans="1:46" ht="30" x14ac:dyDescent="0.25">
      <c r="A67" s="2" t="s">
        <v>65</v>
      </c>
      <c r="B67" s="3" t="s">
        <v>70</v>
      </c>
      <c r="C67" s="3">
        <v>587500</v>
      </c>
      <c r="D67" s="3">
        <f>IFERROR(VLOOKUP(B67,'[1]All Metro Suburbs'!B$2:D$483,3,FALSE),0)</f>
        <v>698650</v>
      </c>
      <c r="E67" s="3">
        <f>IFERROR(VLOOKUP(B67,[2]LSG_Stats_Combined!B$2:D$478,3,FALSE),0)</f>
        <v>592000</v>
      </c>
      <c r="F67" s="3">
        <f>IFERROR(VLOOKUP(B67,[3]Sheet1!B$2:D$478,3,FALSE),0)</f>
        <v>675000</v>
      </c>
      <c r="G67" s="3">
        <v>615000</v>
      </c>
      <c r="H67" s="3">
        <f>IFERROR(VLOOKUP(B67,'[1]All Metro Suburbs'!B$2:F$483,5,FALSE),)</f>
        <v>730000</v>
      </c>
      <c r="I67" s="3">
        <f>IFERROR(VLOOKUP(B67,[2]LSG_Stats_Combined!B$2:F$478,5,FALSE),)</f>
        <v>632500</v>
      </c>
      <c r="J67" s="3">
        <f>IFERROR(VLOOKUP(B67,[3]Sheet1!B$2:F$478,5,FALSE),0)</f>
        <v>750000</v>
      </c>
      <c r="K67" s="3">
        <f>IFERROR(VLOOKUP(B67,[4]Sheet1!B$2:F$478,5,FALSE),0)</f>
        <v>780000</v>
      </c>
      <c r="L67" s="3">
        <f>IFERROR(VLOOKUP(B67,[5]LSG_Stats_Combined_2016q2!B$2:F$479,5,FALSE),0)</f>
        <v>715000</v>
      </c>
      <c r="M67" s="3">
        <f>IFERROR(VLOOKUP(B67,[6]LSG_Stats_Combined_2016q3!B$2:F$479,5,FALSE),0)</f>
        <v>678000</v>
      </c>
      <c r="N67" s="3">
        <f>IFERROR(VLOOKUP(B67,[7]LSG_Stats_Combined_2016q4!B$2:F$478,5,FALSE),0)</f>
        <v>742500</v>
      </c>
      <c r="O67" s="3">
        <f>IFERROR(VLOOKUP(B67,[8]LSG_Stats_Combined_2017q1!B$2:F$479,5,FALSE),0)</f>
        <v>845650</v>
      </c>
      <c r="P67" s="3">
        <f>IFERROR(VLOOKUP(B67,[9]LSG_Stats_Combined_2017q2!B$2:F$479,5,FALSE),0)</f>
        <v>741500</v>
      </c>
      <c r="Q67" s="3">
        <f>IFERROR(VLOOKUP(B67,[10]City_Suburb_2017q3!B$2:F$479,5,FALSE),0)</f>
        <v>710000</v>
      </c>
      <c r="R67" s="3">
        <f>IFERROR(VLOOKUP(B67,[11]LSG_Stats_Combined_2017q4!B$2:F$480,5,FALSE),0)</f>
        <v>937500</v>
      </c>
      <c r="S67" s="3">
        <f>IFERROR(VLOOKUP(B67,[12]LSG_Stats_Combined_2018q1!B$1:G$480,5,FALSE),0)</f>
        <v>647000</v>
      </c>
      <c r="T67" s="3">
        <v>825000</v>
      </c>
      <c r="U67" s="3">
        <v>751500</v>
      </c>
      <c r="V67" s="3">
        <v>827500</v>
      </c>
      <c r="W67" s="3">
        <v>762500</v>
      </c>
      <c r="X67" s="3">
        <v>812500</v>
      </c>
      <c r="Y67" s="3">
        <v>843250</v>
      </c>
      <c r="Z67" s="3">
        <v>920000</v>
      </c>
      <c r="AA67" s="3">
        <v>847750</v>
      </c>
      <c r="AB67" s="3">
        <v>740000</v>
      </c>
      <c r="AC67" s="3">
        <v>708000</v>
      </c>
      <c r="AD67" s="3">
        <v>776500</v>
      </c>
      <c r="AE67" s="3">
        <v>921500</v>
      </c>
      <c r="AF67" s="3">
        <v>820000</v>
      </c>
      <c r="AG67" s="3">
        <v>930000</v>
      </c>
      <c r="AH67" s="3">
        <v>1020000</v>
      </c>
      <c r="AI67" s="3">
        <v>720000</v>
      </c>
      <c r="AJ67" s="3">
        <v>827500</v>
      </c>
      <c r="AK67" s="3">
        <v>1137500</v>
      </c>
      <c r="AL67" s="3">
        <v>1142600</v>
      </c>
      <c r="AM67" s="3">
        <v>870000</v>
      </c>
      <c r="AN67" s="4">
        <v>1202500</v>
      </c>
      <c r="AO67" s="4">
        <v>1326250</v>
      </c>
      <c r="AP67" s="4">
        <v>1335000</v>
      </c>
      <c r="AQ67" s="4">
        <v>825000</v>
      </c>
      <c r="AR67" s="4">
        <v>1597500</v>
      </c>
      <c r="AS67" s="12">
        <v>1323780.71440604</v>
      </c>
      <c r="AT67" s="15">
        <f t="shared" si="0"/>
        <v>-0.17134227580216588</v>
      </c>
    </row>
    <row r="68" spans="1:46" ht="15" x14ac:dyDescent="0.25">
      <c r="A68" s="2" t="s">
        <v>65</v>
      </c>
      <c r="B68" s="3" t="s">
        <v>71</v>
      </c>
      <c r="C68" s="3">
        <v>518500</v>
      </c>
      <c r="D68" s="3">
        <f>IFERROR(VLOOKUP(B68,'[1]All Metro Suburbs'!B$2:D$483,3,FALSE),0)</f>
        <v>500000</v>
      </c>
      <c r="E68" s="3">
        <f>IFERROR(VLOOKUP(B68,[2]LSG_Stats_Combined!B$2:D$478,3,FALSE),0)</f>
        <v>522000</v>
      </c>
      <c r="F68" s="3">
        <f>IFERROR(VLOOKUP(B68,[3]Sheet1!B$2:D$478,3,FALSE),0)</f>
        <v>500000</v>
      </c>
      <c r="G68" s="3">
        <v>467500</v>
      </c>
      <c r="H68" s="3">
        <f>IFERROR(VLOOKUP(B68,'[1]All Metro Suburbs'!B$2:F$483,5,FALSE),)</f>
        <v>498500</v>
      </c>
      <c r="I68" s="3">
        <f>IFERROR(VLOOKUP(B68,[2]LSG_Stats_Combined!B$2:F$478,5,FALSE),)</f>
        <v>466500</v>
      </c>
      <c r="J68" s="3">
        <f>IFERROR(VLOOKUP(B68,[3]Sheet1!B$2:F$478,5,FALSE),0)</f>
        <v>546500</v>
      </c>
      <c r="K68" s="3">
        <f>IFERROR(VLOOKUP(B68,[4]Sheet1!B$2:F$478,5,FALSE),0)</f>
        <v>488750</v>
      </c>
      <c r="L68" s="3">
        <f>IFERROR(VLOOKUP(B68,[5]LSG_Stats_Combined_2016q2!B$2:F$479,5,FALSE),0)</f>
        <v>487500</v>
      </c>
      <c r="M68" s="3">
        <f>IFERROR(VLOOKUP(B68,[6]LSG_Stats_Combined_2016q3!B$2:F$479,5,FALSE),0)</f>
        <v>465000</v>
      </c>
      <c r="N68" s="3">
        <f>IFERROR(VLOOKUP(B68,[7]LSG_Stats_Combined_2016q4!B$2:F$478,5,FALSE),0)</f>
        <v>490000</v>
      </c>
      <c r="O68" s="3">
        <f>IFERROR(VLOOKUP(B68,[8]LSG_Stats_Combined_2017q1!B$2:F$479,5,FALSE),0)</f>
        <v>546250</v>
      </c>
      <c r="P68" s="3">
        <f>IFERROR(VLOOKUP(B68,[9]LSG_Stats_Combined_2017q2!B$2:F$479,5,FALSE),0)</f>
        <v>530000</v>
      </c>
      <c r="Q68" s="3">
        <f>IFERROR(VLOOKUP(B68,[10]City_Suburb_2017q3!B$2:F$479,5,FALSE),0)</f>
        <v>568277.5</v>
      </c>
      <c r="R68" s="3">
        <f>IFERROR(VLOOKUP(B68,[11]LSG_Stats_Combined_2017q4!B$2:F$480,5,FALSE),0)</f>
        <v>530000</v>
      </c>
      <c r="S68" s="3">
        <f>IFERROR(VLOOKUP(B68,[12]LSG_Stats_Combined_2018q1!B$1:G$480,5,FALSE),0)</f>
        <v>590000</v>
      </c>
      <c r="T68" s="3">
        <v>500000</v>
      </c>
      <c r="U68" s="3">
        <v>507500</v>
      </c>
      <c r="V68" s="3">
        <v>562500</v>
      </c>
      <c r="W68" s="3">
        <v>620000</v>
      </c>
      <c r="X68" s="3">
        <v>565000</v>
      </c>
      <c r="Y68" s="3">
        <v>537500</v>
      </c>
      <c r="Z68" s="3">
        <v>529000</v>
      </c>
      <c r="AA68" s="3">
        <v>655000</v>
      </c>
      <c r="AB68" s="3">
        <v>680000</v>
      </c>
      <c r="AC68" s="3">
        <v>560000</v>
      </c>
      <c r="AD68" s="3">
        <v>656000</v>
      </c>
      <c r="AE68" s="3">
        <v>685000</v>
      </c>
      <c r="AF68" s="3">
        <v>726000</v>
      </c>
      <c r="AG68" s="3">
        <v>791000</v>
      </c>
      <c r="AH68" s="3">
        <v>910000</v>
      </c>
      <c r="AI68" s="3">
        <v>896500</v>
      </c>
      <c r="AJ68" s="3">
        <v>851000</v>
      </c>
      <c r="AK68" s="3">
        <v>750000</v>
      </c>
      <c r="AL68" s="3">
        <v>825000</v>
      </c>
      <c r="AM68" s="3">
        <v>850000</v>
      </c>
      <c r="AN68" s="4">
        <v>777777</v>
      </c>
      <c r="AO68" s="4">
        <v>796500</v>
      </c>
      <c r="AP68" s="4">
        <v>905000</v>
      </c>
      <c r="AQ68" s="4">
        <v>877500</v>
      </c>
      <c r="AR68" s="4">
        <v>895000</v>
      </c>
      <c r="AS68" s="12">
        <v>966494.43645123998</v>
      </c>
      <c r="AT68" s="15">
        <f t="shared" ref="AT68:AT131" si="1">(AS68-AR68)/AR68</f>
        <v>7.9882051900826784E-2</v>
      </c>
    </row>
    <row r="69" spans="1:46" ht="15" x14ac:dyDescent="0.25">
      <c r="A69" s="2" t="s">
        <v>65</v>
      </c>
      <c r="B69" s="3" t="s">
        <v>6</v>
      </c>
      <c r="C69" s="3">
        <v>590000</v>
      </c>
      <c r="D69" s="3">
        <f>IFERROR(VLOOKUP(B69,'[1]All Metro Suburbs'!B$2:D$483,3,FALSE),0)</f>
        <v>640000</v>
      </c>
      <c r="E69" s="3">
        <f>IFERROR(VLOOKUP(B69,[2]LSG_Stats_Combined!B$2:D$478,3,FALSE),0)</f>
        <v>497500</v>
      </c>
      <c r="F69" s="3">
        <f>IFERROR(VLOOKUP(B69,[3]Sheet1!B$2:D$478,3,FALSE),0)</f>
        <v>559000</v>
      </c>
      <c r="G69" s="3">
        <v>577000</v>
      </c>
      <c r="H69" s="3">
        <f>IFERROR(VLOOKUP(B69,'[1]All Metro Suburbs'!B$2:F$483,5,FALSE),)</f>
        <v>554500</v>
      </c>
      <c r="I69" s="3">
        <f>IFERROR(VLOOKUP(B69,[2]LSG_Stats_Combined!B$2:F$478,5,FALSE),)</f>
        <v>508650</v>
      </c>
      <c r="J69" s="3">
        <f>IFERROR(VLOOKUP(B69,[3]Sheet1!B$2:F$478,5,FALSE),0)</f>
        <v>537500</v>
      </c>
      <c r="K69" s="3">
        <f>IFERROR(VLOOKUP(B69,[4]Sheet1!B$2:F$478,5,FALSE),0)</f>
        <v>470150</v>
      </c>
      <c r="L69" s="3">
        <f>IFERROR(VLOOKUP(B69,[5]LSG_Stats_Combined_2016q2!B$2:F$479,5,FALSE),0)</f>
        <v>642500</v>
      </c>
      <c r="M69" s="3">
        <f>IFERROR(VLOOKUP(B69,[6]LSG_Stats_Combined_2016q3!B$2:F$479,5,FALSE),0)</f>
        <v>599000</v>
      </c>
      <c r="N69" s="3">
        <f>IFERROR(VLOOKUP(B69,[7]LSG_Stats_Combined_2016q4!B$2:F$478,5,FALSE),0)</f>
        <v>787500</v>
      </c>
      <c r="O69" s="3">
        <f>IFERROR(VLOOKUP(B69,[8]LSG_Stats_Combined_2017q1!B$2:F$479,5,FALSE),0)</f>
        <v>562500</v>
      </c>
      <c r="P69" s="3">
        <f>IFERROR(VLOOKUP(B69,[9]LSG_Stats_Combined_2017q2!B$2:F$479,5,FALSE),0)</f>
        <v>851500</v>
      </c>
      <c r="Q69" s="3">
        <f>IFERROR(VLOOKUP(B69,[10]City_Suburb_2017q3!B$2:F$479,5,FALSE),0)</f>
        <v>636000</v>
      </c>
      <c r="R69" s="3">
        <f>IFERROR(VLOOKUP(B69,[11]LSG_Stats_Combined_2017q4!B$2:F$480,5,FALSE),0)</f>
        <v>742500</v>
      </c>
      <c r="S69" s="3">
        <f>IFERROR(VLOOKUP(B69,[12]LSG_Stats_Combined_2018q1!B$1:G$480,5,FALSE),0)</f>
        <v>555000</v>
      </c>
      <c r="T69" s="3">
        <v>616250</v>
      </c>
      <c r="U69" s="3">
        <v>580000</v>
      </c>
      <c r="V69" s="3">
        <v>818000</v>
      </c>
      <c r="W69" s="3">
        <v>627750</v>
      </c>
      <c r="X69" s="3">
        <v>600000</v>
      </c>
      <c r="Y69" s="3">
        <v>805000</v>
      </c>
      <c r="Z69" s="3">
        <v>957500</v>
      </c>
      <c r="AA69" s="3">
        <v>540000</v>
      </c>
      <c r="AB69" s="3">
        <v>543000</v>
      </c>
      <c r="AC69" s="3">
        <v>629500</v>
      </c>
      <c r="AD69" s="3">
        <v>695000</v>
      </c>
      <c r="AE69" s="3">
        <v>652500</v>
      </c>
      <c r="AF69" s="3">
        <v>697000</v>
      </c>
      <c r="AG69" s="3">
        <v>700000</v>
      </c>
      <c r="AH69" s="3">
        <v>740000</v>
      </c>
      <c r="AI69" s="3">
        <v>1750000</v>
      </c>
      <c r="AJ69" s="3">
        <v>818000</v>
      </c>
      <c r="AK69" s="3">
        <v>1243000</v>
      </c>
      <c r="AL69" s="3">
        <v>887625</v>
      </c>
      <c r="AM69" s="3">
        <v>1187500</v>
      </c>
      <c r="AN69" s="4">
        <v>1270000</v>
      </c>
      <c r="AO69" s="4">
        <v>1150000</v>
      </c>
      <c r="AP69" s="4">
        <v>877500</v>
      </c>
      <c r="AQ69" s="4">
        <v>1547500</v>
      </c>
      <c r="AR69" s="4">
        <v>793000</v>
      </c>
      <c r="AS69" s="12">
        <v>1113067.35463339</v>
      </c>
      <c r="AT69" s="15">
        <f t="shared" si="1"/>
        <v>0.40361583182016392</v>
      </c>
    </row>
    <row r="70" spans="1:46" ht="15" x14ac:dyDescent="0.25">
      <c r="A70" s="2" t="s">
        <v>65</v>
      </c>
      <c r="B70" s="3" t="s">
        <v>72</v>
      </c>
      <c r="C70" s="3">
        <v>715000</v>
      </c>
      <c r="D70" s="3">
        <f>IFERROR(VLOOKUP(B70,'[1]All Metro Suburbs'!B$2:D$483,3,FALSE),0)</f>
        <v>670000</v>
      </c>
      <c r="E70" s="3">
        <f>IFERROR(VLOOKUP(B70,[2]LSG_Stats_Combined!B$2:D$478,3,FALSE),0)</f>
        <v>665000</v>
      </c>
      <c r="F70" s="3">
        <f>IFERROR(VLOOKUP(B70,[3]Sheet1!B$2:D$478,3,FALSE),0)</f>
        <v>670000</v>
      </c>
      <c r="G70" s="3">
        <v>642500</v>
      </c>
      <c r="H70" s="3">
        <f>IFERROR(VLOOKUP(B70,'[1]All Metro Suburbs'!B$2:F$483,5,FALSE),)</f>
        <v>630000</v>
      </c>
      <c r="I70" s="3">
        <f>IFERROR(VLOOKUP(B70,[2]LSG_Stats_Combined!B$2:F$478,5,FALSE),)</f>
        <v>790000</v>
      </c>
      <c r="J70" s="3">
        <f>IFERROR(VLOOKUP(B70,[3]Sheet1!B$2:F$478,5,FALSE),0)</f>
        <v>617500</v>
      </c>
      <c r="K70" s="3">
        <f>IFERROR(VLOOKUP(B70,[4]Sheet1!B$2:F$478,5,FALSE),0)</f>
        <v>742500</v>
      </c>
      <c r="L70" s="3">
        <f>IFERROR(VLOOKUP(B70,[5]LSG_Stats_Combined_2016q2!B$2:F$479,5,FALSE),0)</f>
        <v>650000</v>
      </c>
      <c r="M70" s="3">
        <f>IFERROR(VLOOKUP(B70,[6]LSG_Stats_Combined_2016q3!B$2:F$479,5,FALSE),0)</f>
        <v>618500</v>
      </c>
      <c r="N70" s="3">
        <f>IFERROR(VLOOKUP(B70,[7]LSG_Stats_Combined_2016q4!B$2:F$478,5,FALSE),0)</f>
        <v>694000</v>
      </c>
      <c r="O70" s="3">
        <f>IFERROR(VLOOKUP(B70,[8]LSG_Stats_Combined_2017q1!B$2:F$479,5,FALSE),0)</f>
        <v>635000</v>
      </c>
      <c r="P70" s="3">
        <f>IFERROR(VLOOKUP(B70,[9]LSG_Stats_Combined_2017q2!B$2:F$479,5,FALSE),0)</f>
        <v>582500</v>
      </c>
      <c r="Q70" s="3">
        <f>IFERROR(VLOOKUP(B70,[10]City_Suburb_2017q3!B$2:F$479,5,FALSE),0)</f>
        <v>700000</v>
      </c>
      <c r="R70" s="3">
        <f>IFERROR(VLOOKUP(B70,[11]LSG_Stats_Combined_2017q4!B$2:F$480,5,FALSE),0)</f>
        <v>703000</v>
      </c>
      <c r="S70" s="3">
        <f>IFERROR(VLOOKUP(B70,[12]LSG_Stats_Combined_2018q1!B$1:G$480,5,FALSE),0)</f>
        <v>690000</v>
      </c>
      <c r="T70" s="3">
        <v>710000</v>
      </c>
      <c r="U70" s="3">
        <v>760000</v>
      </c>
      <c r="V70" s="3">
        <v>750000</v>
      </c>
      <c r="W70" s="3">
        <v>757500</v>
      </c>
      <c r="X70" s="3">
        <v>685000</v>
      </c>
      <c r="Y70" s="3">
        <v>739000</v>
      </c>
      <c r="Z70" s="3">
        <v>707500</v>
      </c>
      <c r="AA70" s="3">
        <v>495000</v>
      </c>
      <c r="AB70" s="3">
        <v>510000</v>
      </c>
      <c r="AC70" s="3">
        <v>572500</v>
      </c>
      <c r="AD70" s="3">
        <v>700000</v>
      </c>
      <c r="AE70" s="3">
        <v>555000</v>
      </c>
      <c r="AF70" s="3">
        <v>1750000</v>
      </c>
      <c r="AG70" s="3">
        <v>761550</v>
      </c>
      <c r="AH70" s="3">
        <v>700000</v>
      </c>
      <c r="AI70" s="3">
        <v>790000</v>
      </c>
      <c r="AJ70" s="3">
        <v>1897500</v>
      </c>
      <c r="AK70" s="3">
        <v>1002500</v>
      </c>
      <c r="AL70" s="3">
        <v>1157500</v>
      </c>
      <c r="AM70" s="3">
        <v>782499.5</v>
      </c>
      <c r="AN70" s="4">
        <v>1120000</v>
      </c>
      <c r="AO70" s="4">
        <v>1150000</v>
      </c>
      <c r="AP70" s="4">
        <v>1142500</v>
      </c>
      <c r="AQ70" s="4">
        <v>1250000</v>
      </c>
      <c r="AR70" s="4">
        <v>1220000</v>
      </c>
      <c r="AS70" s="12">
        <v>1182502.9332574799</v>
      </c>
      <c r="AT70" s="15">
        <f t="shared" si="1"/>
        <v>-3.0735300608623017E-2</v>
      </c>
    </row>
    <row r="71" spans="1:46" ht="15" x14ac:dyDescent="0.25">
      <c r="A71" s="2" t="s">
        <v>65</v>
      </c>
      <c r="B71" s="3" t="s">
        <v>73</v>
      </c>
      <c r="C71" s="3">
        <v>562000</v>
      </c>
      <c r="D71" s="3">
        <f>IFERROR(VLOOKUP(B71,'[1]All Metro Suburbs'!B$2:D$483,3,FALSE),0)</f>
        <v>735000</v>
      </c>
      <c r="E71" s="3">
        <f>IFERROR(VLOOKUP(B71,[2]LSG_Stats_Combined!B$2:D$478,3,FALSE),0)</f>
        <v>705000</v>
      </c>
      <c r="F71" s="3">
        <f>IFERROR(VLOOKUP(B71,[3]Sheet1!B$2:D$478,3,FALSE),0)</f>
        <v>752500</v>
      </c>
      <c r="G71" s="3">
        <v>643500</v>
      </c>
      <c r="H71" s="3">
        <f>IFERROR(VLOOKUP(B71,'[1]All Metro Suburbs'!B$2:F$483,5,FALSE),)</f>
        <v>661750</v>
      </c>
      <c r="I71" s="3">
        <f>IFERROR(VLOOKUP(B71,[2]LSG_Stats_Combined!B$2:F$478,5,FALSE),)</f>
        <v>713250</v>
      </c>
      <c r="J71" s="3">
        <f>IFERROR(VLOOKUP(B71,[3]Sheet1!B$2:F$478,5,FALSE),0)</f>
        <v>620000</v>
      </c>
      <c r="K71" s="3">
        <f>IFERROR(VLOOKUP(B71,[4]Sheet1!B$2:F$478,5,FALSE),0)</f>
        <v>580000</v>
      </c>
      <c r="L71" s="3">
        <f>IFERROR(VLOOKUP(B71,[5]LSG_Stats_Combined_2016q2!B$2:F$479,5,FALSE),0)</f>
        <v>812500</v>
      </c>
      <c r="M71" s="3">
        <f>IFERROR(VLOOKUP(B71,[6]LSG_Stats_Combined_2016q3!B$2:F$479,5,FALSE),0)</f>
        <v>590000</v>
      </c>
      <c r="N71" s="3">
        <f>IFERROR(VLOOKUP(B71,[7]LSG_Stats_Combined_2016q4!B$2:F$478,5,FALSE),0)</f>
        <v>725000</v>
      </c>
      <c r="O71" s="3">
        <f>IFERROR(VLOOKUP(B71,[8]LSG_Stats_Combined_2017q1!B$2:F$479,5,FALSE),0)</f>
        <v>671500</v>
      </c>
      <c r="P71" s="3">
        <f>IFERROR(VLOOKUP(B71,[9]LSG_Stats_Combined_2017q2!B$2:F$479,5,FALSE),0)</f>
        <v>810000</v>
      </c>
      <c r="Q71" s="3">
        <f>IFERROR(VLOOKUP(B71,[10]City_Suburb_2017q3!B$2:F$479,5,FALSE),0)</f>
        <v>800750</v>
      </c>
      <c r="R71" s="3">
        <f>IFERROR(VLOOKUP(B71,[11]LSG_Stats_Combined_2017q4!B$2:F$480,5,FALSE),0)</f>
        <v>700000</v>
      </c>
      <c r="S71" s="3">
        <f>IFERROR(VLOOKUP(B71,[12]LSG_Stats_Combined_2018q1!B$1:G$480,5,FALSE),0)</f>
        <v>715000</v>
      </c>
      <c r="T71" s="3">
        <v>730000</v>
      </c>
      <c r="U71" s="3">
        <v>740000</v>
      </c>
      <c r="V71" s="3">
        <v>600000</v>
      </c>
      <c r="W71" s="3">
        <v>737750</v>
      </c>
      <c r="X71" s="3">
        <v>827500</v>
      </c>
      <c r="Y71" s="3">
        <v>710000</v>
      </c>
      <c r="Z71" s="3">
        <v>713000</v>
      </c>
      <c r="AA71" s="3">
        <v>1010000</v>
      </c>
      <c r="AB71" s="3">
        <v>1215000</v>
      </c>
      <c r="AC71" s="3">
        <v>910000</v>
      </c>
      <c r="AD71" s="3">
        <v>1466000</v>
      </c>
      <c r="AE71" s="3">
        <v>1050000</v>
      </c>
      <c r="AF71" s="3">
        <v>711250</v>
      </c>
      <c r="AG71" s="3">
        <v>1350500</v>
      </c>
      <c r="AH71" s="3">
        <v>1450000</v>
      </c>
      <c r="AI71" s="3">
        <v>1450000</v>
      </c>
      <c r="AJ71" s="3">
        <v>806500</v>
      </c>
      <c r="AK71" s="3">
        <v>1050000</v>
      </c>
      <c r="AL71" s="3">
        <v>940000</v>
      </c>
      <c r="AM71" s="3">
        <v>1330000</v>
      </c>
      <c r="AN71" s="4">
        <v>1300500</v>
      </c>
      <c r="AO71" s="4">
        <v>994000</v>
      </c>
      <c r="AP71" s="4">
        <v>1180000</v>
      </c>
      <c r="AQ71" s="4">
        <v>1455000</v>
      </c>
      <c r="AR71" s="4">
        <v>1180000</v>
      </c>
      <c r="AS71" s="12">
        <v>1379047.5303430001</v>
      </c>
      <c r="AT71" s="15">
        <f t="shared" si="1"/>
        <v>0.16868434774830515</v>
      </c>
    </row>
    <row r="72" spans="1:46" ht="15" x14ac:dyDescent="0.25">
      <c r="A72" s="2" t="s">
        <v>65</v>
      </c>
      <c r="B72" s="3" t="s">
        <v>74</v>
      </c>
      <c r="C72" s="3">
        <v>1122500</v>
      </c>
      <c r="D72" s="3">
        <f>IFERROR(VLOOKUP(B72,'[1]All Metro Suburbs'!B$2:D$483,3,FALSE),0)</f>
        <v>887500</v>
      </c>
      <c r="E72" s="3">
        <f>IFERROR(VLOOKUP(B72,[2]LSG_Stats_Combined!B$2:D$478,3,FALSE),0)</f>
        <v>725000</v>
      </c>
      <c r="F72" s="3">
        <f>IFERROR(VLOOKUP(B72,[3]Sheet1!B$2:D$478,3,FALSE),0)</f>
        <v>945000</v>
      </c>
      <c r="G72" s="3">
        <v>827450</v>
      </c>
      <c r="H72" s="3">
        <f>IFERROR(VLOOKUP(B72,'[1]All Metro Suburbs'!B$2:F$483,5,FALSE),)</f>
        <v>773000</v>
      </c>
      <c r="I72" s="3">
        <f>IFERROR(VLOOKUP(B72,[2]LSG_Stats_Combined!B$2:F$478,5,FALSE),)</f>
        <v>875000</v>
      </c>
      <c r="J72" s="3">
        <f>IFERROR(VLOOKUP(B72,[3]Sheet1!B$2:F$478,5,FALSE),0)</f>
        <v>876500</v>
      </c>
      <c r="K72" s="3">
        <f>IFERROR(VLOOKUP(B72,[4]Sheet1!B$2:F$478,5,FALSE),0)</f>
        <v>985000</v>
      </c>
      <c r="L72" s="3">
        <f>IFERROR(VLOOKUP(B72,[5]LSG_Stats_Combined_2016q2!B$2:F$479,5,FALSE),0)</f>
        <v>970000</v>
      </c>
      <c r="M72" s="3">
        <f>IFERROR(VLOOKUP(B72,[6]LSG_Stats_Combined_2016q3!B$2:F$479,5,FALSE),0)</f>
        <v>670000</v>
      </c>
      <c r="N72" s="3">
        <f>IFERROR(VLOOKUP(B72,[7]LSG_Stats_Combined_2016q4!B$2:F$478,5,FALSE),0)</f>
        <v>816000</v>
      </c>
      <c r="O72" s="3">
        <f>IFERROR(VLOOKUP(B72,[8]LSG_Stats_Combined_2017q1!B$2:F$479,5,FALSE),0)</f>
        <v>1200005</v>
      </c>
      <c r="P72" s="3">
        <f>IFERROR(VLOOKUP(B72,[9]LSG_Stats_Combined_2017q2!B$2:F$479,5,FALSE),0)</f>
        <v>1065000</v>
      </c>
      <c r="Q72" s="3">
        <f>IFERROR(VLOOKUP(B72,[10]City_Suburb_2017q3!B$2:F$479,5,FALSE),0)</f>
        <v>1088063</v>
      </c>
      <c r="R72" s="3">
        <f>IFERROR(VLOOKUP(B72,[11]LSG_Stats_Combined_2017q4!B$2:F$480,5,FALSE),0)</f>
        <v>1160000</v>
      </c>
      <c r="S72" s="3">
        <f>IFERROR(VLOOKUP(B72,[12]LSG_Stats_Combined_2018q1!B$1:G$480,5,FALSE),0)</f>
        <v>840000</v>
      </c>
      <c r="T72" s="3">
        <v>957500</v>
      </c>
      <c r="U72" s="3">
        <v>961000</v>
      </c>
      <c r="V72" s="3">
        <v>1015000</v>
      </c>
      <c r="W72" s="3">
        <v>1074000</v>
      </c>
      <c r="X72" s="3">
        <v>917500</v>
      </c>
      <c r="Y72" s="3">
        <v>960000</v>
      </c>
      <c r="Z72" s="3">
        <v>970000</v>
      </c>
      <c r="AA72" s="3">
        <v>921000</v>
      </c>
      <c r="AB72" s="3">
        <v>775250</v>
      </c>
      <c r="AC72" s="3">
        <v>850000</v>
      </c>
      <c r="AD72" s="3">
        <v>736000</v>
      </c>
      <c r="AE72" s="3">
        <v>900000</v>
      </c>
      <c r="AF72" s="3">
        <v>851000</v>
      </c>
      <c r="AG72" s="3">
        <v>980000</v>
      </c>
      <c r="AH72" s="3">
        <v>1086000</v>
      </c>
      <c r="AI72" s="3">
        <v>876000</v>
      </c>
      <c r="AJ72" s="3">
        <v>1380000</v>
      </c>
      <c r="AK72" s="3">
        <v>1785000</v>
      </c>
      <c r="AL72" s="3">
        <v>1362500</v>
      </c>
      <c r="AM72" s="3">
        <v>847500</v>
      </c>
      <c r="AN72" s="4">
        <v>1683000</v>
      </c>
      <c r="AO72" s="4">
        <v>2066500</v>
      </c>
      <c r="AP72" s="4">
        <v>2200000</v>
      </c>
      <c r="AQ72" s="4">
        <v>1849995</v>
      </c>
      <c r="AR72" s="4">
        <v>1775500</v>
      </c>
      <c r="AS72" s="12">
        <v>2045142.1492938399</v>
      </c>
      <c r="AT72" s="15">
        <f t="shared" si="1"/>
        <v>0.15186829022463527</v>
      </c>
    </row>
    <row r="73" spans="1:46" ht="15" x14ac:dyDescent="0.25">
      <c r="A73" s="2" t="s">
        <v>65</v>
      </c>
      <c r="B73" s="3" t="s">
        <v>75</v>
      </c>
      <c r="C73" s="3">
        <v>912000</v>
      </c>
      <c r="D73" s="3">
        <f>IFERROR(VLOOKUP(B73,'[1]All Metro Suburbs'!B$2:D$483,3,FALSE),0)</f>
        <v>695000</v>
      </c>
      <c r="E73" s="3">
        <f>IFERROR(VLOOKUP(B73,[2]LSG_Stats_Combined!B$2:D$478,3,FALSE),0)</f>
        <v>712500</v>
      </c>
      <c r="F73" s="3">
        <f>IFERROR(VLOOKUP(B73,[3]Sheet1!B$2:D$478,3,FALSE),0)</f>
        <v>895000</v>
      </c>
      <c r="G73" s="3">
        <v>1080000</v>
      </c>
      <c r="H73" s="3">
        <f>IFERROR(VLOOKUP(B73,'[1]All Metro Suburbs'!B$2:F$483,5,FALSE),)</f>
        <v>880000</v>
      </c>
      <c r="I73" s="3">
        <f>IFERROR(VLOOKUP(B73,[2]LSG_Stats_Combined!B$2:F$478,5,FALSE),)</f>
        <v>1183000</v>
      </c>
      <c r="J73" s="3">
        <f>IFERROR(VLOOKUP(B73,[3]Sheet1!B$2:F$478,5,FALSE),0)</f>
        <v>676000</v>
      </c>
      <c r="K73" s="3">
        <f>IFERROR(VLOOKUP(B73,[4]Sheet1!B$2:F$478,5,FALSE),0)</f>
        <v>997500</v>
      </c>
      <c r="L73" s="3">
        <f>IFERROR(VLOOKUP(B73,[5]LSG_Stats_Combined_2016q2!B$2:F$479,5,FALSE),0)</f>
        <v>866000</v>
      </c>
      <c r="M73" s="3">
        <f>IFERROR(VLOOKUP(B73,[6]LSG_Stats_Combined_2016q3!B$2:F$479,5,FALSE),0)</f>
        <v>1004000</v>
      </c>
      <c r="N73" s="3">
        <f>IFERROR(VLOOKUP(B73,[7]LSG_Stats_Combined_2016q4!B$2:F$478,5,FALSE),0)</f>
        <v>900000</v>
      </c>
      <c r="O73" s="3">
        <f>IFERROR(VLOOKUP(B73,[8]LSG_Stats_Combined_2017q1!B$2:F$479,5,FALSE),0)</f>
        <v>807000</v>
      </c>
      <c r="P73" s="3">
        <f>IFERROR(VLOOKUP(B73,[9]LSG_Stats_Combined_2017q2!B$2:F$479,5,FALSE),0)</f>
        <v>1000000</v>
      </c>
      <c r="Q73" s="3">
        <f>IFERROR(VLOOKUP(B73,[10]City_Suburb_2017q3!B$2:F$479,5,FALSE),0)</f>
        <v>755000</v>
      </c>
      <c r="R73" s="3">
        <f>IFERROR(VLOOKUP(B73,[11]LSG_Stats_Combined_2017q4!B$2:F$480,5,FALSE),0)</f>
        <v>992100</v>
      </c>
      <c r="S73" s="3">
        <f>IFERROR(VLOOKUP(B73,[12]LSG_Stats_Combined_2018q1!B$1:G$480,5,FALSE),0)</f>
        <v>798000</v>
      </c>
      <c r="T73" s="3">
        <v>984000</v>
      </c>
      <c r="U73" s="3">
        <v>1043500</v>
      </c>
      <c r="V73" s="3">
        <v>989000</v>
      </c>
      <c r="W73" s="3">
        <v>1418000</v>
      </c>
      <c r="X73" s="3">
        <v>830750</v>
      </c>
      <c r="Y73" s="3">
        <v>862000</v>
      </c>
      <c r="Z73" s="3">
        <v>1250000</v>
      </c>
      <c r="AA73" s="3">
        <v>660000</v>
      </c>
      <c r="AB73" s="3">
        <v>513750</v>
      </c>
      <c r="AC73" s="3">
        <v>586000</v>
      </c>
      <c r="AD73" s="3">
        <v>595000</v>
      </c>
      <c r="AE73" s="3">
        <v>610000</v>
      </c>
      <c r="AF73" s="3">
        <v>815000</v>
      </c>
      <c r="AG73" s="3">
        <v>696444</v>
      </c>
      <c r="AH73" s="3">
        <v>900000</v>
      </c>
      <c r="AI73" s="3">
        <v>1600000</v>
      </c>
      <c r="AJ73" s="3">
        <v>1480000</v>
      </c>
      <c r="AK73" s="3">
        <v>2500000</v>
      </c>
      <c r="AL73" s="3">
        <v>2300000</v>
      </c>
      <c r="AM73" s="3">
        <v>1515000</v>
      </c>
      <c r="AN73" s="4">
        <v>1680000</v>
      </c>
      <c r="AO73" s="4">
        <v>970000</v>
      </c>
      <c r="AP73" s="4">
        <v>1370000</v>
      </c>
      <c r="AQ73" s="4">
        <v>2695000</v>
      </c>
      <c r="AR73" s="4">
        <v>1800000</v>
      </c>
      <c r="AS73" s="12">
        <v>1705029.79880005</v>
      </c>
      <c r="AT73" s="15">
        <f t="shared" si="1"/>
        <v>-5.2761222888861085E-2</v>
      </c>
    </row>
    <row r="74" spans="1:46" ht="15" x14ac:dyDescent="0.25">
      <c r="A74" s="2" t="s">
        <v>65</v>
      </c>
      <c r="B74" s="3" t="s">
        <v>76</v>
      </c>
      <c r="C74" s="3">
        <v>645500</v>
      </c>
      <c r="D74" s="3">
        <f>IFERROR(VLOOKUP(B74,'[1]All Metro Suburbs'!B$2:D$483,3,FALSE),0)</f>
        <v>688500</v>
      </c>
      <c r="E74" s="3">
        <f>IFERROR(VLOOKUP(B74,[2]LSG_Stats_Combined!B$2:D$478,3,FALSE),0)</f>
        <v>630000</v>
      </c>
      <c r="F74" s="3">
        <f>IFERROR(VLOOKUP(B74,[3]Sheet1!B$2:D$478,3,FALSE),0)</f>
        <v>615500</v>
      </c>
      <c r="G74" s="3">
        <v>721500</v>
      </c>
      <c r="H74" s="3">
        <f>IFERROR(VLOOKUP(B74,'[1]All Metro Suburbs'!B$2:F$483,5,FALSE),)</f>
        <v>617000</v>
      </c>
      <c r="I74" s="3">
        <f>IFERROR(VLOOKUP(B74,[2]LSG_Stats_Combined!B$2:F$478,5,FALSE),)</f>
        <v>625500</v>
      </c>
      <c r="J74" s="3">
        <f>IFERROR(VLOOKUP(B74,[3]Sheet1!B$2:F$478,5,FALSE),0)</f>
        <v>710000</v>
      </c>
      <c r="K74" s="3">
        <f>IFERROR(VLOOKUP(B74,[4]Sheet1!B$2:F$478,5,FALSE),0)</f>
        <v>901000</v>
      </c>
      <c r="L74" s="3">
        <f>IFERROR(VLOOKUP(B74,[5]LSG_Stats_Combined_2016q2!B$2:F$479,5,FALSE),0)</f>
        <v>761000</v>
      </c>
      <c r="M74" s="3">
        <f>IFERROR(VLOOKUP(B74,[6]LSG_Stats_Combined_2016q3!B$2:F$479,5,FALSE),0)</f>
        <v>690000</v>
      </c>
      <c r="N74" s="3">
        <f>IFERROR(VLOOKUP(B74,[7]LSG_Stats_Combined_2016q4!B$2:F$478,5,FALSE),0)</f>
        <v>651000</v>
      </c>
      <c r="O74" s="3">
        <f>IFERROR(VLOOKUP(B74,[8]LSG_Stats_Combined_2017q1!B$2:F$479,5,FALSE),0)</f>
        <v>786000</v>
      </c>
      <c r="P74" s="3">
        <f>IFERROR(VLOOKUP(B74,[9]LSG_Stats_Combined_2017q2!B$2:F$479,5,FALSE),0)</f>
        <v>825000</v>
      </c>
      <c r="Q74" s="3">
        <f>IFERROR(VLOOKUP(B74,[10]City_Suburb_2017q3!B$2:F$479,5,FALSE),0)</f>
        <v>760500</v>
      </c>
      <c r="R74" s="3">
        <f>IFERROR(VLOOKUP(B74,[11]LSG_Stats_Combined_2017q4!B$2:F$480,5,FALSE),0)</f>
        <v>907000</v>
      </c>
      <c r="S74" s="3">
        <f>IFERROR(VLOOKUP(B74,[12]LSG_Stats_Combined_2018q1!B$1:G$480,5,FALSE),0)</f>
        <v>753500</v>
      </c>
      <c r="T74" s="3">
        <v>750000</v>
      </c>
      <c r="U74" s="3">
        <v>849625</v>
      </c>
      <c r="V74" s="3">
        <v>910500</v>
      </c>
      <c r="W74" s="3">
        <v>855000</v>
      </c>
      <c r="X74" s="3">
        <v>854339</v>
      </c>
      <c r="Y74" s="3">
        <v>817000</v>
      </c>
      <c r="Z74" s="3">
        <v>670000</v>
      </c>
      <c r="AA74" s="3">
        <v>935549</v>
      </c>
      <c r="AB74" s="3">
        <v>1295000</v>
      </c>
      <c r="AC74" s="3">
        <v>1025000</v>
      </c>
      <c r="AD74" s="3">
        <v>1210000</v>
      </c>
      <c r="AE74" s="3">
        <v>1000000</v>
      </c>
      <c r="AF74" s="3">
        <v>748000</v>
      </c>
      <c r="AG74" s="3">
        <v>1325000</v>
      </c>
      <c r="AH74" s="3">
        <v>1625000</v>
      </c>
      <c r="AI74" s="3">
        <v>780000</v>
      </c>
      <c r="AJ74" s="3">
        <v>891000</v>
      </c>
      <c r="AK74" s="3">
        <v>1100000</v>
      </c>
      <c r="AL74" s="3">
        <v>1330000</v>
      </c>
      <c r="AM74" s="3">
        <v>735000</v>
      </c>
      <c r="AN74" s="4">
        <v>1202500</v>
      </c>
      <c r="AO74" s="4">
        <v>1045000</v>
      </c>
      <c r="AP74" s="4">
        <v>1375000</v>
      </c>
      <c r="AQ74" s="4">
        <v>1496000</v>
      </c>
      <c r="AR74" s="4">
        <v>1350100</v>
      </c>
      <c r="AS74" s="12">
        <v>1491812.46308326</v>
      </c>
      <c r="AT74" s="15">
        <f t="shared" si="1"/>
        <v>0.10496441973428634</v>
      </c>
    </row>
    <row r="75" spans="1:46" ht="15" x14ac:dyDescent="0.25">
      <c r="A75" s="2" t="s">
        <v>65</v>
      </c>
      <c r="B75" s="3" t="s">
        <v>77</v>
      </c>
      <c r="C75" s="3">
        <v>628000</v>
      </c>
      <c r="D75" s="3">
        <f>IFERROR(VLOOKUP(B75,'[1]All Metro Suburbs'!B$2:D$483,3,FALSE),0)</f>
        <v>581500</v>
      </c>
      <c r="E75" s="3">
        <f>IFERROR(VLOOKUP(B75,[2]LSG_Stats_Combined!B$2:D$478,3,FALSE),0)</f>
        <v>545500</v>
      </c>
      <c r="F75" s="3">
        <f>IFERROR(VLOOKUP(B75,[3]Sheet1!B$2:D$478,3,FALSE),0)</f>
        <v>562500</v>
      </c>
      <c r="G75" s="3">
        <v>541000</v>
      </c>
      <c r="H75" s="3">
        <f>IFERROR(VLOOKUP(B75,'[1]All Metro Suburbs'!B$2:F$483,5,FALSE),)</f>
        <v>483250</v>
      </c>
      <c r="I75" s="3">
        <f>IFERROR(VLOOKUP(B75,[2]LSG_Stats_Combined!B$2:F$478,5,FALSE),)</f>
        <v>631000</v>
      </c>
      <c r="J75" s="3">
        <f>IFERROR(VLOOKUP(B75,[3]Sheet1!B$2:F$478,5,FALSE),0)</f>
        <v>629500</v>
      </c>
      <c r="K75" s="3">
        <f>IFERROR(VLOOKUP(B75,[4]Sheet1!B$2:F$478,5,FALSE),0)</f>
        <v>594000</v>
      </c>
      <c r="L75" s="3">
        <f>IFERROR(VLOOKUP(B75,[5]LSG_Stats_Combined_2016q2!B$2:F$479,5,FALSE),0)</f>
        <v>580024.5</v>
      </c>
      <c r="M75" s="3">
        <f>IFERROR(VLOOKUP(B75,[6]LSG_Stats_Combined_2016q3!B$2:F$479,5,FALSE),0)</f>
        <v>555500</v>
      </c>
      <c r="N75" s="3">
        <f>IFERROR(VLOOKUP(B75,[7]LSG_Stats_Combined_2016q4!B$2:F$478,5,FALSE),0)</f>
        <v>521000</v>
      </c>
      <c r="O75" s="3">
        <f>IFERROR(VLOOKUP(B75,[8]LSG_Stats_Combined_2017q1!B$2:F$479,5,FALSE),0)</f>
        <v>621310</v>
      </c>
      <c r="P75" s="3">
        <f>IFERROR(VLOOKUP(B75,[9]LSG_Stats_Combined_2017q2!B$2:F$479,5,FALSE),0)</f>
        <v>585000</v>
      </c>
      <c r="Q75" s="3">
        <f>IFERROR(VLOOKUP(B75,[10]City_Suburb_2017q3!B$2:F$479,5,FALSE),0)</f>
        <v>656600</v>
      </c>
      <c r="R75" s="3">
        <f>IFERROR(VLOOKUP(B75,[11]LSG_Stats_Combined_2017q4!B$2:F$480,5,FALSE),0)</f>
        <v>654000</v>
      </c>
      <c r="S75" s="3">
        <f>IFERROR(VLOOKUP(B75,[12]LSG_Stats_Combined_2018q1!B$1:G$480,5,FALSE),0)</f>
        <v>655000</v>
      </c>
      <c r="T75" s="3">
        <v>587500</v>
      </c>
      <c r="U75" s="3">
        <v>540000</v>
      </c>
      <c r="V75" s="3">
        <v>588500</v>
      </c>
      <c r="W75" s="3">
        <v>715000</v>
      </c>
      <c r="X75" s="3">
        <v>590000</v>
      </c>
      <c r="Y75" s="3">
        <v>618000</v>
      </c>
      <c r="Z75" s="3">
        <v>586500</v>
      </c>
      <c r="AA75" s="3">
        <v>877500</v>
      </c>
      <c r="AB75" s="3">
        <v>758000</v>
      </c>
      <c r="AC75" s="3">
        <v>1126000</v>
      </c>
      <c r="AD75" s="3">
        <v>970000</v>
      </c>
      <c r="AE75" s="3">
        <v>910500</v>
      </c>
      <c r="AF75" s="3">
        <v>692000</v>
      </c>
      <c r="AG75" s="3">
        <v>1250000</v>
      </c>
      <c r="AH75" s="3">
        <v>1263250</v>
      </c>
      <c r="AI75" s="3">
        <v>1300000</v>
      </c>
      <c r="AJ75" s="3">
        <v>875000</v>
      </c>
      <c r="AK75" s="3">
        <v>855000</v>
      </c>
      <c r="AL75" s="3">
        <v>875000</v>
      </c>
      <c r="AM75" s="3">
        <v>1237500</v>
      </c>
      <c r="AN75" s="4">
        <v>987500</v>
      </c>
      <c r="AO75" s="4">
        <v>845000</v>
      </c>
      <c r="AP75" s="4">
        <v>970000</v>
      </c>
      <c r="AQ75" s="4">
        <v>980000</v>
      </c>
      <c r="AR75" s="4">
        <v>1050000</v>
      </c>
      <c r="AS75" s="12">
        <v>982048.83080231503</v>
      </c>
      <c r="AT75" s="15">
        <f t="shared" si="1"/>
        <v>-6.4715399235890453E-2</v>
      </c>
    </row>
    <row r="76" spans="1:46" ht="15" x14ac:dyDescent="0.25">
      <c r="A76" s="2" t="s">
        <v>65</v>
      </c>
      <c r="B76" s="3" t="s">
        <v>78</v>
      </c>
      <c r="C76" s="3">
        <v>611000</v>
      </c>
      <c r="D76" s="3">
        <f>IFERROR(VLOOKUP(B76,'[1]All Metro Suburbs'!B$2:D$483,3,FALSE),0)</f>
        <v>538225</v>
      </c>
      <c r="E76" s="3">
        <f>IFERROR(VLOOKUP(B76,[2]LSG_Stats_Combined!B$2:D$478,3,FALSE),0)</f>
        <v>509000</v>
      </c>
      <c r="F76" s="3">
        <f>IFERROR(VLOOKUP(B76,[3]Sheet1!B$2:D$478,3,FALSE),0)</f>
        <v>390000</v>
      </c>
      <c r="G76" s="3">
        <v>482500</v>
      </c>
      <c r="H76" s="3">
        <f>IFERROR(VLOOKUP(B76,'[1]All Metro Suburbs'!B$2:F$483,5,FALSE),)</f>
        <v>400000</v>
      </c>
      <c r="I76" s="3">
        <f>IFERROR(VLOOKUP(B76,[2]LSG_Stats_Combined!B$2:F$478,5,FALSE),)</f>
        <v>534750</v>
      </c>
      <c r="J76" s="3">
        <f>IFERROR(VLOOKUP(B76,[3]Sheet1!B$2:F$478,5,FALSE),0)</f>
        <v>440000</v>
      </c>
      <c r="K76" s="3">
        <f>IFERROR(VLOOKUP(B76,[4]Sheet1!B$2:F$478,5,FALSE),0)</f>
        <v>435000</v>
      </c>
      <c r="L76" s="3">
        <f>IFERROR(VLOOKUP(B76,[5]LSG_Stats_Combined_2016q2!B$2:F$479,5,FALSE),0)</f>
        <v>515000</v>
      </c>
      <c r="M76" s="3">
        <f>IFERROR(VLOOKUP(B76,[6]LSG_Stats_Combined_2016q3!B$2:F$479,5,FALSE),0)</f>
        <v>548000</v>
      </c>
      <c r="N76" s="3">
        <f>IFERROR(VLOOKUP(B76,[7]LSG_Stats_Combined_2016q4!B$2:F$478,5,FALSE),0)</f>
        <v>610000</v>
      </c>
      <c r="O76" s="3">
        <f>IFERROR(VLOOKUP(B76,[8]LSG_Stats_Combined_2017q1!B$2:F$479,5,FALSE),0)</f>
        <v>563000</v>
      </c>
      <c r="P76" s="3">
        <f>IFERROR(VLOOKUP(B76,[9]LSG_Stats_Combined_2017q2!B$2:F$479,5,FALSE),0)</f>
        <v>524000</v>
      </c>
      <c r="Q76" s="3">
        <f>IFERROR(VLOOKUP(B76,[10]City_Suburb_2017q3!B$2:F$479,5,FALSE),0)</f>
        <v>552000</v>
      </c>
      <c r="R76" s="3">
        <f>IFERROR(VLOOKUP(B76,[11]LSG_Stats_Combined_2017q4!B$2:F$480,5,FALSE),0)</f>
        <v>512500</v>
      </c>
      <c r="S76" s="3">
        <f>IFERROR(VLOOKUP(B76,[12]LSG_Stats_Combined_2018q1!B$1:G$480,5,FALSE),0)</f>
        <v>602175</v>
      </c>
      <c r="T76" s="3">
        <v>692500</v>
      </c>
      <c r="U76" s="3">
        <v>570000</v>
      </c>
      <c r="V76" s="3">
        <v>590000</v>
      </c>
      <c r="W76" s="3">
        <v>565000</v>
      </c>
      <c r="X76" s="3">
        <v>689500</v>
      </c>
      <c r="Y76" s="3">
        <v>520000</v>
      </c>
      <c r="Z76" s="3">
        <v>575500</v>
      </c>
      <c r="AA76" s="3">
        <v>515000</v>
      </c>
      <c r="AB76" s="3">
        <v>670000</v>
      </c>
      <c r="AC76" s="3">
        <v>790000</v>
      </c>
      <c r="AD76" s="3">
        <v>680000</v>
      </c>
      <c r="AE76" s="3">
        <v>671500</v>
      </c>
      <c r="AF76" s="3">
        <v>971750</v>
      </c>
      <c r="AG76" s="3">
        <v>673000</v>
      </c>
      <c r="AH76" s="3">
        <v>732250</v>
      </c>
      <c r="AI76" s="3">
        <v>1375000</v>
      </c>
      <c r="AJ76" s="3">
        <v>1630000</v>
      </c>
      <c r="AK76" s="3">
        <v>860000</v>
      </c>
      <c r="AL76" s="3">
        <v>855000</v>
      </c>
      <c r="AM76" s="3">
        <v>1622500</v>
      </c>
      <c r="AN76" s="4">
        <v>770000</v>
      </c>
      <c r="AO76" s="4">
        <v>975000</v>
      </c>
      <c r="AP76" s="4">
        <v>925500</v>
      </c>
      <c r="AQ76" s="4">
        <v>900000</v>
      </c>
      <c r="AR76" s="4">
        <v>956500</v>
      </c>
      <c r="AS76" s="12">
        <v>933876.33919595496</v>
      </c>
      <c r="AT76" s="15">
        <f t="shared" si="1"/>
        <v>-2.3652546580287547E-2</v>
      </c>
    </row>
    <row r="77" spans="1:46" ht="15" x14ac:dyDescent="0.25">
      <c r="A77" s="2" t="s">
        <v>79</v>
      </c>
      <c r="B77" s="3" t="s">
        <v>80</v>
      </c>
      <c r="C77" s="3">
        <v>515000</v>
      </c>
      <c r="D77" s="3">
        <f>IFERROR(VLOOKUP(B77,'[1]All Metro Suburbs'!B$2:D$483,3,FALSE),0)</f>
        <v>535000</v>
      </c>
      <c r="E77" s="3">
        <f>IFERROR(VLOOKUP(B77,[2]LSG_Stats_Combined!B$2:D$478,3,FALSE),0)</f>
        <v>490500</v>
      </c>
      <c r="F77" s="3">
        <f>IFERROR(VLOOKUP(B77,[3]Sheet1!B$2:D$478,3,FALSE),0)</f>
        <v>597500</v>
      </c>
      <c r="G77" s="3">
        <v>515500</v>
      </c>
      <c r="H77" s="3">
        <f>IFERROR(VLOOKUP(B77,'[1]All Metro Suburbs'!B$2:F$483,5,FALSE),)</f>
        <v>641000</v>
      </c>
      <c r="I77" s="3">
        <f>IFERROR(VLOOKUP(B77,[2]LSG_Stats_Combined!B$2:F$478,5,FALSE),)</f>
        <v>501750</v>
      </c>
      <c r="J77" s="3">
        <f>IFERROR(VLOOKUP(B77,[3]Sheet1!B$2:F$478,5,FALSE),0)</f>
        <v>603000</v>
      </c>
      <c r="K77" s="3">
        <f>IFERROR(VLOOKUP(B77,[4]Sheet1!B$2:F$478,5,FALSE),0)</f>
        <v>689000</v>
      </c>
      <c r="L77" s="3">
        <f>IFERROR(VLOOKUP(B77,[5]LSG_Stats_Combined_2016q2!B$2:F$479,5,FALSE),0)</f>
        <v>541500</v>
      </c>
      <c r="M77" s="3">
        <f>IFERROR(VLOOKUP(B77,[6]LSG_Stats_Combined_2016q3!B$2:F$479,5,FALSE),0)</f>
        <v>578500</v>
      </c>
      <c r="N77" s="3">
        <f>IFERROR(VLOOKUP(B77,[7]LSG_Stats_Combined_2016q4!B$2:F$478,5,FALSE),0)</f>
        <v>775000</v>
      </c>
      <c r="O77" s="3">
        <f>IFERROR(VLOOKUP(B77,[8]LSG_Stats_Combined_2017q1!B$2:F$479,5,FALSE),0)</f>
        <v>600000</v>
      </c>
      <c r="P77" s="3">
        <f>IFERROR(VLOOKUP(B77,[9]LSG_Stats_Combined_2017q2!B$2:F$479,5,FALSE),0)</f>
        <v>620000</v>
      </c>
      <c r="Q77" s="3">
        <f>IFERROR(VLOOKUP(B77,[10]City_Suburb_2017q3!B$2:F$479,5,FALSE),0)</f>
        <v>560000</v>
      </c>
      <c r="R77" s="3">
        <f>IFERROR(VLOOKUP(B77,[11]LSG_Stats_Combined_2017q4!B$2:F$480,5,FALSE),0)</f>
        <v>642000</v>
      </c>
      <c r="S77" s="3">
        <f>IFERROR(VLOOKUP(B77,[12]LSG_Stats_Combined_2018q1!B$1:G$480,5,FALSE),0)</f>
        <v>760000</v>
      </c>
      <c r="T77" s="3">
        <v>692500</v>
      </c>
      <c r="U77" s="3">
        <v>630000</v>
      </c>
      <c r="V77" s="3">
        <v>655000</v>
      </c>
      <c r="W77" s="3">
        <v>575000</v>
      </c>
      <c r="X77" s="3">
        <v>676500</v>
      </c>
      <c r="Y77" s="3">
        <v>644000</v>
      </c>
      <c r="Z77" s="3">
        <v>690000</v>
      </c>
      <c r="AA77" s="3">
        <v>770000</v>
      </c>
      <c r="AB77" s="3">
        <v>640000</v>
      </c>
      <c r="AC77" s="3">
        <v>832500</v>
      </c>
      <c r="AD77" s="3">
        <v>980000</v>
      </c>
      <c r="AE77" s="3">
        <v>770000</v>
      </c>
      <c r="AF77" s="3">
        <v>2350000</v>
      </c>
      <c r="AG77" s="3">
        <v>927500</v>
      </c>
      <c r="AH77" s="3">
        <v>1140000</v>
      </c>
      <c r="AI77" s="3">
        <v>758591.5</v>
      </c>
      <c r="AJ77" s="3">
        <v>1720000</v>
      </c>
      <c r="AK77" s="3">
        <v>892000</v>
      </c>
      <c r="AL77" s="3">
        <v>884000</v>
      </c>
      <c r="AM77" s="3">
        <v>773500</v>
      </c>
      <c r="AN77" s="4">
        <v>836000</v>
      </c>
      <c r="AO77" s="4">
        <v>935000</v>
      </c>
      <c r="AP77" s="4">
        <v>1025000</v>
      </c>
      <c r="AQ77" s="4">
        <v>1300000</v>
      </c>
      <c r="AR77" s="4">
        <v>1009000</v>
      </c>
      <c r="AS77" s="12">
        <v>1072446.8490430899</v>
      </c>
      <c r="AT77" s="15">
        <f t="shared" si="1"/>
        <v>6.2880920756283348E-2</v>
      </c>
    </row>
    <row r="78" spans="1:46" ht="15" x14ac:dyDescent="0.25">
      <c r="A78" s="2" t="s">
        <v>79</v>
      </c>
      <c r="B78" s="3" t="s">
        <v>81</v>
      </c>
      <c r="C78" s="3">
        <v>641000</v>
      </c>
      <c r="D78" s="3">
        <f>IFERROR(VLOOKUP(B78,'[1]All Metro Suburbs'!B$2:D$483,3,FALSE),0)</f>
        <v>588500</v>
      </c>
      <c r="E78" s="3">
        <f>IFERROR(VLOOKUP(B78,[2]LSG_Stats_Combined!B$2:D$478,3,FALSE),0)</f>
        <v>530000</v>
      </c>
      <c r="F78" s="3">
        <f>IFERROR(VLOOKUP(B78,[3]Sheet1!B$2:D$478,3,FALSE),0)</f>
        <v>644500</v>
      </c>
      <c r="G78" s="3">
        <v>411000</v>
      </c>
      <c r="H78" s="3">
        <f>IFERROR(VLOOKUP(B78,'[1]All Metro Suburbs'!B$2:F$483,5,FALSE),)</f>
        <v>575000</v>
      </c>
      <c r="I78" s="3">
        <f>IFERROR(VLOOKUP(B78,[2]LSG_Stats_Combined!B$2:F$478,5,FALSE),)</f>
        <v>506250</v>
      </c>
      <c r="J78" s="3">
        <f>IFERROR(VLOOKUP(B78,[3]Sheet1!B$2:F$478,5,FALSE),0)</f>
        <v>699650</v>
      </c>
      <c r="K78" s="3">
        <f>IFERROR(VLOOKUP(B78,[4]Sheet1!B$2:F$478,5,FALSE),0)</f>
        <v>680000</v>
      </c>
      <c r="L78" s="3">
        <f>IFERROR(VLOOKUP(B78,[5]LSG_Stats_Combined_2016q2!B$2:F$479,5,FALSE),0)</f>
        <v>653000</v>
      </c>
      <c r="M78" s="3">
        <f>IFERROR(VLOOKUP(B78,[6]LSG_Stats_Combined_2016q3!B$2:F$479,5,FALSE),0)</f>
        <v>650000</v>
      </c>
      <c r="N78" s="3">
        <f>IFERROR(VLOOKUP(B78,[7]LSG_Stats_Combined_2016q4!B$2:F$478,5,FALSE),0)</f>
        <v>652500</v>
      </c>
      <c r="O78" s="3">
        <f>IFERROR(VLOOKUP(B78,[8]LSG_Stats_Combined_2017q1!B$2:F$479,5,FALSE),0)</f>
        <v>670000</v>
      </c>
      <c r="P78" s="3">
        <f>IFERROR(VLOOKUP(B78,[9]LSG_Stats_Combined_2017q2!B$2:F$479,5,FALSE),0)</f>
        <v>725000</v>
      </c>
      <c r="Q78" s="3">
        <f>IFERROR(VLOOKUP(B78,[10]City_Suburb_2017q3!B$2:F$479,5,FALSE),0)</f>
        <v>700000</v>
      </c>
      <c r="R78" s="3">
        <f>IFERROR(VLOOKUP(B78,[11]LSG_Stats_Combined_2017q4!B$2:F$480,5,FALSE),0)</f>
        <v>520000</v>
      </c>
      <c r="S78" s="3">
        <f>IFERROR(VLOOKUP(B78,[12]LSG_Stats_Combined_2018q1!B$1:G$480,5,FALSE),0)</f>
        <v>630000</v>
      </c>
      <c r="T78" s="3">
        <v>707500</v>
      </c>
      <c r="U78" s="3">
        <v>772500</v>
      </c>
      <c r="V78" s="3">
        <v>1224500</v>
      </c>
      <c r="W78" s="3">
        <v>749999</v>
      </c>
      <c r="X78" s="3">
        <v>610000</v>
      </c>
      <c r="Y78" s="3">
        <v>743500</v>
      </c>
      <c r="Z78" s="3">
        <v>810000</v>
      </c>
      <c r="AA78" s="3">
        <v>618750</v>
      </c>
      <c r="AB78" s="3">
        <v>649000</v>
      </c>
      <c r="AC78" s="3">
        <v>713000</v>
      </c>
      <c r="AD78" s="3">
        <v>614250</v>
      </c>
      <c r="AE78" s="3">
        <v>775000</v>
      </c>
      <c r="AF78" s="3">
        <v>965000</v>
      </c>
      <c r="AG78" s="3">
        <v>741000</v>
      </c>
      <c r="AH78" s="3">
        <v>850000</v>
      </c>
      <c r="AI78" s="3">
        <v>1562500</v>
      </c>
      <c r="AJ78" s="3">
        <v>1351000</v>
      </c>
      <c r="AK78" s="3">
        <v>995000</v>
      </c>
      <c r="AL78" s="3">
        <v>1512500</v>
      </c>
      <c r="AM78" s="3">
        <v>1495000</v>
      </c>
      <c r="AN78" s="4">
        <v>422050</v>
      </c>
      <c r="AO78" s="4">
        <v>1080000</v>
      </c>
      <c r="AP78" s="4">
        <v>975000</v>
      </c>
      <c r="AQ78" s="4">
        <v>1240000</v>
      </c>
      <c r="AR78" s="4">
        <v>1455000</v>
      </c>
      <c r="AS78" s="12">
        <v>1300409.85424195</v>
      </c>
      <c r="AT78" s="15">
        <f t="shared" si="1"/>
        <v>-0.10624752285776634</v>
      </c>
    </row>
    <row r="79" spans="1:46" ht="15" x14ac:dyDescent="0.25">
      <c r="A79" s="2" t="s">
        <v>82</v>
      </c>
      <c r="B79" s="3" t="s">
        <v>83</v>
      </c>
      <c r="C79" s="3">
        <v>318500</v>
      </c>
      <c r="D79" s="3">
        <f>IFERROR(VLOOKUP(B79,'[1]All Metro Suburbs'!B$2:D$483,3,FALSE),0)</f>
        <v>330825</v>
      </c>
      <c r="E79" s="3">
        <f>IFERROR(VLOOKUP(B79,[2]LSG_Stats_Combined!B$2:D$478,3,FALSE),0)</f>
        <v>312000</v>
      </c>
      <c r="F79" s="3">
        <f>IFERROR(VLOOKUP(B79,[3]Sheet1!B$2:D$478,3,FALSE),0)</f>
        <v>320000</v>
      </c>
      <c r="G79" s="3">
        <v>333000</v>
      </c>
      <c r="H79" s="3">
        <f>IFERROR(VLOOKUP(B79,'[1]All Metro Suburbs'!B$2:F$483,5,FALSE),)</f>
        <v>336000</v>
      </c>
      <c r="I79" s="3">
        <f>IFERROR(VLOOKUP(B79,[2]LSG_Stats_Combined!B$2:F$478,5,FALSE),)</f>
        <v>345000</v>
      </c>
      <c r="J79" s="3">
        <f>IFERROR(VLOOKUP(B79,[3]Sheet1!B$2:F$478,5,FALSE),0)</f>
        <v>330000</v>
      </c>
      <c r="K79" s="3">
        <f>IFERROR(VLOOKUP(B79,[4]Sheet1!B$2:F$478,5,FALSE),0)</f>
        <v>376000</v>
      </c>
      <c r="L79" s="3">
        <f>IFERROR(VLOOKUP(B79,[5]LSG_Stats_Combined_2016q2!B$2:F$479,5,FALSE),0)</f>
        <v>330500</v>
      </c>
      <c r="M79" s="3">
        <f>IFERROR(VLOOKUP(B79,[6]LSG_Stats_Combined_2016q3!B$2:F$479,5,FALSE),0)</f>
        <v>347500</v>
      </c>
      <c r="N79" s="3">
        <f>IFERROR(VLOOKUP(B79,[7]LSG_Stats_Combined_2016q4!B$2:F$478,5,FALSE),0)</f>
        <v>349000</v>
      </c>
      <c r="O79" s="3">
        <f>IFERROR(VLOOKUP(B79,[8]LSG_Stats_Combined_2017q1!B$2:F$479,5,FALSE),0)</f>
        <v>352200</v>
      </c>
      <c r="P79" s="3">
        <f>IFERROR(VLOOKUP(B79,[9]LSG_Stats_Combined_2017q2!B$2:F$479,5,FALSE),0)</f>
        <v>358500</v>
      </c>
      <c r="Q79" s="3">
        <f>IFERROR(VLOOKUP(B79,[10]City_Suburb_2017q3!B$2:F$479,5,FALSE),0)</f>
        <v>343500</v>
      </c>
      <c r="R79" s="3">
        <f>IFERROR(VLOOKUP(B79,[11]LSG_Stats_Combined_2017q4!B$2:F$480,5,FALSE),0)</f>
        <v>344500</v>
      </c>
      <c r="S79" s="3">
        <f>IFERROR(VLOOKUP(B79,[12]LSG_Stats_Combined_2018q1!B$1:G$480,5,FALSE),0)</f>
        <v>345000</v>
      </c>
      <c r="T79" s="3">
        <v>370000</v>
      </c>
      <c r="U79" s="3">
        <v>341000</v>
      </c>
      <c r="V79" s="3">
        <v>345000</v>
      </c>
      <c r="W79" s="3">
        <v>356250</v>
      </c>
      <c r="X79" s="3">
        <v>390000</v>
      </c>
      <c r="Y79" s="3">
        <v>375000</v>
      </c>
      <c r="Z79" s="3">
        <v>380000</v>
      </c>
      <c r="AA79" s="3">
        <v>278000</v>
      </c>
      <c r="AB79" s="3">
        <v>287500</v>
      </c>
      <c r="AC79" s="3">
        <v>320000</v>
      </c>
      <c r="AD79" s="3">
        <v>313000</v>
      </c>
      <c r="AE79" s="3">
        <v>310000</v>
      </c>
      <c r="AF79" s="3">
        <v>410000</v>
      </c>
      <c r="AG79" s="3">
        <v>365750</v>
      </c>
      <c r="AH79" s="3">
        <v>411000</v>
      </c>
      <c r="AI79" s="3">
        <v>930000</v>
      </c>
      <c r="AJ79" s="3">
        <v>570000</v>
      </c>
      <c r="AK79" s="3">
        <v>567500</v>
      </c>
      <c r="AL79" s="3">
        <v>591000</v>
      </c>
      <c r="AM79" s="3">
        <v>596000</v>
      </c>
      <c r="AN79" s="4">
        <v>621000</v>
      </c>
      <c r="AO79" s="4">
        <v>642500</v>
      </c>
      <c r="AP79" s="4">
        <v>685000</v>
      </c>
      <c r="AQ79" s="4">
        <v>660000</v>
      </c>
      <c r="AR79" s="4">
        <v>727000</v>
      </c>
      <c r="AS79" s="14">
        <v>753767.19759955804</v>
      </c>
      <c r="AT79" s="15">
        <f t="shared" si="1"/>
        <v>3.6818703713284794E-2</v>
      </c>
    </row>
    <row r="80" spans="1:46" ht="15" x14ac:dyDescent="0.25">
      <c r="A80" s="2" t="s">
        <v>82</v>
      </c>
      <c r="B80" s="3" t="s">
        <v>84</v>
      </c>
      <c r="C80" s="3">
        <v>250500</v>
      </c>
      <c r="D80" s="3">
        <f>IFERROR(VLOOKUP(B80,'[1]All Metro Suburbs'!B$2:D$483,3,FALSE),0)</f>
        <v>269075</v>
      </c>
      <c r="E80" s="3">
        <f>IFERROR(VLOOKUP(B80,[2]LSG_Stats_Combined!B$2:D$478,3,FALSE),0)</f>
        <v>260000</v>
      </c>
      <c r="F80" s="3">
        <f>IFERROR(VLOOKUP(B80,[3]Sheet1!B$2:D$478,3,FALSE),0)</f>
        <v>260500</v>
      </c>
      <c r="G80" s="3">
        <v>239000</v>
      </c>
      <c r="H80" s="3">
        <f>IFERROR(VLOOKUP(B80,'[1]All Metro Suburbs'!B$2:F$483,5,FALSE),)</f>
        <v>257500</v>
      </c>
      <c r="I80" s="3">
        <f>IFERROR(VLOOKUP(B80,[2]LSG_Stats_Combined!B$2:F$478,5,FALSE),)</f>
        <v>280000</v>
      </c>
      <c r="J80" s="3">
        <f>IFERROR(VLOOKUP(B80,[3]Sheet1!B$2:F$478,5,FALSE),0)</f>
        <v>256875</v>
      </c>
      <c r="K80" s="3">
        <f>IFERROR(VLOOKUP(B80,[4]Sheet1!B$2:F$478,5,FALSE),0)</f>
        <v>275000</v>
      </c>
      <c r="L80" s="3">
        <f>IFERROR(VLOOKUP(B80,[5]LSG_Stats_Combined_2016q2!B$2:F$479,5,FALSE),0)</f>
        <v>272750</v>
      </c>
      <c r="M80" s="3">
        <f>IFERROR(VLOOKUP(B80,[6]LSG_Stats_Combined_2016q3!B$2:F$479,5,FALSE),0)</f>
        <v>260750</v>
      </c>
      <c r="N80" s="3">
        <f>IFERROR(VLOOKUP(B80,[7]LSG_Stats_Combined_2016q4!B$2:F$478,5,FALSE),0)</f>
        <v>265100</v>
      </c>
      <c r="O80" s="3">
        <f>IFERROR(VLOOKUP(B80,[8]LSG_Stats_Combined_2017q1!B$2:F$479,5,FALSE),0)</f>
        <v>268000</v>
      </c>
      <c r="P80" s="3">
        <f>IFERROR(VLOOKUP(B80,[9]LSG_Stats_Combined_2017q2!B$2:F$479,5,FALSE),0)</f>
        <v>265000</v>
      </c>
      <c r="Q80" s="3">
        <f>IFERROR(VLOOKUP(B80,[10]City_Suburb_2017q3!B$2:F$479,5,FALSE),0)</f>
        <v>268000</v>
      </c>
      <c r="R80" s="3">
        <f>IFERROR(VLOOKUP(B80,[11]LSG_Stats_Combined_2017q4!B$2:F$480,5,FALSE),0)</f>
        <v>238250</v>
      </c>
      <c r="S80" s="3">
        <f>IFERROR(VLOOKUP(B80,[12]LSG_Stats_Combined_2018q1!B$1:G$480,5,FALSE),0)</f>
        <v>265000</v>
      </c>
      <c r="T80" s="3">
        <v>277500</v>
      </c>
      <c r="U80" s="3">
        <v>265000</v>
      </c>
      <c r="V80" s="3">
        <v>260000</v>
      </c>
      <c r="W80" s="3">
        <v>279000</v>
      </c>
      <c r="X80" s="3">
        <v>270500</v>
      </c>
      <c r="Y80" s="3">
        <v>295000</v>
      </c>
      <c r="Z80" s="3">
        <v>280000</v>
      </c>
      <c r="AA80" s="3">
        <v>556250</v>
      </c>
      <c r="AB80" s="3">
        <v>505000</v>
      </c>
      <c r="AC80" s="3">
        <v>575684</v>
      </c>
      <c r="AD80" s="3">
        <v>584000</v>
      </c>
      <c r="AE80" s="3">
        <v>623000</v>
      </c>
      <c r="AF80" s="3">
        <v>1027500</v>
      </c>
      <c r="AG80" s="3">
        <v>665500</v>
      </c>
      <c r="AH80" s="3">
        <v>763168</v>
      </c>
      <c r="AI80" s="3">
        <v>663000</v>
      </c>
      <c r="AJ80" s="3">
        <v>1157500</v>
      </c>
      <c r="AK80" s="3">
        <v>470000</v>
      </c>
      <c r="AL80" s="3">
        <v>481500</v>
      </c>
      <c r="AM80" s="3">
        <v>733000</v>
      </c>
      <c r="AN80" s="4">
        <v>461000</v>
      </c>
      <c r="AO80" s="4">
        <v>515500</v>
      </c>
      <c r="AP80" s="4">
        <v>530000</v>
      </c>
      <c r="AQ80" s="4">
        <v>540000</v>
      </c>
      <c r="AR80" s="4">
        <v>597500</v>
      </c>
      <c r="AS80" s="12">
        <v>685020.85994502099</v>
      </c>
      <c r="AT80" s="15">
        <f t="shared" si="1"/>
        <v>0.1464784266862276</v>
      </c>
    </row>
    <row r="81" spans="1:46" ht="15" x14ac:dyDescent="0.25">
      <c r="A81" s="2" t="s">
        <v>82</v>
      </c>
      <c r="B81" s="3" t="s">
        <v>71</v>
      </c>
      <c r="C81" s="3">
        <v>518500</v>
      </c>
      <c r="D81" s="3">
        <f>IFERROR(VLOOKUP(B81,'[1]All Metro Suburbs'!B$2:D$483,3,FALSE),0)</f>
        <v>500000</v>
      </c>
      <c r="E81" s="3">
        <f>IFERROR(VLOOKUP(B81,[2]LSG_Stats_Combined!B$2:D$478,3,FALSE),0)</f>
        <v>522000</v>
      </c>
      <c r="F81" s="3">
        <f>IFERROR(VLOOKUP(B81,[3]Sheet1!B$2:D$478,3,FALSE),0)</f>
        <v>500000</v>
      </c>
      <c r="G81" s="3">
        <v>467500</v>
      </c>
      <c r="H81" s="3">
        <f>IFERROR(VLOOKUP(B81,'[1]All Metro Suburbs'!B$2:F$483,5,FALSE),)</f>
        <v>498500</v>
      </c>
      <c r="I81" s="3">
        <f>IFERROR(VLOOKUP(B81,[2]LSG_Stats_Combined!B$2:F$478,5,FALSE),)</f>
        <v>466500</v>
      </c>
      <c r="J81" s="3">
        <f>IFERROR(VLOOKUP(B81,[3]Sheet1!B$2:F$478,5,FALSE),0)</f>
        <v>546500</v>
      </c>
      <c r="K81" s="3">
        <f>IFERROR(VLOOKUP(B81,[4]Sheet1!B$2:F$478,5,FALSE),0)</f>
        <v>488750</v>
      </c>
      <c r="L81" s="3">
        <f>IFERROR(VLOOKUP(B81,[5]LSG_Stats_Combined_2016q2!B$2:F$479,5,FALSE),0)</f>
        <v>487500</v>
      </c>
      <c r="M81" s="3">
        <f>IFERROR(VLOOKUP(B81,[6]LSG_Stats_Combined_2016q3!B$2:F$479,5,FALSE),0)</f>
        <v>465000</v>
      </c>
      <c r="N81" s="3">
        <f>IFERROR(VLOOKUP(B81,[7]LSG_Stats_Combined_2016q4!B$2:F$478,5,FALSE),0)</f>
        <v>490000</v>
      </c>
      <c r="O81" s="3">
        <f>IFERROR(VLOOKUP(B81,[8]LSG_Stats_Combined_2017q1!B$2:F$479,5,FALSE),0)</f>
        <v>546250</v>
      </c>
      <c r="P81" s="3">
        <f>IFERROR(VLOOKUP(B81,[9]LSG_Stats_Combined_2017q2!B$2:F$479,5,FALSE),0)</f>
        <v>530000</v>
      </c>
      <c r="Q81" s="3">
        <f>IFERROR(VLOOKUP(B81,[10]City_Suburb_2017q3!B$2:F$479,5,FALSE),0)</f>
        <v>568277.5</v>
      </c>
      <c r="R81" s="3">
        <f>IFERROR(VLOOKUP(B81,[11]LSG_Stats_Combined_2017q4!B$2:F$480,5,FALSE),0)</f>
        <v>530000</v>
      </c>
      <c r="S81" s="3">
        <f>IFERROR(VLOOKUP(B81,[12]LSG_Stats_Combined_2018q1!B$1:G$480,5,FALSE),0)</f>
        <v>590000</v>
      </c>
      <c r="T81" s="3">
        <v>500000</v>
      </c>
      <c r="U81" s="3">
        <v>507500</v>
      </c>
      <c r="V81" s="3">
        <v>562500</v>
      </c>
      <c r="W81" s="3">
        <v>620000</v>
      </c>
      <c r="X81" s="3">
        <v>565000</v>
      </c>
      <c r="Y81" s="3">
        <v>537500</v>
      </c>
      <c r="Z81" s="3">
        <v>529000</v>
      </c>
      <c r="AA81" s="3">
        <v>500000</v>
      </c>
      <c r="AB81" s="3">
        <v>520000</v>
      </c>
      <c r="AC81" s="3">
        <v>550000</v>
      </c>
      <c r="AD81" s="3">
        <v>583000</v>
      </c>
      <c r="AE81" s="3">
        <v>602250</v>
      </c>
      <c r="AF81" s="3">
        <v>355775</v>
      </c>
      <c r="AG81" s="3">
        <v>620000</v>
      </c>
      <c r="AH81" s="3">
        <v>684000</v>
      </c>
      <c r="AI81" s="3">
        <v>430000</v>
      </c>
      <c r="AJ81" s="3">
        <v>440500</v>
      </c>
      <c r="AK81" s="3">
        <v>750000</v>
      </c>
      <c r="AL81" s="3">
        <v>825000</v>
      </c>
      <c r="AM81" s="3">
        <v>471000</v>
      </c>
      <c r="AN81" s="4">
        <v>777777</v>
      </c>
      <c r="AO81" s="4">
        <v>796500</v>
      </c>
      <c r="AP81" s="4">
        <v>905000</v>
      </c>
      <c r="AQ81" s="4">
        <v>877500</v>
      </c>
      <c r="AR81" s="4">
        <v>895000</v>
      </c>
      <c r="AS81" s="12">
        <v>966494.43645123998</v>
      </c>
      <c r="AT81" s="15">
        <f t="shared" si="1"/>
        <v>7.9882051900826784E-2</v>
      </c>
    </row>
    <row r="82" spans="1:46" ht="15" x14ac:dyDescent="0.25">
      <c r="A82" s="2" t="s">
        <v>82</v>
      </c>
      <c r="B82" s="3" t="s">
        <v>85</v>
      </c>
      <c r="C82" s="3">
        <v>277350</v>
      </c>
      <c r="D82" s="3">
        <f>IFERROR(VLOOKUP(B82,'[1]All Metro Suburbs'!B$2:D$483,3,FALSE),0)</f>
        <v>264000</v>
      </c>
      <c r="E82" s="3">
        <f>IFERROR(VLOOKUP(B82,[2]LSG_Stats_Combined!B$2:D$478,3,FALSE),0)</f>
        <v>258250</v>
      </c>
      <c r="F82" s="3">
        <f>IFERROR(VLOOKUP(B82,[3]Sheet1!B$2:D$478,3,FALSE),0)</f>
        <v>285000</v>
      </c>
      <c r="G82" s="3">
        <v>405500</v>
      </c>
      <c r="H82" s="3">
        <f>IFERROR(VLOOKUP(B82,'[1]All Metro Suburbs'!B$2:F$483,5,FALSE),)</f>
        <v>251500</v>
      </c>
      <c r="I82" s="3">
        <f>IFERROR(VLOOKUP(B82,[2]LSG_Stats_Combined!B$2:F$478,5,FALSE),)</f>
        <v>278750</v>
      </c>
      <c r="J82" s="3">
        <f>IFERROR(VLOOKUP(B82,[3]Sheet1!B$2:F$478,5,FALSE),0)</f>
        <v>256750</v>
      </c>
      <c r="K82" s="3">
        <f>IFERROR(VLOOKUP(B82,[4]Sheet1!B$2:F$478,5,FALSE),0)</f>
        <v>265000</v>
      </c>
      <c r="L82" s="3">
        <f>IFERROR(VLOOKUP(B82,[5]LSG_Stats_Combined_2016q2!B$2:F$479,5,FALSE),0)</f>
        <v>290000</v>
      </c>
      <c r="M82" s="3">
        <f>IFERROR(VLOOKUP(B82,[6]LSG_Stats_Combined_2016q3!B$2:F$479,5,FALSE),0)</f>
        <v>260000</v>
      </c>
      <c r="N82" s="3">
        <f>IFERROR(VLOOKUP(B82,[7]LSG_Stats_Combined_2016q4!B$2:F$478,5,FALSE),0)</f>
        <v>279500</v>
      </c>
      <c r="O82" s="3">
        <f>IFERROR(VLOOKUP(B82,[8]LSG_Stats_Combined_2017q1!B$2:F$479,5,FALSE),0)</f>
        <v>310000</v>
      </c>
      <c r="P82" s="3">
        <f>IFERROR(VLOOKUP(B82,[9]LSG_Stats_Combined_2017q2!B$2:F$479,5,FALSE),0)</f>
        <v>273000</v>
      </c>
      <c r="Q82" s="3">
        <f>IFERROR(VLOOKUP(B82,[10]City_Suburb_2017q3!B$2:F$479,5,FALSE),0)</f>
        <v>280000</v>
      </c>
      <c r="R82" s="3">
        <f>IFERROR(VLOOKUP(B82,[11]LSG_Stats_Combined_2017q4!B$2:F$480,5,FALSE),0)</f>
        <v>292000</v>
      </c>
      <c r="S82" s="3">
        <f>IFERROR(VLOOKUP(B82,[12]LSG_Stats_Combined_2018q1!B$1:G$480,5,FALSE),0)</f>
        <v>296500</v>
      </c>
      <c r="T82" s="3">
        <v>275750</v>
      </c>
      <c r="U82" s="3">
        <v>280000</v>
      </c>
      <c r="V82" s="3">
        <v>312000</v>
      </c>
      <c r="W82" s="3">
        <v>258000</v>
      </c>
      <c r="X82" s="3">
        <v>304000</v>
      </c>
      <c r="Y82" s="3">
        <v>280000</v>
      </c>
      <c r="Z82" s="3">
        <v>308000</v>
      </c>
      <c r="AA82" s="3">
        <v>495000</v>
      </c>
      <c r="AB82" s="3">
        <v>390000</v>
      </c>
      <c r="AC82" s="3">
        <v>520000</v>
      </c>
      <c r="AD82" s="3">
        <v>520000</v>
      </c>
      <c r="AE82" s="3">
        <v>485500</v>
      </c>
      <c r="AF82" s="3">
        <v>624500</v>
      </c>
      <c r="AG82" s="3">
        <v>570000</v>
      </c>
      <c r="AH82" s="3">
        <v>510000</v>
      </c>
      <c r="AI82" s="3">
        <v>668000</v>
      </c>
      <c r="AJ82" s="3">
        <v>877000</v>
      </c>
      <c r="AK82" s="3">
        <v>492000</v>
      </c>
      <c r="AL82" s="3">
        <v>496000</v>
      </c>
      <c r="AM82" s="3">
        <v>720000</v>
      </c>
      <c r="AN82" s="4">
        <v>520000</v>
      </c>
      <c r="AO82" s="4">
        <v>545000</v>
      </c>
      <c r="AP82" s="4">
        <v>575000</v>
      </c>
      <c r="AQ82" s="4">
        <v>561000</v>
      </c>
      <c r="AR82" s="4">
        <v>600000</v>
      </c>
      <c r="AS82" s="12">
        <v>583922.53891590203</v>
      </c>
      <c r="AT82" s="15">
        <f t="shared" si="1"/>
        <v>-2.6795768473496621E-2</v>
      </c>
    </row>
    <row r="83" spans="1:46" ht="15" x14ac:dyDescent="0.25">
      <c r="A83" s="2" t="s">
        <v>82</v>
      </c>
      <c r="B83" s="3" t="s">
        <v>86</v>
      </c>
      <c r="C83" s="3">
        <v>378750</v>
      </c>
      <c r="D83" s="3">
        <f>IFERROR(VLOOKUP(B83,'[1]All Metro Suburbs'!B$2:D$483,3,FALSE),0)</f>
        <v>380000</v>
      </c>
      <c r="E83" s="3">
        <f>IFERROR(VLOOKUP(B83,[2]LSG_Stats_Combined!B$2:D$478,3,FALSE),0)</f>
        <v>349950</v>
      </c>
      <c r="F83" s="3">
        <f>IFERROR(VLOOKUP(B83,[3]Sheet1!B$2:D$478,3,FALSE),0)</f>
        <v>392000</v>
      </c>
      <c r="G83" s="3">
        <v>290000</v>
      </c>
      <c r="H83" s="3">
        <f>IFERROR(VLOOKUP(B83,'[1]All Metro Suburbs'!B$2:F$483,5,FALSE),)</f>
        <v>575000</v>
      </c>
      <c r="I83" s="3">
        <f>IFERROR(VLOOKUP(B83,[2]LSG_Stats_Combined!B$2:F$478,5,FALSE),)</f>
        <v>479250</v>
      </c>
      <c r="J83" s="3">
        <f>IFERROR(VLOOKUP(B83,[3]Sheet1!B$2:F$478,5,FALSE),0)</f>
        <v>402500</v>
      </c>
      <c r="K83" s="3">
        <f>IFERROR(VLOOKUP(B83,[4]Sheet1!B$2:F$478,5,FALSE),0)</f>
        <v>562500</v>
      </c>
      <c r="L83" s="3">
        <f>IFERROR(VLOOKUP(B83,[5]LSG_Stats_Combined_2016q2!B$2:F$479,5,FALSE),0)</f>
        <v>427500</v>
      </c>
      <c r="M83" s="3">
        <f>IFERROR(VLOOKUP(B83,[6]LSG_Stats_Combined_2016q3!B$2:F$479,5,FALSE),0)</f>
        <v>396250</v>
      </c>
      <c r="N83" s="3">
        <f>IFERROR(VLOOKUP(B83,[7]LSG_Stats_Combined_2016q4!B$2:F$478,5,FALSE),0)</f>
        <v>437000</v>
      </c>
      <c r="O83" s="3">
        <f>IFERROR(VLOOKUP(B83,[8]LSG_Stats_Combined_2017q1!B$2:F$479,5,FALSE),0)</f>
        <v>457000</v>
      </c>
      <c r="P83" s="3">
        <f>IFERROR(VLOOKUP(B83,[9]LSG_Stats_Combined_2017q2!B$2:F$479,5,FALSE),0)</f>
        <v>385000</v>
      </c>
      <c r="Q83" s="3">
        <f>IFERROR(VLOOKUP(B83,[10]City_Suburb_2017q3!B$2:F$479,5,FALSE),0)</f>
        <v>455000</v>
      </c>
      <c r="R83" s="3">
        <f>IFERROR(VLOOKUP(B83,[11]LSG_Stats_Combined_2017q4!B$2:F$480,5,FALSE),0)</f>
        <v>502500</v>
      </c>
      <c r="S83" s="3">
        <f>IFERROR(VLOOKUP(B83,[12]LSG_Stats_Combined_2018q1!B$1:G$480,5,FALSE),0)</f>
        <v>510000</v>
      </c>
      <c r="T83" s="3">
        <v>531000</v>
      </c>
      <c r="U83" s="3">
        <v>472500</v>
      </c>
      <c r="V83" s="3">
        <v>451500</v>
      </c>
      <c r="W83" s="3">
        <v>447000</v>
      </c>
      <c r="X83" s="3">
        <v>513000</v>
      </c>
      <c r="Y83" s="3">
        <v>438500</v>
      </c>
      <c r="Z83" s="3">
        <v>426000</v>
      </c>
      <c r="AA83" s="3">
        <v>387500</v>
      </c>
      <c r="AB83" s="3">
        <v>397500</v>
      </c>
      <c r="AC83" s="3">
        <v>411000</v>
      </c>
      <c r="AD83" s="3">
        <v>396450</v>
      </c>
      <c r="AE83" s="3">
        <v>482500</v>
      </c>
      <c r="AF83" s="3">
        <v>400000</v>
      </c>
      <c r="AG83" s="3">
        <v>485000</v>
      </c>
      <c r="AH83" s="3">
        <v>533750</v>
      </c>
      <c r="AI83" s="3">
        <v>540000</v>
      </c>
      <c r="AJ83" s="3">
        <v>622500</v>
      </c>
      <c r="AK83" s="3">
        <v>698000</v>
      </c>
      <c r="AL83" s="3">
        <v>665000</v>
      </c>
      <c r="AM83" s="3">
        <v>575000</v>
      </c>
      <c r="AN83" s="4">
        <v>695560</v>
      </c>
      <c r="AO83" s="4">
        <v>835000</v>
      </c>
      <c r="AP83" s="4">
        <v>780000</v>
      </c>
      <c r="AQ83" s="4">
        <v>760000</v>
      </c>
      <c r="AR83" s="4">
        <v>732500</v>
      </c>
      <c r="AS83" s="12">
        <v>813564.25231877097</v>
      </c>
      <c r="AT83" s="15">
        <f t="shared" si="1"/>
        <v>0.11066792125429485</v>
      </c>
    </row>
    <row r="84" spans="1:46" ht="15" x14ac:dyDescent="0.25">
      <c r="A84" s="2" t="s">
        <v>82</v>
      </c>
      <c r="B84" s="3" t="s">
        <v>87</v>
      </c>
      <c r="C84" s="3">
        <v>320000</v>
      </c>
      <c r="D84" s="3">
        <f>IFERROR(VLOOKUP(B84,'[1]All Metro Suburbs'!B$2:D$483,3,FALSE),0)</f>
        <v>300000</v>
      </c>
      <c r="E84" s="3">
        <f>IFERROR(VLOOKUP(B84,[2]LSG_Stats_Combined!B$2:D$478,3,FALSE),0)</f>
        <v>320000</v>
      </c>
      <c r="F84" s="3">
        <f>IFERROR(VLOOKUP(B84,[3]Sheet1!B$2:D$478,3,FALSE),0)</f>
        <v>322500</v>
      </c>
      <c r="G84" s="3">
        <v>325000</v>
      </c>
      <c r="H84" s="3">
        <f>IFERROR(VLOOKUP(B84,'[1]All Metro Suburbs'!B$2:F$483,5,FALSE),)</f>
        <v>313500</v>
      </c>
      <c r="I84" s="3">
        <f>IFERROR(VLOOKUP(B84,[2]LSG_Stats_Combined!B$2:F$478,5,FALSE),)</f>
        <v>377500</v>
      </c>
      <c r="J84" s="3">
        <f>IFERROR(VLOOKUP(B84,[3]Sheet1!B$2:F$478,5,FALSE),0)</f>
        <v>320125</v>
      </c>
      <c r="K84" s="3">
        <f>IFERROR(VLOOKUP(B84,[4]Sheet1!B$2:F$478,5,FALSE),0)</f>
        <v>369000</v>
      </c>
      <c r="L84" s="3">
        <f>IFERROR(VLOOKUP(B84,[5]LSG_Stats_Combined_2016q2!B$2:F$479,5,FALSE),0)</f>
        <v>376250</v>
      </c>
      <c r="M84" s="3">
        <f>IFERROR(VLOOKUP(B84,[6]LSG_Stats_Combined_2016q3!B$2:F$479,5,FALSE),0)</f>
        <v>360000</v>
      </c>
      <c r="N84" s="3">
        <f>IFERROR(VLOOKUP(B84,[7]LSG_Stats_Combined_2016q4!B$2:F$478,5,FALSE),0)</f>
        <v>345000</v>
      </c>
      <c r="O84" s="3">
        <f>IFERROR(VLOOKUP(B84,[8]LSG_Stats_Combined_2017q1!B$2:F$479,5,FALSE),0)</f>
        <v>330000</v>
      </c>
      <c r="P84" s="3">
        <f>IFERROR(VLOOKUP(B84,[9]LSG_Stats_Combined_2017q2!B$2:F$479,5,FALSE),0)</f>
        <v>346750</v>
      </c>
      <c r="Q84" s="3">
        <f>IFERROR(VLOOKUP(B84,[10]City_Suburb_2017q3!B$2:F$479,5,FALSE),0)</f>
        <v>315500</v>
      </c>
      <c r="R84" s="3">
        <f>IFERROR(VLOOKUP(B84,[11]LSG_Stats_Combined_2017q4!B$2:F$480,5,FALSE),0)</f>
        <v>328000</v>
      </c>
      <c r="S84" s="3">
        <f>IFERROR(VLOOKUP(B84,[12]LSG_Stats_Combined_2018q1!B$1:G$480,5,FALSE),0)</f>
        <v>326750</v>
      </c>
      <c r="T84" s="3">
        <v>367000</v>
      </c>
      <c r="U84" s="3">
        <v>317000</v>
      </c>
      <c r="V84" s="3">
        <v>347500</v>
      </c>
      <c r="W84" s="3">
        <v>427750</v>
      </c>
      <c r="X84" s="3">
        <v>280000</v>
      </c>
      <c r="Y84" s="3">
        <v>277500</v>
      </c>
      <c r="Z84" s="3">
        <v>324750</v>
      </c>
      <c r="AA84" s="3">
        <v>487500</v>
      </c>
      <c r="AB84" s="3">
        <v>452500</v>
      </c>
      <c r="AC84" s="3">
        <v>555000</v>
      </c>
      <c r="AD84" s="3">
        <v>510000</v>
      </c>
      <c r="AE84" s="3">
        <v>565000</v>
      </c>
      <c r="AF84" s="3">
        <v>362000</v>
      </c>
      <c r="AG84" s="3">
        <v>515000</v>
      </c>
      <c r="AH84" s="3">
        <v>645000</v>
      </c>
      <c r="AI84" s="3">
        <v>525000</v>
      </c>
      <c r="AJ84" s="3">
        <v>545000</v>
      </c>
      <c r="AK84" s="3">
        <v>490000</v>
      </c>
      <c r="AL84" s="3">
        <v>500000</v>
      </c>
      <c r="AM84" s="3">
        <v>500000</v>
      </c>
      <c r="AN84" s="4">
        <v>545000</v>
      </c>
      <c r="AO84" s="4">
        <v>625000</v>
      </c>
      <c r="AP84" s="4">
        <v>585000</v>
      </c>
      <c r="AQ84" s="4">
        <v>658000</v>
      </c>
      <c r="AR84" s="4">
        <v>631250</v>
      </c>
      <c r="AS84" s="12">
        <v>672997.41612302605</v>
      </c>
      <c r="AT84" s="15">
        <f t="shared" si="1"/>
        <v>6.6134520590932361E-2</v>
      </c>
    </row>
    <row r="85" spans="1:46" ht="15" x14ac:dyDescent="0.25">
      <c r="A85" s="2" t="s">
        <v>82</v>
      </c>
      <c r="B85" s="3" t="s">
        <v>58</v>
      </c>
      <c r="C85" s="3">
        <v>350000</v>
      </c>
      <c r="D85" s="3">
        <f>IFERROR(VLOOKUP(B85,'[1]All Metro Suburbs'!B$2:D$483,3,FALSE),0)</f>
        <v>340000</v>
      </c>
      <c r="E85" s="3">
        <f>IFERROR(VLOOKUP(B85,[2]LSG_Stats_Combined!B$2:D$478,3,FALSE),0)</f>
        <v>375100</v>
      </c>
      <c r="F85" s="3">
        <f>IFERROR(VLOOKUP(B85,[3]Sheet1!B$2:D$478,3,FALSE),0)</f>
        <v>375000</v>
      </c>
      <c r="G85" s="3">
        <v>352300</v>
      </c>
      <c r="H85" s="3">
        <f>IFERROR(VLOOKUP(B85,'[1]All Metro Suburbs'!B$2:F$483,5,FALSE),)</f>
        <v>380000</v>
      </c>
      <c r="I85" s="3">
        <f>IFERROR(VLOOKUP(B85,[2]LSG_Stats_Combined!B$2:F$478,5,FALSE),)</f>
        <v>388500</v>
      </c>
      <c r="J85" s="3">
        <f>IFERROR(VLOOKUP(B85,[3]Sheet1!B$2:F$478,5,FALSE),0)</f>
        <v>342000</v>
      </c>
      <c r="K85" s="3">
        <f>IFERROR(VLOOKUP(B85,[4]Sheet1!B$2:F$478,5,FALSE),0)</f>
        <v>353000</v>
      </c>
      <c r="L85" s="3">
        <f>IFERROR(VLOOKUP(B85,[5]LSG_Stats_Combined_2016q2!B$2:F$479,5,FALSE),0)</f>
        <v>380000</v>
      </c>
      <c r="M85" s="3">
        <f>IFERROR(VLOOKUP(B85,[6]LSG_Stats_Combined_2016q3!B$2:F$479,5,FALSE),0)</f>
        <v>367500</v>
      </c>
      <c r="N85" s="3">
        <f>IFERROR(VLOOKUP(B85,[7]LSG_Stats_Combined_2016q4!B$2:F$478,5,FALSE),0)</f>
        <v>358500</v>
      </c>
      <c r="O85" s="3">
        <f>IFERROR(VLOOKUP(B85,[8]LSG_Stats_Combined_2017q1!B$2:F$479,5,FALSE),0)</f>
        <v>363000</v>
      </c>
      <c r="P85" s="3">
        <f>IFERROR(VLOOKUP(B85,[9]LSG_Stats_Combined_2017q2!B$2:F$479,5,FALSE),0)</f>
        <v>350000</v>
      </c>
      <c r="Q85" s="3">
        <f>IFERROR(VLOOKUP(B85,[10]City_Suburb_2017q3!B$2:F$479,5,FALSE),0)</f>
        <v>398000</v>
      </c>
      <c r="R85" s="3">
        <f>IFERROR(VLOOKUP(B85,[11]LSG_Stats_Combined_2017q4!B$2:F$480,5,FALSE),0)</f>
        <v>384700</v>
      </c>
      <c r="S85" s="3">
        <f>IFERROR(VLOOKUP(B85,[12]LSG_Stats_Combined_2018q1!B$1:G$480,5,FALSE),0)</f>
        <v>386000</v>
      </c>
      <c r="T85" s="3">
        <v>341250</v>
      </c>
      <c r="U85" s="3">
        <v>383000</v>
      </c>
      <c r="V85" s="3">
        <v>415000</v>
      </c>
      <c r="W85" s="3">
        <v>373000</v>
      </c>
      <c r="X85" s="3">
        <v>450000</v>
      </c>
      <c r="Y85" s="3">
        <v>395000</v>
      </c>
      <c r="Z85" s="3">
        <v>405750</v>
      </c>
      <c r="AA85" s="3">
        <v>310300</v>
      </c>
      <c r="AB85" s="3">
        <v>274550</v>
      </c>
      <c r="AC85" s="3">
        <v>307500</v>
      </c>
      <c r="AD85" s="3">
        <v>296000</v>
      </c>
      <c r="AE85" s="3">
        <v>333250</v>
      </c>
      <c r="AF85" s="3">
        <v>575000</v>
      </c>
      <c r="AG85" s="3">
        <v>415000</v>
      </c>
      <c r="AH85" s="3">
        <v>433375</v>
      </c>
      <c r="AI85" s="3">
        <v>930000</v>
      </c>
      <c r="AJ85" s="3">
        <v>623000</v>
      </c>
      <c r="AK85" s="3">
        <v>636000</v>
      </c>
      <c r="AL85" s="3">
        <v>622500</v>
      </c>
      <c r="AM85" s="3">
        <v>680000</v>
      </c>
      <c r="AN85" s="4">
        <v>636250</v>
      </c>
      <c r="AO85" s="4">
        <v>615000</v>
      </c>
      <c r="AP85" s="4">
        <v>671500</v>
      </c>
      <c r="AQ85" s="4">
        <v>727000</v>
      </c>
      <c r="AR85" s="4">
        <v>736000</v>
      </c>
      <c r="AS85" s="12">
        <v>777079.44142491801</v>
      </c>
      <c r="AT85" s="15">
        <f t="shared" si="1"/>
        <v>5.5814458457769035E-2</v>
      </c>
    </row>
    <row r="86" spans="1:46" ht="15" x14ac:dyDescent="0.25">
      <c r="A86" s="2" t="s">
        <v>82</v>
      </c>
      <c r="B86" s="3" t="s">
        <v>88</v>
      </c>
      <c r="C86" s="3">
        <v>348000</v>
      </c>
      <c r="D86" s="3">
        <f>IFERROR(VLOOKUP(B86,'[1]All Metro Suburbs'!B$2:D$483,3,FALSE),0)</f>
        <v>385000</v>
      </c>
      <c r="E86" s="3">
        <f>IFERROR(VLOOKUP(B86,[2]LSG_Stats_Combined!B$2:D$478,3,FALSE),0)</f>
        <v>380000</v>
      </c>
      <c r="F86" s="3">
        <f>IFERROR(VLOOKUP(B86,[3]Sheet1!B$2:D$478,3,FALSE),0)</f>
        <v>329000</v>
      </c>
      <c r="G86" s="3">
        <v>340000</v>
      </c>
      <c r="H86" s="3">
        <f>IFERROR(VLOOKUP(B86,'[1]All Metro Suburbs'!B$2:F$483,5,FALSE),)</f>
        <v>393000</v>
      </c>
      <c r="I86" s="3">
        <f>IFERROR(VLOOKUP(B86,[2]LSG_Stats_Combined!B$2:F$478,5,FALSE),)</f>
        <v>400000</v>
      </c>
      <c r="J86" s="3">
        <f>IFERROR(VLOOKUP(B86,[3]Sheet1!B$2:F$478,5,FALSE),0)</f>
        <v>375000</v>
      </c>
      <c r="K86" s="3">
        <f>IFERROR(VLOOKUP(B86,[4]Sheet1!B$2:F$478,5,FALSE),0)</f>
        <v>358000</v>
      </c>
      <c r="L86" s="3">
        <f>IFERROR(VLOOKUP(B86,[5]LSG_Stats_Combined_2016q2!B$2:F$479,5,FALSE),0)</f>
        <v>370000</v>
      </c>
      <c r="M86" s="3">
        <f>IFERROR(VLOOKUP(B86,[6]LSG_Stats_Combined_2016q3!B$2:F$479,5,FALSE),0)</f>
        <v>355000</v>
      </c>
      <c r="N86" s="3">
        <f>IFERROR(VLOOKUP(B86,[7]LSG_Stats_Combined_2016q4!B$2:F$478,5,FALSE),0)</f>
        <v>395000</v>
      </c>
      <c r="O86" s="3">
        <f>IFERROR(VLOOKUP(B86,[8]LSG_Stats_Combined_2017q1!B$2:F$479,5,FALSE),0)</f>
        <v>370000</v>
      </c>
      <c r="P86" s="3">
        <f>IFERROR(VLOOKUP(B86,[9]LSG_Stats_Combined_2017q2!B$2:F$479,5,FALSE),0)</f>
        <v>376000</v>
      </c>
      <c r="Q86" s="3">
        <f>IFERROR(VLOOKUP(B86,[10]City_Suburb_2017q3!B$2:F$479,5,FALSE),0)</f>
        <v>385000</v>
      </c>
      <c r="R86" s="3">
        <f>IFERROR(VLOOKUP(B86,[11]LSG_Stats_Combined_2017q4!B$2:F$480,5,FALSE),0)</f>
        <v>382500</v>
      </c>
      <c r="S86" s="3">
        <f>IFERROR(VLOOKUP(B86,[12]LSG_Stats_Combined_2018q1!B$1:G$480,5,FALSE),0)</f>
        <v>363750</v>
      </c>
      <c r="T86" s="3">
        <v>400000</v>
      </c>
      <c r="U86" s="3">
        <v>365500</v>
      </c>
      <c r="V86" s="3">
        <v>376000</v>
      </c>
      <c r="W86" s="3">
        <v>355000</v>
      </c>
      <c r="X86" s="3">
        <v>335750</v>
      </c>
      <c r="Y86" s="3">
        <v>405000</v>
      </c>
      <c r="Z86" s="3">
        <v>400000</v>
      </c>
      <c r="AA86" s="3">
        <v>411000</v>
      </c>
      <c r="AB86" s="3">
        <v>430000</v>
      </c>
      <c r="AC86" s="3">
        <v>530000</v>
      </c>
      <c r="AD86" s="3">
        <v>533500</v>
      </c>
      <c r="AE86" s="3">
        <v>447000</v>
      </c>
      <c r="AF86" s="3">
        <v>442500</v>
      </c>
      <c r="AG86" s="3">
        <v>570000</v>
      </c>
      <c r="AH86" s="3">
        <v>560000</v>
      </c>
      <c r="AI86" s="3">
        <v>998000</v>
      </c>
      <c r="AJ86" s="3">
        <v>622500</v>
      </c>
      <c r="AK86" s="3">
        <v>620000</v>
      </c>
      <c r="AL86" s="3">
        <v>540000</v>
      </c>
      <c r="AM86" s="3">
        <v>721250</v>
      </c>
      <c r="AN86" s="4">
        <v>602500</v>
      </c>
      <c r="AO86" s="4">
        <v>600000</v>
      </c>
      <c r="AP86" s="4">
        <v>643000</v>
      </c>
      <c r="AQ86" s="4">
        <v>652500</v>
      </c>
      <c r="AR86" s="4">
        <v>757750</v>
      </c>
      <c r="AS86" s="12">
        <v>742690.08414059295</v>
      </c>
      <c r="AT86" s="15">
        <f t="shared" si="1"/>
        <v>-1.9874517795324377E-2</v>
      </c>
    </row>
    <row r="87" spans="1:46" ht="15" x14ac:dyDescent="0.25">
      <c r="A87" s="2" t="s">
        <v>82</v>
      </c>
      <c r="B87" s="3" t="s">
        <v>89</v>
      </c>
      <c r="C87" s="3">
        <v>400000</v>
      </c>
      <c r="D87" s="3">
        <f>IFERROR(VLOOKUP(B87,'[1]All Metro Suburbs'!B$2:D$483,3,FALSE),0)</f>
        <v>372750</v>
      </c>
      <c r="E87" s="3">
        <f>IFERROR(VLOOKUP(B87,[2]LSG_Stats_Combined!B$2:D$478,3,FALSE),0)</f>
        <v>402000</v>
      </c>
      <c r="F87" s="3">
        <f>IFERROR(VLOOKUP(B87,[3]Sheet1!B$2:D$478,3,FALSE),0)</f>
        <v>407500</v>
      </c>
      <c r="G87" s="3">
        <v>270000</v>
      </c>
      <c r="H87" s="3">
        <f>IFERROR(VLOOKUP(B87,'[1]All Metro Suburbs'!B$2:F$483,5,FALSE),)</f>
        <v>380000</v>
      </c>
      <c r="I87" s="3">
        <f>IFERROR(VLOOKUP(B87,[2]LSG_Stats_Combined!B$2:F$478,5,FALSE),)</f>
        <v>407000</v>
      </c>
      <c r="J87" s="3">
        <f>IFERROR(VLOOKUP(B87,[3]Sheet1!B$2:F$478,5,FALSE),0)</f>
        <v>425000</v>
      </c>
      <c r="K87" s="3">
        <f>IFERROR(VLOOKUP(B87,[4]Sheet1!B$2:F$478,5,FALSE),0)</f>
        <v>440000</v>
      </c>
      <c r="L87" s="3">
        <f>IFERROR(VLOOKUP(B87,[5]LSG_Stats_Combined_2016q2!B$2:F$479,5,FALSE),0)</f>
        <v>418500</v>
      </c>
      <c r="M87" s="3">
        <f>IFERROR(VLOOKUP(B87,[6]LSG_Stats_Combined_2016q3!B$2:F$479,5,FALSE),0)</f>
        <v>432500</v>
      </c>
      <c r="N87" s="3">
        <f>IFERROR(VLOOKUP(B87,[7]LSG_Stats_Combined_2016q4!B$2:F$478,5,FALSE),0)</f>
        <v>425000</v>
      </c>
      <c r="O87" s="3">
        <f>IFERROR(VLOOKUP(B87,[8]LSG_Stats_Combined_2017q1!B$2:F$479,5,FALSE),0)</f>
        <v>440000</v>
      </c>
      <c r="P87" s="3">
        <f>IFERROR(VLOOKUP(B87,[9]LSG_Stats_Combined_2017q2!B$2:F$479,5,FALSE),0)</f>
        <v>446750</v>
      </c>
      <c r="Q87" s="3">
        <f>IFERROR(VLOOKUP(B87,[10]City_Suburb_2017q3!B$2:F$479,5,FALSE),0)</f>
        <v>420750</v>
      </c>
      <c r="R87" s="3">
        <f>IFERROR(VLOOKUP(B87,[11]LSG_Stats_Combined_2017q4!B$2:F$480,5,FALSE),0)</f>
        <v>480000</v>
      </c>
      <c r="S87" s="3">
        <f>IFERROR(VLOOKUP(B87,[12]LSG_Stats_Combined_2018q1!B$1:G$480,5,FALSE),0)</f>
        <v>426670</v>
      </c>
      <c r="T87" s="3">
        <v>507000</v>
      </c>
      <c r="U87" s="3">
        <v>482500</v>
      </c>
      <c r="V87" s="3">
        <v>326000</v>
      </c>
      <c r="W87" s="3">
        <v>322500</v>
      </c>
      <c r="X87" s="3">
        <v>271000</v>
      </c>
      <c r="Y87" s="3">
        <v>300000</v>
      </c>
      <c r="Z87" s="3">
        <v>465000</v>
      </c>
      <c r="AA87" s="3">
        <v>329000</v>
      </c>
      <c r="AB87" s="3">
        <v>345000</v>
      </c>
      <c r="AC87" s="3">
        <v>345406.5</v>
      </c>
      <c r="AD87" s="3">
        <v>361000</v>
      </c>
      <c r="AE87" s="3">
        <v>400500</v>
      </c>
      <c r="AF87" s="3">
        <v>450000</v>
      </c>
      <c r="AG87" s="3">
        <v>478500</v>
      </c>
      <c r="AH87" s="3">
        <v>490000</v>
      </c>
      <c r="AI87" s="3">
        <v>596500</v>
      </c>
      <c r="AJ87" s="3">
        <v>529750</v>
      </c>
      <c r="AK87" s="3">
        <v>620000</v>
      </c>
      <c r="AL87" s="3">
        <v>656000</v>
      </c>
      <c r="AM87" s="3">
        <v>650250</v>
      </c>
      <c r="AN87" s="4">
        <v>822500</v>
      </c>
      <c r="AO87" s="4">
        <v>741000</v>
      </c>
      <c r="AP87" s="4">
        <v>985000</v>
      </c>
      <c r="AQ87" s="4">
        <v>797500</v>
      </c>
      <c r="AR87" s="4">
        <v>765000</v>
      </c>
      <c r="AS87" s="12">
        <v>774479.97912241996</v>
      </c>
      <c r="AT87" s="15">
        <f t="shared" si="1"/>
        <v>1.2392129571790795E-2</v>
      </c>
    </row>
    <row r="88" spans="1:46" ht="15" x14ac:dyDescent="0.25">
      <c r="A88" s="2" t="s">
        <v>82</v>
      </c>
      <c r="B88" s="3" t="s">
        <v>90</v>
      </c>
      <c r="C88" s="3">
        <v>252500</v>
      </c>
      <c r="D88" s="3">
        <f>IFERROR(VLOOKUP(B88,'[1]All Metro Suburbs'!B$2:D$483,3,FALSE),0)</f>
        <v>295000</v>
      </c>
      <c r="E88" s="3">
        <f>IFERROR(VLOOKUP(B88,[2]LSG_Stats_Combined!B$2:D$478,3,FALSE),0)</f>
        <v>292150</v>
      </c>
      <c r="F88" s="3">
        <f>IFERROR(VLOOKUP(B88,[3]Sheet1!B$2:D$478,3,FALSE),0)</f>
        <v>260000</v>
      </c>
      <c r="G88" s="3">
        <v>376000</v>
      </c>
      <c r="H88" s="3">
        <f>IFERROR(VLOOKUP(B88,'[1]All Metro Suburbs'!B$2:F$483,5,FALSE),)</f>
        <v>272000</v>
      </c>
      <c r="I88" s="3">
        <f>IFERROR(VLOOKUP(B88,[2]LSG_Stats_Combined!B$2:F$478,5,FALSE),)</f>
        <v>276000</v>
      </c>
      <c r="J88" s="3">
        <f>IFERROR(VLOOKUP(B88,[3]Sheet1!B$2:F$478,5,FALSE),0)</f>
        <v>281000</v>
      </c>
      <c r="K88" s="3">
        <f>IFERROR(VLOOKUP(B88,[4]Sheet1!B$2:F$478,5,FALSE),0)</f>
        <v>295500</v>
      </c>
      <c r="L88" s="3">
        <f>IFERROR(VLOOKUP(B88,[5]LSG_Stats_Combined_2016q2!B$2:F$479,5,FALSE),0)</f>
        <v>295000</v>
      </c>
      <c r="M88" s="3">
        <f>IFERROR(VLOOKUP(B88,[6]LSG_Stats_Combined_2016q3!B$2:F$479,5,FALSE),0)</f>
        <v>267500</v>
      </c>
      <c r="N88" s="3">
        <f>IFERROR(VLOOKUP(B88,[7]LSG_Stats_Combined_2016q4!B$2:F$478,5,FALSE),0)</f>
        <v>290000</v>
      </c>
      <c r="O88" s="3">
        <f>IFERROR(VLOOKUP(B88,[8]LSG_Stats_Combined_2017q1!B$2:F$479,5,FALSE),0)</f>
        <v>325000</v>
      </c>
      <c r="P88" s="3">
        <f>IFERROR(VLOOKUP(B88,[9]LSG_Stats_Combined_2017q2!B$2:F$479,5,FALSE),0)</f>
        <v>305000</v>
      </c>
      <c r="Q88" s="3">
        <f>IFERROR(VLOOKUP(B88,[10]City_Suburb_2017q3!B$2:F$479,5,FALSE),0)</f>
        <v>285000</v>
      </c>
      <c r="R88" s="3">
        <f>IFERROR(VLOOKUP(B88,[11]LSG_Stats_Combined_2017q4!B$2:F$480,5,FALSE),0)</f>
        <v>307750</v>
      </c>
      <c r="S88" s="3">
        <f>IFERROR(VLOOKUP(B88,[12]LSG_Stats_Combined_2018q1!B$1:G$480,5,FALSE),0)</f>
        <v>302500</v>
      </c>
      <c r="T88" s="3">
        <v>317000</v>
      </c>
      <c r="U88" s="3">
        <v>302600</v>
      </c>
      <c r="V88" s="3">
        <v>420000</v>
      </c>
      <c r="W88" s="3">
        <v>390000</v>
      </c>
      <c r="X88" s="3">
        <v>592500</v>
      </c>
      <c r="Y88" s="3">
        <v>375000</v>
      </c>
      <c r="Z88" s="3">
        <v>317025</v>
      </c>
      <c r="AA88" s="3">
        <v>346500</v>
      </c>
      <c r="AB88" s="3">
        <v>360000</v>
      </c>
      <c r="AC88" s="3">
        <v>387950</v>
      </c>
      <c r="AD88" s="3">
        <v>380000</v>
      </c>
      <c r="AE88" s="3">
        <v>416000</v>
      </c>
      <c r="AF88" s="3">
        <v>506000</v>
      </c>
      <c r="AG88" s="3">
        <v>476000</v>
      </c>
      <c r="AH88" s="3">
        <v>465000</v>
      </c>
      <c r="AI88" s="3">
        <v>621000</v>
      </c>
      <c r="AJ88" s="3">
        <v>570000</v>
      </c>
      <c r="AK88" s="3">
        <v>513000</v>
      </c>
      <c r="AL88" s="3">
        <v>500500</v>
      </c>
      <c r="AM88" s="3">
        <v>610000</v>
      </c>
      <c r="AN88" s="4">
        <v>587500</v>
      </c>
      <c r="AO88" s="4">
        <v>610000</v>
      </c>
      <c r="AP88" s="4">
        <v>591000</v>
      </c>
      <c r="AQ88" s="4">
        <v>570000</v>
      </c>
      <c r="AR88" s="4">
        <v>610000</v>
      </c>
      <c r="AS88" s="12">
        <v>655266.99675517005</v>
      </c>
      <c r="AT88" s="15">
        <f t="shared" si="1"/>
        <v>7.4208191401918117E-2</v>
      </c>
    </row>
    <row r="89" spans="1:46" ht="15" x14ac:dyDescent="0.25">
      <c r="A89" s="2" t="s">
        <v>82</v>
      </c>
      <c r="B89" s="3" t="s">
        <v>91</v>
      </c>
      <c r="C89" s="3">
        <v>430000</v>
      </c>
      <c r="D89" s="3">
        <f>IFERROR(VLOOKUP(B89,'[1]All Metro Suburbs'!B$2:D$483,3,FALSE),0)</f>
        <v>351000</v>
      </c>
      <c r="E89" s="3">
        <f>IFERROR(VLOOKUP(B89,[2]LSG_Stats_Combined!B$2:D$478,3,FALSE),0)</f>
        <v>353750</v>
      </c>
      <c r="F89" s="3">
        <f>IFERROR(VLOOKUP(B89,[3]Sheet1!B$2:D$478,3,FALSE),0)</f>
        <v>345000</v>
      </c>
      <c r="G89" s="3">
        <v>450000</v>
      </c>
      <c r="H89" s="3">
        <f>IFERROR(VLOOKUP(B89,'[1]All Metro Suburbs'!B$2:F$483,5,FALSE),)</f>
        <v>472500</v>
      </c>
      <c r="I89" s="3">
        <f>IFERROR(VLOOKUP(B89,[2]LSG_Stats_Combined!B$2:F$478,5,FALSE),)</f>
        <v>384500</v>
      </c>
      <c r="J89" s="3">
        <f>IFERROR(VLOOKUP(B89,[3]Sheet1!B$2:F$478,5,FALSE),0)</f>
        <v>375000</v>
      </c>
      <c r="K89" s="3">
        <f>IFERROR(VLOOKUP(B89,[4]Sheet1!B$2:F$478,5,FALSE),0)</f>
        <v>365500</v>
      </c>
      <c r="L89" s="3">
        <f>IFERROR(VLOOKUP(B89,[5]LSG_Stats_Combined_2016q2!B$2:F$479,5,FALSE),0)</f>
        <v>405250</v>
      </c>
      <c r="M89" s="3">
        <f>IFERROR(VLOOKUP(B89,[6]LSG_Stats_Combined_2016q3!B$2:F$479,5,FALSE),0)</f>
        <v>405000</v>
      </c>
      <c r="N89" s="3">
        <f>IFERROR(VLOOKUP(B89,[7]LSG_Stats_Combined_2016q4!B$2:F$478,5,FALSE),0)</f>
        <v>365000</v>
      </c>
      <c r="O89" s="3">
        <f>IFERROR(VLOOKUP(B89,[8]LSG_Stats_Combined_2017q1!B$2:F$479,5,FALSE),0)</f>
        <v>377500</v>
      </c>
      <c r="P89" s="3">
        <f>IFERROR(VLOOKUP(B89,[9]LSG_Stats_Combined_2017q2!B$2:F$479,5,FALSE),0)</f>
        <v>438500</v>
      </c>
      <c r="Q89" s="3">
        <f>IFERROR(VLOOKUP(B89,[10]City_Suburb_2017q3!B$2:F$479,5,FALSE),0)</f>
        <v>517500</v>
      </c>
      <c r="R89" s="3">
        <f>IFERROR(VLOOKUP(B89,[11]LSG_Stats_Combined_2017q4!B$2:F$480,5,FALSE),0)</f>
        <v>423750</v>
      </c>
      <c r="S89" s="3">
        <f>IFERROR(VLOOKUP(B89,[12]LSG_Stats_Combined_2018q1!B$1:G$480,5,FALSE),0)</f>
        <v>437500</v>
      </c>
      <c r="T89" s="3">
        <v>397000</v>
      </c>
      <c r="U89" s="3">
        <v>430000</v>
      </c>
      <c r="V89" s="3">
        <v>432500</v>
      </c>
      <c r="W89" s="3">
        <v>420000</v>
      </c>
      <c r="X89" s="3">
        <v>345000</v>
      </c>
      <c r="Y89" s="3">
        <v>477500</v>
      </c>
      <c r="Z89" s="3">
        <v>447500</v>
      </c>
      <c r="AA89" s="3">
        <v>349750</v>
      </c>
      <c r="AB89" s="3">
        <v>338000</v>
      </c>
      <c r="AC89" s="3">
        <v>417500</v>
      </c>
      <c r="AD89" s="3">
        <v>460000</v>
      </c>
      <c r="AE89" s="3">
        <v>422500</v>
      </c>
      <c r="AF89" s="3">
        <v>560000</v>
      </c>
      <c r="AG89" s="3">
        <v>520000</v>
      </c>
      <c r="AH89" s="3">
        <v>550000</v>
      </c>
      <c r="AI89" s="3">
        <v>550000</v>
      </c>
      <c r="AJ89" s="3">
        <v>645000</v>
      </c>
      <c r="AK89" s="3">
        <v>610000</v>
      </c>
      <c r="AL89" s="3">
        <v>826000</v>
      </c>
      <c r="AM89" s="3">
        <v>690750</v>
      </c>
      <c r="AN89" s="4">
        <v>700500</v>
      </c>
      <c r="AO89" s="4">
        <v>662500</v>
      </c>
      <c r="AP89" s="4">
        <v>745000</v>
      </c>
      <c r="AQ89" s="4">
        <v>905000</v>
      </c>
      <c r="AR89" s="4">
        <v>805000</v>
      </c>
      <c r="AS89" s="12">
        <v>890937.77338211995</v>
      </c>
      <c r="AT89" s="15">
        <f t="shared" si="1"/>
        <v>0.10675499799021113</v>
      </c>
    </row>
    <row r="90" spans="1:46" ht="30" x14ac:dyDescent="0.25">
      <c r="A90" s="2" t="s">
        <v>82</v>
      </c>
      <c r="B90" s="3" t="s">
        <v>92</v>
      </c>
      <c r="C90" s="3">
        <v>370000</v>
      </c>
      <c r="D90" s="3">
        <f>IFERROR(VLOOKUP(B90,'[1]All Metro Suburbs'!B$2:D$483,3,FALSE),0)</f>
        <v>383500</v>
      </c>
      <c r="E90" s="3">
        <f>IFERROR(VLOOKUP(B90,[2]LSG_Stats_Combined!B$2:D$478,3,FALSE),0)</f>
        <v>352500</v>
      </c>
      <c r="F90" s="3">
        <f>IFERROR(VLOOKUP(B90,[3]Sheet1!B$2:D$478,3,FALSE),0)</f>
        <v>375000</v>
      </c>
      <c r="G90" s="3">
        <v>330000</v>
      </c>
      <c r="H90" s="3">
        <f>IFERROR(VLOOKUP(B90,'[1]All Metro Suburbs'!B$2:F$483,5,FALSE),)</f>
        <v>384250</v>
      </c>
      <c r="I90" s="3">
        <f>IFERROR(VLOOKUP(B90,[2]LSG_Stats_Combined!B$2:F$478,5,FALSE),)</f>
        <v>440000</v>
      </c>
      <c r="J90" s="3">
        <f>IFERROR(VLOOKUP(B90,[3]Sheet1!B$2:F$478,5,FALSE),0)</f>
        <v>395000</v>
      </c>
      <c r="K90" s="3">
        <f>IFERROR(VLOOKUP(B90,[4]Sheet1!B$2:F$478,5,FALSE),0)</f>
        <v>390000</v>
      </c>
      <c r="L90" s="3">
        <f>IFERROR(VLOOKUP(B90,[5]LSG_Stats_Combined_2016q2!B$2:F$479,5,FALSE),0)</f>
        <v>388000</v>
      </c>
      <c r="M90" s="3">
        <f>IFERROR(VLOOKUP(B90,[6]LSG_Stats_Combined_2016q3!B$2:F$479,5,FALSE),0)</f>
        <v>383000</v>
      </c>
      <c r="N90" s="3">
        <f>IFERROR(VLOOKUP(B90,[7]LSG_Stats_Combined_2016q4!B$2:F$478,5,FALSE),0)</f>
        <v>397500</v>
      </c>
      <c r="O90" s="3">
        <f>IFERROR(VLOOKUP(B90,[8]LSG_Stats_Combined_2017q1!B$2:F$479,5,FALSE),0)</f>
        <v>437000</v>
      </c>
      <c r="P90" s="3">
        <f>IFERROR(VLOOKUP(B90,[9]LSG_Stats_Combined_2017q2!B$2:F$479,5,FALSE),0)</f>
        <v>435000</v>
      </c>
      <c r="Q90" s="3">
        <f>IFERROR(VLOOKUP(B90,[10]City_Suburb_2017q3!B$2:F$479,5,FALSE),0)</f>
        <v>367500</v>
      </c>
      <c r="R90" s="3">
        <f>IFERROR(VLOOKUP(B90,[11]LSG_Stats_Combined_2017q4!B$2:F$480,5,FALSE),0)</f>
        <v>395000</v>
      </c>
      <c r="S90" s="3">
        <f>IFERROR(VLOOKUP(B90,[12]LSG_Stats_Combined_2018q1!B$1:G$480,5,FALSE),0)</f>
        <v>430000</v>
      </c>
      <c r="T90" s="3">
        <v>392000</v>
      </c>
      <c r="U90" s="3">
        <v>427000</v>
      </c>
      <c r="V90" s="3">
        <v>341750</v>
      </c>
      <c r="W90" s="3">
        <v>400000</v>
      </c>
      <c r="X90" s="3">
        <v>540000</v>
      </c>
      <c r="Y90" s="3">
        <v>642500</v>
      </c>
      <c r="Z90" s="3">
        <v>396250</v>
      </c>
      <c r="AA90" s="3">
        <v>440000</v>
      </c>
      <c r="AB90" s="3">
        <v>485000</v>
      </c>
      <c r="AC90" s="3">
        <v>430000</v>
      </c>
      <c r="AD90" s="3">
        <v>415000</v>
      </c>
      <c r="AE90" s="3">
        <v>537500</v>
      </c>
      <c r="AF90" s="3">
        <v>437000</v>
      </c>
      <c r="AG90" s="3">
        <v>580000</v>
      </c>
      <c r="AH90" s="3">
        <v>570000</v>
      </c>
      <c r="AI90" s="3">
        <v>552500</v>
      </c>
      <c r="AJ90" s="3">
        <v>600000</v>
      </c>
      <c r="AK90" s="3">
        <v>775000</v>
      </c>
      <c r="AL90" s="3">
        <v>720000</v>
      </c>
      <c r="AM90" s="3">
        <v>575500</v>
      </c>
      <c r="AN90" s="4">
        <v>640000</v>
      </c>
      <c r="AO90" s="4">
        <v>689000</v>
      </c>
      <c r="AP90" s="4">
        <v>762000</v>
      </c>
      <c r="AQ90" s="4">
        <v>767500</v>
      </c>
      <c r="AR90" s="4">
        <v>782500</v>
      </c>
      <c r="AS90" s="12">
        <v>796189.65576137602</v>
      </c>
      <c r="AT90" s="15">
        <f t="shared" si="1"/>
        <v>1.7494767746167442E-2</v>
      </c>
    </row>
    <row r="91" spans="1:46" ht="15" x14ac:dyDescent="0.25">
      <c r="A91" s="2" t="s">
        <v>82</v>
      </c>
      <c r="B91" s="3" t="s">
        <v>93</v>
      </c>
      <c r="C91" s="3">
        <v>285250</v>
      </c>
      <c r="D91" s="3">
        <f>IFERROR(VLOOKUP(B91,'[1]All Metro Suburbs'!B$2:D$483,3,FALSE),0)</f>
        <v>290000</v>
      </c>
      <c r="E91" s="3">
        <f>IFERROR(VLOOKUP(B91,[2]LSG_Stats_Combined!B$2:D$478,3,FALSE),0)</f>
        <v>285000</v>
      </c>
      <c r="F91" s="3">
        <f>IFERROR(VLOOKUP(B91,[3]Sheet1!B$2:D$478,3,FALSE),0)</f>
        <v>325000</v>
      </c>
      <c r="G91" s="3">
        <v>318750</v>
      </c>
      <c r="H91" s="3">
        <f>IFERROR(VLOOKUP(B91,'[1]All Metro Suburbs'!B$2:F$483,5,FALSE),)</f>
        <v>357500</v>
      </c>
      <c r="I91" s="3">
        <f>IFERROR(VLOOKUP(B91,[2]LSG_Stats_Combined!B$2:F$478,5,FALSE),)</f>
        <v>348000</v>
      </c>
      <c r="J91" s="3">
        <f>IFERROR(VLOOKUP(B91,[3]Sheet1!B$2:F$478,5,FALSE),0)</f>
        <v>285000</v>
      </c>
      <c r="K91" s="3">
        <f>IFERROR(VLOOKUP(B91,[4]Sheet1!B$2:F$478,5,FALSE),0)</f>
        <v>300000</v>
      </c>
      <c r="L91" s="3">
        <f>IFERROR(VLOOKUP(B91,[5]LSG_Stats_Combined_2016q2!B$2:F$479,5,FALSE),0)</f>
        <v>333000</v>
      </c>
      <c r="M91" s="3">
        <f>IFERROR(VLOOKUP(B91,[6]LSG_Stats_Combined_2016q3!B$2:F$479,5,FALSE),0)</f>
        <v>330000</v>
      </c>
      <c r="N91" s="3">
        <f>IFERROR(VLOOKUP(B91,[7]LSG_Stats_Combined_2016q4!B$2:F$478,5,FALSE),0)</f>
        <v>350000</v>
      </c>
      <c r="O91" s="3">
        <f>IFERROR(VLOOKUP(B91,[8]LSG_Stats_Combined_2017q1!B$2:F$479,5,FALSE),0)</f>
        <v>290000</v>
      </c>
      <c r="P91" s="3">
        <f>IFERROR(VLOOKUP(B91,[9]LSG_Stats_Combined_2017q2!B$2:F$479,5,FALSE),0)</f>
        <v>370000</v>
      </c>
      <c r="Q91" s="3">
        <f>IFERROR(VLOOKUP(B91,[10]City_Suburb_2017q3!B$2:F$479,5,FALSE),0)</f>
        <v>365000</v>
      </c>
      <c r="R91" s="3">
        <f>IFERROR(VLOOKUP(B91,[11]LSG_Stats_Combined_2017q4!B$2:F$480,5,FALSE),0)</f>
        <v>315500</v>
      </c>
      <c r="S91" s="3">
        <f>IFERROR(VLOOKUP(B91,[12]LSG_Stats_Combined_2018q1!B$1:G$480,5,FALSE),0)</f>
        <v>392500</v>
      </c>
      <c r="T91" s="3">
        <v>319250</v>
      </c>
      <c r="U91" s="3">
        <v>420000</v>
      </c>
      <c r="V91" s="3">
        <v>337750</v>
      </c>
      <c r="W91" s="3">
        <v>361000</v>
      </c>
      <c r="X91" s="3">
        <v>341000</v>
      </c>
      <c r="Y91" s="3">
        <v>350500</v>
      </c>
      <c r="Z91" s="3">
        <v>390000</v>
      </c>
      <c r="AA91" s="3">
        <v>388500</v>
      </c>
      <c r="AB91" s="3">
        <v>402250</v>
      </c>
      <c r="AC91" s="3">
        <v>402500</v>
      </c>
      <c r="AD91" s="3">
        <v>430000</v>
      </c>
      <c r="AE91" s="3">
        <v>437500</v>
      </c>
      <c r="AF91" s="3">
        <v>472282.5</v>
      </c>
      <c r="AG91" s="3">
        <v>455000</v>
      </c>
      <c r="AH91" s="3">
        <v>535110</v>
      </c>
      <c r="AI91" s="3">
        <v>585500</v>
      </c>
      <c r="AJ91" s="3">
        <v>647500</v>
      </c>
      <c r="AK91" s="3">
        <v>649000</v>
      </c>
      <c r="AL91" s="3">
        <v>790000</v>
      </c>
      <c r="AM91" s="3">
        <v>647500</v>
      </c>
      <c r="AN91" s="4">
        <v>683000</v>
      </c>
      <c r="AO91" s="4">
        <v>737500</v>
      </c>
      <c r="AP91" s="4">
        <v>645000</v>
      </c>
      <c r="AQ91" s="4">
        <v>698000</v>
      </c>
      <c r="AR91" s="4">
        <v>715000</v>
      </c>
      <c r="AS91" s="12">
        <v>771063.23885516205</v>
      </c>
      <c r="AT91" s="15">
        <f t="shared" si="1"/>
        <v>7.8410124272953921E-2</v>
      </c>
    </row>
    <row r="92" spans="1:46" ht="15" x14ac:dyDescent="0.25">
      <c r="A92" s="2" t="s">
        <v>82</v>
      </c>
      <c r="B92" s="3" t="s">
        <v>94</v>
      </c>
      <c r="C92" s="3">
        <v>290000</v>
      </c>
      <c r="D92" s="3">
        <f>IFERROR(VLOOKUP(B92,'[1]All Metro Suburbs'!B$2:D$483,3,FALSE),0)</f>
        <v>310000</v>
      </c>
      <c r="E92" s="3">
        <f>IFERROR(VLOOKUP(B92,[2]LSG_Stats_Combined!B$2:D$478,3,FALSE),0)</f>
        <v>290000</v>
      </c>
      <c r="F92" s="3">
        <f>IFERROR(VLOOKUP(B92,[3]Sheet1!B$2:D$478,3,FALSE),0)</f>
        <v>320000</v>
      </c>
      <c r="G92" s="3">
        <v>303000</v>
      </c>
      <c r="H92" s="3">
        <f>IFERROR(VLOOKUP(B92,'[1]All Metro Suburbs'!B$2:F$483,5,FALSE),)</f>
        <v>315000</v>
      </c>
      <c r="I92" s="3">
        <f>IFERROR(VLOOKUP(B92,[2]LSG_Stats_Combined!B$2:F$478,5,FALSE),)</f>
        <v>311000</v>
      </c>
      <c r="J92" s="3">
        <f>IFERROR(VLOOKUP(B92,[3]Sheet1!B$2:F$478,5,FALSE),0)</f>
        <v>319500</v>
      </c>
      <c r="K92" s="3">
        <f>IFERROR(VLOOKUP(B92,[4]Sheet1!B$2:F$478,5,FALSE),0)</f>
        <v>327500</v>
      </c>
      <c r="L92" s="3">
        <f>IFERROR(VLOOKUP(B92,[5]LSG_Stats_Combined_2016q2!B$2:F$479,5,FALSE),0)</f>
        <v>325500</v>
      </c>
      <c r="M92" s="3">
        <f>IFERROR(VLOOKUP(B92,[6]LSG_Stats_Combined_2016q3!B$2:F$479,5,FALSE),0)</f>
        <v>307500</v>
      </c>
      <c r="N92" s="3">
        <f>IFERROR(VLOOKUP(B92,[7]LSG_Stats_Combined_2016q4!B$2:F$478,5,FALSE),0)</f>
        <v>352500</v>
      </c>
      <c r="O92" s="3">
        <f>IFERROR(VLOOKUP(B92,[8]LSG_Stats_Combined_2017q1!B$2:F$479,5,FALSE),0)</f>
        <v>352000</v>
      </c>
      <c r="P92" s="3">
        <f>IFERROR(VLOOKUP(B92,[9]LSG_Stats_Combined_2017q2!B$2:F$479,5,FALSE),0)</f>
        <v>311500</v>
      </c>
      <c r="Q92" s="3">
        <f>IFERROR(VLOOKUP(B92,[10]City_Suburb_2017q3!B$2:F$479,5,FALSE),0)</f>
        <v>310000</v>
      </c>
      <c r="R92" s="3">
        <f>IFERROR(VLOOKUP(B92,[11]LSG_Stats_Combined_2017q4!B$2:F$480,5,FALSE),0)</f>
        <v>330000</v>
      </c>
      <c r="S92" s="3">
        <f>IFERROR(VLOOKUP(B92,[12]LSG_Stats_Combined_2018q1!B$1:G$480,5,FALSE),0)</f>
        <v>342500</v>
      </c>
      <c r="T92" s="3">
        <v>330000</v>
      </c>
      <c r="U92" s="3">
        <v>323000</v>
      </c>
      <c r="V92" s="3">
        <v>345000</v>
      </c>
      <c r="W92" s="3">
        <v>347000</v>
      </c>
      <c r="X92" s="3">
        <v>347500</v>
      </c>
      <c r="Y92" s="3">
        <v>391500</v>
      </c>
      <c r="Z92" s="3">
        <v>340000</v>
      </c>
      <c r="AA92" s="3">
        <v>390000</v>
      </c>
      <c r="AB92" s="3">
        <v>391125</v>
      </c>
      <c r="AC92" s="3">
        <v>418000</v>
      </c>
      <c r="AD92" s="3">
        <v>420000</v>
      </c>
      <c r="AE92" s="3">
        <v>460875</v>
      </c>
      <c r="AF92" s="3">
        <v>457500</v>
      </c>
      <c r="AG92" s="3">
        <v>460000</v>
      </c>
      <c r="AH92" s="3">
        <v>512500</v>
      </c>
      <c r="AI92" s="3">
        <v>565800</v>
      </c>
      <c r="AJ92" s="3">
        <v>575060</v>
      </c>
      <c r="AK92" s="3">
        <v>510000</v>
      </c>
      <c r="AL92" s="3">
        <v>535000</v>
      </c>
      <c r="AM92" s="3">
        <v>730000</v>
      </c>
      <c r="AN92" s="4">
        <v>580000</v>
      </c>
      <c r="AO92" s="4">
        <v>607500</v>
      </c>
      <c r="AP92" s="4">
        <v>620000</v>
      </c>
      <c r="AQ92" s="4">
        <v>628000</v>
      </c>
      <c r="AR92" s="4">
        <v>672500</v>
      </c>
      <c r="AS92" s="12">
        <v>679555.47054055799</v>
      </c>
      <c r="AT92" s="15">
        <f t="shared" si="1"/>
        <v>1.0491406008264667E-2</v>
      </c>
    </row>
    <row r="93" spans="1:46" ht="15" x14ac:dyDescent="0.25">
      <c r="A93" s="2" t="s">
        <v>95</v>
      </c>
      <c r="B93" s="3" t="s">
        <v>96</v>
      </c>
      <c r="C93" s="3">
        <v>445000</v>
      </c>
      <c r="D93" s="3">
        <f>IFERROR(VLOOKUP(B93,'[1]All Metro Suburbs'!B$2:D$483,3,FALSE),0)</f>
        <v>491000</v>
      </c>
      <c r="E93" s="3">
        <f>IFERROR(VLOOKUP(B93,[2]LSG_Stats_Combined!B$2:D$478,3,FALSE),0)</f>
        <v>425000</v>
      </c>
      <c r="F93" s="3">
        <f>IFERROR(VLOOKUP(B93,[3]Sheet1!B$2:D$478,3,FALSE),0)</f>
        <v>499000</v>
      </c>
      <c r="G93" s="3">
        <v>525000</v>
      </c>
      <c r="H93" s="3">
        <f>IFERROR(VLOOKUP(B93,'[1]All Metro Suburbs'!B$2:F$483,5,FALSE),)</f>
        <v>545000</v>
      </c>
      <c r="I93" s="3">
        <f>IFERROR(VLOOKUP(B93,[2]LSG_Stats_Combined!B$2:F$478,5,FALSE),)</f>
        <v>567500</v>
      </c>
      <c r="J93" s="3">
        <f>IFERROR(VLOOKUP(B93,[3]Sheet1!B$2:F$478,5,FALSE),0)</f>
        <v>500000</v>
      </c>
      <c r="K93" s="3">
        <f>IFERROR(VLOOKUP(B93,[4]Sheet1!B$2:F$478,5,FALSE),0)</f>
        <v>473500</v>
      </c>
      <c r="L93" s="3">
        <f>IFERROR(VLOOKUP(B93,[5]LSG_Stats_Combined_2016q2!B$2:F$479,5,FALSE),0)</f>
        <v>531000</v>
      </c>
      <c r="M93" s="3">
        <f>IFERROR(VLOOKUP(B93,[6]LSG_Stats_Combined_2016q3!B$2:F$479,5,FALSE),0)</f>
        <v>465000</v>
      </c>
      <c r="N93" s="3">
        <f>IFERROR(VLOOKUP(B93,[7]LSG_Stats_Combined_2016q4!B$2:F$478,5,FALSE),0)</f>
        <v>545000</v>
      </c>
      <c r="O93" s="3">
        <f>IFERROR(VLOOKUP(B93,[8]LSG_Stats_Combined_2017q1!B$2:F$479,5,FALSE),0)</f>
        <v>542500</v>
      </c>
      <c r="P93" s="3">
        <f>IFERROR(VLOOKUP(B93,[9]LSG_Stats_Combined_2017q2!B$2:F$479,5,FALSE),0)</f>
        <v>450000</v>
      </c>
      <c r="Q93" s="3">
        <f>IFERROR(VLOOKUP(B93,[10]City_Suburb_2017q3!B$2:F$479,5,FALSE),0)</f>
        <v>565000</v>
      </c>
      <c r="R93" s="3">
        <f>IFERROR(VLOOKUP(B93,[11]LSG_Stats_Combined_2017q4!B$2:F$480,5,FALSE),0)</f>
        <v>565000</v>
      </c>
      <c r="S93" s="3">
        <f>IFERROR(VLOOKUP(B93,[12]LSG_Stats_Combined_2018q1!B$1:G$480,5,FALSE),0)</f>
        <v>576500</v>
      </c>
      <c r="T93" s="3">
        <v>510500</v>
      </c>
      <c r="U93" s="3">
        <v>572500</v>
      </c>
      <c r="V93" s="3">
        <v>530000</v>
      </c>
      <c r="W93" s="3">
        <v>512500</v>
      </c>
      <c r="X93" s="3">
        <v>607500</v>
      </c>
      <c r="Y93" s="3">
        <v>640000</v>
      </c>
      <c r="Z93" s="3">
        <v>497500</v>
      </c>
      <c r="AA93" s="3">
        <v>297500</v>
      </c>
      <c r="AB93" s="3">
        <v>292500</v>
      </c>
      <c r="AC93" s="3">
        <v>324000</v>
      </c>
      <c r="AD93" s="3">
        <v>333750</v>
      </c>
      <c r="AE93" s="3">
        <v>329975</v>
      </c>
      <c r="AF93" s="3">
        <v>236000</v>
      </c>
      <c r="AG93" s="3">
        <v>360000</v>
      </c>
      <c r="AH93" s="3">
        <v>362500</v>
      </c>
      <c r="AI93" s="3">
        <v>285000</v>
      </c>
      <c r="AJ93" s="3">
        <v>325000</v>
      </c>
      <c r="AK93" s="3">
        <v>665000</v>
      </c>
      <c r="AL93" s="3">
        <v>685000</v>
      </c>
      <c r="AM93" s="3">
        <v>375000</v>
      </c>
      <c r="AN93" s="4">
        <v>720000</v>
      </c>
      <c r="AO93" s="4">
        <v>708750</v>
      </c>
      <c r="AP93" s="4">
        <v>655000</v>
      </c>
      <c r="AQ93" s="4">
        <v>738500</v>
      </c>
      <c r="AR93" s="4">
        <v>715000</v>
      </c>
      <c r="AS93" s="14">
        <v>593699.80169202504</v>
      </c>
      <c r="AT93" s="15">
        <f t="shared" si="1"/>
        <v>-0.16965062700416078</v>
      </c>
    </row>
    <row r="94" spans="1:46" ht="15" x14ac:dyDescent="0.25">
      <c r="A94" s="2" t="s">
        <v>95</v>
      </c>
      <c r="B94" s="3" t="s">
        <v>97</v>
      </c>
      <c r="C94" s="3">
        <v>285000</v>
      </c>
      <c r="D94" s="3">
        <f>IFERROR(VLOOKUP(B94,'[1]All Metro Suburbs'!B$2:D$483,3,FALSE),0)</f>
        <v>272250</v>
      </c>
      <c r="E94" s="3">
        <f>IFERROR(VLOOKUP(B94,[2]LSG_Stats_Combined!B$2:D$478,3,FALSE),0)</f>
        <v>297000</v>
      </c>
      <c r="F94" s="3">
        <f>IFERROR(VLOOKUP(B94,[3]Sheet1!B$2:D$478,3,FALSE),0)</f>
        <v>287500</v>
      </c>
      <c r="G94" s="3">
        <v>274000</v>
      </c>
      <c r="H94" s="3">
        <f>IFERROR(VLOOKUP(B94,'[1]All Metro Suburbs'!B$2:F$483,5,FALSE),)</f>
        <v>309000</v>
      </c>
      <c r="I94" s="3">
        <f>IFERROR(VLOOKUP(B94,[2]LSG_Stats_Combined!B$2:F$478,5,FALSE),)</f>
        <v>305000</v>
      </c>
      <c r="J94" s="3">
        <f>IFERROR(VLOOKUP(B94,[3]Sheet1!B$2:F$478,5,FALSE),0)</f>
        <v>312000</v>
      </c>
      <c r="K94" s="3">
        <f>IFERROR(VLOOKUP(B94,[4]Sheet1!B$2:F$478,5,FALSE),0)</f>
        <v>270000</v>
      </c>
      <c r="L94" s="3">
        <f>IFERROR(VLOOKUP(B94,[5]LSG_Stats_Combined_2016q2!B$2:F$479,5,FALSE),0)</f>
        <v>274250</v>
      </c>
      <c r="M94" s="3">
        <f>IFERROR(VLOOKUP(B94,[6]LSG_Stats_Combined_2016q3!B$2:F$479,5,FALSE),0)</f>
        <v>306000</v>
      </c>
      <c r="N94" s="3">
        <f>IFERROR(VLOOKUP(B94,[7]LSG_Stats_Combined_2016q4!B$2:F$478,5,FALSE),0)</f>
        <v>284000</v>
      </c>
      <c r="O94" s="3">
        <f>IFERROR(VLOOKUP(B94,[8]LSG_Stats_Combined_2017q1!B$2:F$479,5,FALSE),0)</f>
        <v>310000</v>
      </c>
      <c r="P94" s="3">
        <f>IFERROR(VLOOKUP(B94,[9]LSG_Stats_Combined_2017q2!B$2:F$479,5,FALSE),0)</f>
        <v>310000</v>
      </c>
      <c r="Q94" s="3">
        <f>IFERROR(VLOOKUP(B94,[10]City_Suburb_2017q3!B$2:F$479,5,FALSE),0)</f>
        <v>268000</v>
      </c>
      <c r="R94" s="3">
        <f>IFERROR(VLOOKUP(B94,[11]LSG_Stats_Combined_2017q4!B$2:F$480,5,FALSE),0)</f>
        <v>298750</v>
      </c>
      <c r="S94" s="3">
        <f>IFERROR(VLOOKUP(B94,[12]LSG_Stats_Combined_2018q1!B$1:G$480,5,FALSE),0)</f>
        <v>303000</v>
      </c>
      <c r="T94" s="3">
        <v>325000</v>
      </c>
      <c r="U94" s="3">
        <v>312000</v>
      </c>
      <c r="V94" s="3">
        <v>317500</v>
      </c>
      <c r="W94" s="3">
        <v>312000</v>
      </c>
      <c r="X94" s="3">
        <v>317500</v>
      </c>
      <c r="Y94" s="3">
        <v>300000</v>
      </c>
      <c r="Z94" s="3">
        <v>315000</v>
      </c>
      <c r="AA94" s="3">
        <v>230000</v>
      </c>
      <c r="AB94" s="3">
        <v>261500</v>
      </c>
      <c r="AC94" s="3">
        <v>216500</v>
      </c>
      <c r="AD94" s="3">
        <v>290000</v>
      </c>
      <c r="AE94" s="3">
        <v>385000</v>
      </c>
      <c r="AF94" s="3">
        <v>230000</v>
      </c>
      <c r="AG94" s="3">
        <v>318000</v>
      </c>
      <c r="AH94" s="3">
        <v>337500</v>
      </c>
      <c r="AI94" s="3">
        <v>308000</v>
      </c>
      <c r="AJ94" s="3">
        <v>326000</v>
      </c>
      <c r="AK94" s="3">
        <v>441280</v>
      </c>
      <c r="AL94" s="3">
        <v>410000</v>
      </c>
      <c r="AM94" s="3">
        <v>388000</v>
      </c>
      <c r="AN94" s="4">
        <v>484000</v>
      </c>
      <c r="AO94" s="4">
        <v>512750</v>
      </c>
      <c r="AP94" s="4">
        <v>540000</v>
      </c>
      <c r="AQ94" s="4">
        <v>513500</v>
      </c>
      <c r="AR94" s="4">
        <v>585000</v>
      </c>
      <c r="AS94" s="12">
        <v>673289.827043475</v>
      </c>
      <c r="AT94" s="15">
        <f t="shared" si="1"/>
        <v>0.15092278127089745</v>
      </c>
    </row>
    <row r="95" spans="1:46" ht="15" x14ac:dyDescent="0.25">
      <c r="A95" s="2" t="s">
        <v>95</v>
      </c>
      <c r="B95" s="3" t="s">
        <v>98</v>
      </c>
      <c r="C95" s="3">
        <v>187500</v>
      </c>
      <c r="D95" s="3">
        <f>IFERROR(VLOOKUP(B95,'[1]All Metro Suburbs'!B$2:D$483,3,FALSE),0)</f>
        <v>180250</v>
      </c>
      <c r="E95" s="3">
        <f>IFERROR(VLOOKUP(B95,[2]LSG_Stats_Combined!B$2:D$478,3,FALSE),0)</f>
        <v>175500</v>
      </c>
      <c r="F95" s="3">
        <f>IFERROR(VLOOKUP(B95,[3]Sheet1!B$2:D$478,3,FALSE),0)</f>
        <v>192500</v>
      </c>
      <c r="G95" s="3">
        <v>184950</v>
      </c>
      <c r="H95" s="3">
        <f>IFERROR(VLOOKUP(B95,'[1]All Metro Suburbs'!B$2:F$483,5,FALSE),)</f>
        <v>175000</v>
      </c>
      <c r="I95" s="3">
        <f>IFERROR(VLOOKUP(B95,[2]LSG_Stats_Combined!B$2:F$478,5,FALSE),)</f>
        <v>182000</v>
      </c>
      <c r="J95" s="3">
        <f>IFERROR(VLOOKUP(B95,[3]Sheet1!B$2:F$478,5,FALSE),0)</f>
        <v>180300</v>
      </c>
      <c r="K95" s="3">
        <f>IFERROR(VLOOKUP(B95,[4]Sheet1!B$2:F$478,5,FALSE),0)</f>
        <v>175000</v>
      </c>
      <c r="L95" s="3">
        <f>IFERROR(VLOOKUP(B95,[5]LSG_Stats_Combined_2016q2!B$2:F$479,5,FALSE),0)</f>
        <v>203750</v>
      </c>
      <c r="M95" s="3">
        <f>IFERROR(VLOOKUP(B95,[6]LSG_Stats_Combined_2016q3!B$2:F$479,5,FALSE),0)</f>
        <v>180000</v>
      </c>
      <c r="N95" s="3">
        <f>IFERROR(VLOOKUP(B95,[7]LSG_Stats_Combined_2016q4!B$2:F$478,5,FALSE),0)</f>
        <v>185000</v>
      </c>
      <c r="O95" s="3">
        <f>IFERROR(VLOOKUP(B95,[8]LSG_Stats_Combined_2017q1!B$2:F$479,5,FALSE),0)</f>
        <v>180000</v>
      </c>
      <c r="P95" s="3">
        <f>IFERROR(VLOOKUP(B95,[9]LSG_Stats_Combined_2017q2!B$2:F$479,5,FALSE),0)</f>
        <v>186250</v>
      </c>
      <c r="Q95" s="3">
        <f>IFERROR(VLOOKUP(B95,[10]City_Suburb_2017q3!B$2:F$479,5,FALSE),0)</f>
        <v>190000</v>
      </c>
      <c r="R95" s="3">
        <f>IFERROR(VLOOKUP(B95,[11]LSG_Stats_Combined_2017q4!B$2:F$480,5,FALSE),0)</f>
        <v>185750</v>
      </c>
      <c r="S95" s="3">
        <f>IFERROR(VLOOKUP(B95,[12]LSG_Stats_Combined_2018q1!B$1:G$480,5,FALSE),0)</f>
        <v>210000</v>
      </c>
      <c r="T95" s="3">
        <v>200000</v>
      </c>
      <c r="U95" s="3">
        <v>190000</v>
      </c>
      <c r="V95" s="3">
        <v>190000</v>
      </c>
      <c r="W95" s="3">
        <v>217000</v>
      </c>
      <c r="X95" s="3">
        <v>195000</v>
      </c>
      <c r="Y95" s="3">
        <v>182000</v>
      </c>
      <c r="Z95" s="3">
        <v>183000</v>
      </c>
      <c r="AA95" s="3">
        <v>204000</v>
      </c>
      <c r="AB95" s="3">
        <v>197750</v>
      </c>
      <c r="AC95" s="3">
        <v>210000</v>
      </c>
      <c r="AD95" s="3">
        <v>215000</v>
      </c>
      <c r="AE95" s="3">
        <v>217500</v>
      </c>
      <c r="AF95" s="3">
        <v>275500</v>
      </c>
      <c r="AG95" s="3">
        <v>250500</v>
      </c>
      <c r="AH95" s="3">
        <v>303750</v>
      </c>
      <c r="AI95" s="3">
        <v>340000</v>
      </c>
      <c r="AJ95" s="3">
        <v>355000</v>
      </c>
      <c r="AK95" s="3">
        <v>332000</v>
      </c>
      <c r="AL95" s="3">
        <v>335000</v>
      </c>
      <c r="AM95" s="3">
        <v>426500</v>
      </c>
      <c r="AN95" s="4">
        <v>353000</v>
      </c>
      <c r="AO95" s="4">
        <v>410000</v>
      </c>
      <c r="AP95" s="4">
        <v>455000</v>
      </c>
      <c r="AQ95" s="4">
        <v>450000</v>
      </c>
      <c r="AR95" s="4">
        <v>490000</v>
      </c>
      <c r="AS95" s="12">
        <v>610486.86190110899</v>
      </c>
      <c r="AT95" s="15">
        <f t="shared" si="1"/>
        <v>0.24589155490022244</v>
      </c>
    </row>
    <row r="96" spans="1:46" ht="15" x14ac:dyDescent="0.25">
      <c r="A96" s="2" t="s">
        <v>95</v>
      </c>
      <c r="B96" s="3" t="s">
        <v>99</v>
      </c>
      <c r="C96" s="3">
        <v>171000</v>
      </c>
      <c r="D96" s="3">
        <f>IFERROR(VLOOKUP(B96,'[1]All Metro Suburbs'!B$2:D$483,3,FALSE),0)</f>
        <v>195000</v>
      </c>
      <c r="E96" s="3">
        <f>IFERROR(VLOOKUP(B96,[2]LSG_Stats_Combined!B$2:D$478,3,FALSE),0)</f>
        <v>187000</v>
      </c>
      <c r="F96" s="3">
        <f>IFERROR(VLOOKUP(B96,[3]Sheet1!B$2:D$478,3,FALSE),0)</f>
        <v>185000</v>
      </c>
      <c r="G96" s="3">
        <v>176000</v>
      </c>
      <c r="H96" s="3">
        <f>IFERROR(VLOOKUP(B96,'[1]All Metro Suburbs'!B$2:F$483,5,FALSE),)</f>
        <v>180000</v>
      </c>
      <c r="I96" s="3">
        <f>IFERROR(VLOOKUP(B96,[2]LSG_Stats_Combined!B$2:F$478,5,FALSE),)</f>
        <v>173000</v>
      </c>
      <c r="J96" s="3">
        <f>IFERROR(VLOOKUP(B96,[3]Sheet1!B$2:F$478,5,FALSE),0)</f>
        <v>196000</v>
      </c>
      <c r="K96" s="3">
        <f>IFERROR(VLOOKUP(B96,[4]Sheet1!B$2:F$478,5,FALSE),0)</f>
        <v>194000</v>
      </c>
      <c r="L96" s="3">
        <f>IFERROR(VLOOKUP(B96,[5]LSG_Stats_Combined_2016q2!B$2:F$479,5,FALSE),0)</f>
        <v>190000</v>
      </c>
      <c r="M96" s="3">
        <f>IFERROR(VLOOKUP(B96,[6]LSG_Stats_Combined_2016q3!B$2:F$479,5,FALSE),0)</f>
        <v>182500</v>
      </c>
      <c r="N96" s="3">
        <f>IFERROR(VLOOKUP(B96,[7]LSG_Stats_Combined_2016q4!B$2:F$478,5,FALSE),0)</f>
        <v>195000</v>
      </c>
      <c r="O96" s="3">
        <f>IFERROR(VLOOKUP(B96,[8]LSG_Stats_Combined_2017q1!B$2:F$479,5,FALSE),0)</f>
        <v>215000</v>
      </c>
      <c r="P96" s="3">
        <f>IFERROR(VLOOKUP(B96,[9]LSG_Stats_Combined_2017q2!B$2:F$479,5,FALSE),0)</f>
        <v>205000</v>
      </c>
      <c r="Q96" s="3">
        <f>IFERROR(VLOOKUP(B96,[10]City_Suburb_2017q3!B$2:F$479,5,FALSE),0)</f>
        <v>180500</v>
      </c>
      <c r="R96" s="3">
        <f>IFERROR(VLOOKUP(B96,[11]LSG_Stats_Combined_2017q4!B$2:F$480,5,FALSE),0)</f>
        <v>210000</v>
      </c>
      <c r="S96" s="3">
        <f>IFERROR(VLOOKUP(B96,[12]LSG_Stats_Combined_2018q1!B$1:G$480,5,FALSE),0)</f>
        <v>205000</v>
      </c>
      <c r="T96" s="3">
        <v>205000</v>
      </c>
      <c r="U96" s="3">
        <v>185000</v>
      </c>
      <c r="V96" s="3">
        <v>182500</v>
      </c>
      <c r="W96" s="3">
        <v>203500</v>
      </c>
      <c r="X96" s="3">
        <v>194000</v>
      </c>
      <c r="Y96" s="3">
        <v>190000</v>
      </c>
      <c r="Z96" s="3">
        <v>203250</v>
      </c>
      <c r="AA96" s="3">
        <v>202500</v>
      </c>
      <c r="AB96" s="3">
        <v>212500</v>
      </c>
      <c r="AC96" s="3">
        <v>228500</v>
      </c>
      <c r="AD96" s="3">
        <v>215000</v>
      </c>
      <c r="AE96" s="3">
        <v>239000</v>
      </c>
      <c r="AF96" s="3">
        <v>273500</v>
      </c>
      <c r="AG96" s="3">
        <v>268000</v>
      </c>
      <c r="AH96" s="3">
        <v>310000</v>
      </c>
      <c r="AI96" s="3">
        <v>310000</v>
      </c>
      <c r="AJ96" s="3">
        <v>360000</v>
      </c>
      <c r="AK96" s="3">
        <v>342500</v>
      </c>
      <c r="AL96" s="3">
        <v>350000</v>
      </c>
      <c r="AM96" s="3">
        <v>405000</v>
      </c>
      <c r="AN96" s="4">
        <v>404750</v>
      </c>
      <c r="AO96" s="4">
        <v>395000</v>
      </c>
      <c r="AP96" s="4">
        <v>435250</v>
      </c>
      <c r="AQ96" s="4">
        <v>472500</v>
      </c>
      <c r="AR96" s="4">
        <v>517000</v>
      </c>
      <c r="AS96" s="12">
        <v>649001.72381444694</v>
      </c>
      <c r="AT96" s="15">
        <f t="shared" si="1"/>
        <v>0.25532248320009082</v>
      </c>
    </row>
    <row r="97" spans="1:46" ht="15" x14ac:dyDescent="0.25">
      <c r="A97" s="2" t="s">
        <v>95</v>
      </c>
      <c r="B97" s="3" t="s">
        <v>100</v>
      </c>
      <c r="C97" s="3">
        <v>203500</v>
      </c>
      <c r="D97" s="3">
        <f>IFERROR(VLOOKUP(B97,'[1]All Metro Suburbs'!B$2:D$483,3,FALSE),0)</f>
        <v>210000</v>
      </c>
      <c r="E97" s="3">
        <f>IFERROR(VLOOKUP(B97,[2]LSG_Stats_Combined!B$2:D$478,3,FALSE),0)</f>
        <v>235000</v>
      </c>
      <c r="F97" s="3">
        <f>IFERROR(VLOOKUP(B97,[3]Sheet1!B$2:D$478,3,FALSE),0)</f>
        <v>200000</v>
      </c>
      <c r="G97" s="3">
        <v>213725</v>
      </c>
      <c r="H97" s="3">
        <f>IFERROR(VLOOKUP(B97,'[1]All Metro Suburbs'!B$2:F$483,5,FALSE),)</f>
        <v>216000</v>
      </c>
      <c r="I97" s="3">
        <f>IFERROR(VLOOKUP(B97,[2]LSG_Stats_Combined!B$2:F$478,5,FALSE),)</f>
        <v>205000</v>
      </c>
      <c r="J97" s="3">
        <f>IFERROR(VLOOKUP(B97,[3]Sheet1!B$2:F$478,5,FALSE),0)</f>
        <v>219000</v>
      </c>
      <c r="K97" s="3">
        <f>IFERROR(VLOOKUP(B97,[4]Sheet1!B$2:F$478,5,FALSE),0)</f>
        <v>207000</v>
      </c>
      <c r="L97" s="3">
        <f>IFERROR(VLOOKUP(B97,[5]LSG_Stats_Combined_2016q2!B$2:F$479,5,FALSE),0)</f>
        <v>217000</v>
      </c>
      <c r="M97" s="3">
        <f>IFERROR(VLOOKUP(B97,[6]LSG_Stats_Combined_2016q3!B$2:F$479,5,FALSE),0)</f>
        <v>201000</v>
      </c>
      <c r="N97" s="3">
        <f>IFERROR(VLOOKUP(B97,[7]LSG_Stats_Combined_2016q4!B$2:F$478,5,FALSE),0)</f>
        <v>226000</v>
      </c>
      <c r="O97" s="3">
        <f>IFERROR(VLOOKUP(B97,[8]LSG_Stats_Combined_2017q1!B$2:F$479,5,FALSE),0)</f>
        <v>236750</v>
      </c>
      <c r="P97" s="3">
        <f>IFERROR(VLOOKUP(B97,[9]LSG_Stats_Combined_2017q2!B$2:F$479,5,FALSE),0)</f>
        <v>205000</v>
      </c>
      <c r="Q97" s="3">
        <f>IFERROR(VLOOKUP(B97,[10]City_Suburb_2017q3!B$2:F$479,5,FALSE),0)</f>
        <v>225000</v>
      </c>
      <c r="R97" s="3">
        <f>IFERROR(VLOOKUP(B97,[11]LSG_Stats_Combined_2017q4!B$2:F$480,5,FALSE),0)</f>
        <v>195500</v>
      </c>
      <c r="S97" s="3">
        <f>IFERROR(VLOOKUP(B97,[12]LSG_Stats_Combined_2018q1!B$1:G$480,5,FALSE),0)</f>
        <v>237000</v>
      </c>
      <c r="T97" s="3">
        <v>227000</v>
      </c>
      <c r="U97" s="3">
        <v>225000</v>
      </c>
      <c r="V97" s="3">
        <v>225000</v>
      </c>
      <c r="W97" s="3">
        <v>220000</v>
      </c>
      <c r="X97" s="3">
        <v>218750</v>
      </c>
      <c r="Y97" s="3">
        <v>222500</v>
      </c>
      <c r="Z97" s="3">
        <v>230000</v>
      </c>
      <c r="AA97" s="3">
        <v>209000</v>
      </c>
      <c r="AB97" s="3">
        <v>185000</v>
      </c>
      <c r="AC97" s="3">
        <v>198350</v>
      </c>
      <c r="AD97" s="3">
        <v>210000</v>
      </c>
      <c r="AE97" s="3">
        <v>228888</v>
      </c>
      <c r="AF97" s="3">
        <v>276000</v>
      </c>
      <c r="AG97" s="3">
        <v>290000</v>
      </c>
      <c r="AH97" s="3">
        <v>300000</v>
      </c>
      <c r="AI97" s="3">
        <v>390000</v>
      </c>
      <c r="AJ97" s="3">
        <v>410000</v>
      </c>
      <c r="AK97" s="3">
        <v>380000</v>
      </c>
      <c r="AL97" s="3">
        <v>387000</v>
      </c>
      <c r="AM97" s="3">
        <v>425000</v>
      </c>
      <c r="AN97" s="4">
        <v>408000</v>
      </c>
      <c r="AO97" s="4">
        <v>462500</v>
      </c>
      <c r="AP97" s="4">
        <v>468000</v>
      </c>
      <c r="AQ97" s="4">
        <v>491000</v>
      </c>
      <c r="AR97" s="4">
        <v>517500</v>
      </c>
      <c r="AS97" s="12">
        <v>629633.36855806503</v>
      </c>
      <c r="AT97" s="15">
        <f t="shared" si="1"/>
        <v>0.21668283779336239</v>
      </c>
    </row>
    <row r="98" spans="1:46" ht="15" x14ac:dyDescent="0.25">
      <c r="A98" s="2" t="s">
        <v>95</v>
      </c>
      <c r="B98" s="3" t="s">
        <v>101</v>
      </c>
      <c r="C98" s="3">
        <v>236000</v>
      </c>
      <c r="D98" s="3">
        <f>IFERROR(VLOOKUP(B98,'[1]All Metro Suburbs'!B$2:D$483,3,FALSE),0)</f>
        <v>195000</v>
      </c>
      <c r="E98" s="3">
        <f>IFERROR(VLOOKUP(B98,[2]LSG_Stats_Combined!B$2:D$478,3,FALSE),0)</f>
        <v>207500</v>
      </c>
      <c r="F98" s="3">
        <f>IFERROR(VLOOKUP(B98,[3]Sheet1!B$2:D$478,3,FALSE),0)</f>
        <v>210000</v>
      </c>
      <c r="G98" s="3">
        <v>239000</v>
      </c>
      <c r="H98" s="3">
        <f>IFERROR(VLOOKUP(B98,'[1]All Metro Suburbs'!B$2:F$483,5,FALSE),)</f>
        <v>225000</v>
      </c>
      <c r="I98" s="3">
        <f>IFERROR(VLOOKUP(B98,[2]LSG_Stats_Combined!B$2:F$478,5,FALSE),)</f>
        <v>184950</v>
      </c>
      <c r="J98" s="3">
        <f>IFERROR(VLOOKUP(B98,[3]Sheet1!B$2:F$478,5,FALSE),0)</f>
        <v>238500</v>
      </c>
      <c r="K98" s="3">
        <f>IFERROR(VLOOKUP(B98,[4]Sheet1!B$2:F$478,5,FALSE),0)</f>
        <v>220000</v>
      </c>
      <c r="L98" s="3">
        <f>IFERROR(VLOOKUP(B98,[5]LSG_Stats_Combined_2016q2!B$2:F$479,5,FALSE),0)</f>
        <v>230984.5</v>
      </c>
      <c r="M98" s="3">
        <f>IFERROR(VLOOKUP(B98,[6]LSG_Stats_Combined_2016q3!B$2:F$479,5,FALSE),0)</f>
        <v>187750</v>
      </c>
      <c r="N98" s="3">
        <f>IFERROR(VLOOKUP(B98,[7]LSG_Stats_Combined_2016q4!B$2:F$478,5,FALSE),0)</f>
        <v>255500</v>
      </c>
      <c r="O98" s="3">
        <f>IFERROR(VLOOKUP(B98,[8]LSG_Stats_Combined_2017q1!B$2:F$479,5,FALSE),0)</f>
        <v>212500</v>
      </c>
      <c r="P98" s="3">
        <f>IFERROR(VLOOKUP(B98,[9]LSG_Stats_Combined_2017q2!B$2:F$479,5,FALSE),0)</f>
        <v>220000</v>
      </c>
      <c r="Q98" s="3">
        <f>IFERROR(VLOOKUP(B98,[10]City_Suburb_2017q3!B$2:F$479,5,FALSE),0)</f>
        <v>220000</v>
      </c>
      <c r="R98" s="3">
        <f>IFERROR(VLOOKUP(B98,[11]LSG_Stats_Combined_2017q4!B$2:F$480,5,FALSE),0)</f>
        <v>225750</v>
      </c>
      <c r="S98" s="3">
        <f>IFERROR(VLOOKUP(B98,[12]LSG_Stats_Combined_2018q1!B$1:G$480,5,FALSE),0)</f>
        <v>220000</v>
      </c>
      <c r="T98" s="3">
        <v>207500</v>
      </c>
      <c r="U98" s="3">
        <v>250000</v>
      </c>
      <c r="V98" s="3">
        <v>243000</v>
      </c>
      <c r="W98" s="3">
        <v>215000</v>
      </c>
      <c r="X98" s="3">
        <v>239000</v>
      </c>
      <c r="Y98" s="3">
        <v>250000</v>
      </c>
      <c r="Z98" s="3">
        <v>247750</v>
      </c>
      <c r="AA98" s="3">
        <v>264000</v>
      </c>
      <c r="AB98" s="3">
        <v>238000</v>
      </c>
      <c r="AC98" s="3">
        <v>242500</v>
      </c>
      <c r="AD98" s="3">
        <v>275000</v>
      </c>
      <c r="AE98" s="3">
        <v>294000</v>
      </c>
      <c r="AF98" s="3">
        <v>385000</v>
      </c>
      <c r="AG98" s="3">
        <v>338750</v>
      </c>
      <c r="AH98" s="3">
        <v>363000</v>
      </c>
      <c r="AI98" s="3">
        <v>435000</v>
      </c>
      <c r="AJ98" s="3">
        <v>455000</v>
      </c>
      <c r="AK98" s="3">
        <v>363000</v>
      </c>
      <c r="AL98" s="3">
        <v>363500</v>
      </c>
      <c r="AM98" s="3">
        <v>520000</v>
      </c>
      <c r="AN98" s="4">
        <v>411000</v>
      </c>
      <c r="AO98" s="4">
        <v>404500</v>
      </c>
      <c r="AP98" s="4">
        <v>383250</v>
      </c>
      <c r="AQ98" s="4">
        <v>449000</v>
      </c>
      <c r="AR98" s="4">
        <v>545000</v>
      </c>
      <c r="AS98" s="12">
        <v>442360.958001661</v>
      </c>
      <c r="AT98" s="15">
        <f t="shared" si="1"/>
        <v>-0.18832851742814496</v>
      </c>
    </row>
    <row r="99" spans="1:46" ht="15" x14ac:dyDescent="0.25">
      <c r="A99" s="2" t="s">
        <v>95</v>
      </c>
      <c r="B99" s="3" t="s">
        <v>102</v>
      </c>
      <c r="C99" s="3">
        <v>158750</v>
      </c>
      <c r="D99" s="3">
        <f>IFERROR(VLOOKUP(B99,'[1]All Metro Suburbs'!B$2:D$483,3,FALSE),0)</f>
        <v>189000</v>
      </c>
      <c r="E99" s="3">
        <f>IFERROR(VLOOKUP(B99,[2]LSG_Stats_Combined!B$2:D$478,3,FALSE),0)</f>
        <v>210000</v>
      </c>
      <c r="F99" s="3">
        <f>IFERROR(VLOOKUP(B99,[3]Sheet1!B$2:D$478,3,FALSE),0)</f>
        <v>181000</v>
      </c>
      <c r="G99" s="3">
        <v>167000</v>
      </c>
      <c r="H99" s="3">
        <f>IFERROR(VLOOKUP(B99,'[1]All Metro Suburbs'!B$2:F$483,5,FALSE),)</f>
        <v>182500</v>
      </c>
      <c r="I99" s="3">
        <f>IFERROR(VLOOKUP(B99,[2]LSG_Stats_Combined!B$2:F$478,5,FALSE),)</f>
        <v>171000</v>
      </c>
      <c r="J99" s="3">
        <f>IFERROR(VLOOKUP(B99,[3]Sheet1!B$2:F$478,5,FALSE),0)</f>
        <v>212500</v>
      </c>
      <c r="K99" s="3">
        <f>IFERROR(VLOOKUP(B99,[4]Sheet1!B$2:F$478,5,FALSE),0)</f>
        <v>210000</v>
      </c>
      <c r="L99" s="3">
        <f>IFERROR(VLOOKUP(B99,[5]LSG_Stats_Combined_2016q2!B$2:F$479,5,FALSE),0)</f>
        <v>178000</v>
      </c>
      <c r="M99" s="3">
        <f>IFERROR(VLOOKUP(B99,[6]LSG_Stats_Combined_2016q3!B$2:F$479,5,FALSE),0)</f>
        <v>187500</v>
      </c>
      <c r="N99" s="3">
        <f>IFERROR(VLOOKUP(B99,[7]LSG_Stats_Combined_2016q4!B$2:F$478,5,FALSE),0)</f>
        <v>195500</v>
      </c>
      <c r="O99" s="3">
        <f>IFERROR(VLOOKUP(B99,[8]LSG_Stats_Combined_2017q1!B$2:F$479,5,FALSE),0)</f>
        <v>215000</v>
      </c>
      <c r="P99" s="3">
        <f>IFERROR(VLOOKUP(B99,[9]LSG_Stats_Combined_2017q2!B$2:F$479,5,FALSE),0)</f>
        <v>202500</v>
      </c>
      <c r="Q99" s="3">
        <f>IFERROR(VLOOKUP(B99,[10]City_Suburb_2017q3!B$2:F$479,5,FALSE),0)</f>
        <v>190750</v>
      </c>
      <c r="R99" s="3">
        <f>IFERROR(VLOOKUP(B99,[11]LSG_Stats_Combined_2017q4!B$2:F$480,5,FALSE),0)</f>
        <v>205000</v>
      </c>
      <c r="S99" s="3">
        <f>IFERROR(VLOOKUP(B99,[12]LSG_Stats_Combined_2018q1!B$1:G$480,5,FALSE),0)</f>
        <v>200000</v>
      </c>
      <c r="T99" s="3">
        <v>175000</v>
      </c>
      <c r="U99" s="3">
        <v>201000</v>
      </c>
      <c r="V99" s="3">
        <v>196500</v>
      </c>
      <c r="W99" s="3">
        <v>210000</v>
      </c>
      <c r="X99" s="3">
        <v>180000</v>
      </c>
      <c r="Y99" s="3">
        <v>218000</v>
      </c>
      <c r="Z99" s="3">
        <v>206500</v>
      </c>
      <c r="AA99" s="3">
        <v>367500</v>
      </c>
      <c r="AB99" s="3">
        <v>341500</v>
      </c>
      <c r="AC99" s="3">
        <v>361000</v>
      </c>
      <c r="AD99" s="3">
        <v>372375</v>
      </c>
      <c r="AE99" s="3">
        <v>357750</v>
      </c>
      <c r="AF99" s="3">
        <v>395000</v>
      </c>
      <c r="AG99" s="3">
        <v>375000</v>
      </c>
      <c r="AH99" s="3">
        <v>430500</v>
      </c>
      <c r="AI99" s="3">
        <v>415000</v>
      </c>
      <c r="AJ99" s="3">
        <v>460000</v>
      </c>
      <c r="AK99" s="3">
        <v>365000</v>
      </c>
      <c r="AL99" s="3">
        <v>350000</v>
      </c>
      <c r="AM99" s="3">
        <v>480000</v>
      </c>
      <c r="AN99" s="4">
        <v>380000</v>
      </c>
      <c r="AO99" s="4">
        <v>416500</v>
      </c>
      <c r="AP99" s="4">
        <v>422500</v>
      </c>
      <c r="AQ99" s="4">
        <v>455000</v>
      </c>
      <c r="AR99" s="4">
        <v>452000</v>
      </c>
      <c r="AS99" s="12">
        <v>492189.01637767599</v>
      </c>
      <c r="AT99" s="15">
        <f t="shared" si="1"/>
        <v>8.8913753047955721E-2</v>
      </c>
    </row>
    <row r="100" spans="1:46" ht="15" x14ac:dyDescent="0.25">
      <c r="A100" s="2" t="s">
        <v>103</v>
      </c>
      <c r="B100" s="3" t="s">
        <v>104</v>
      </c>
      <c r="C100" s="3">
        <v>388750</v>
      </c>
      <c r="D100" s="3">
        <f>IFERROR(VLOOKUP(B100,'[1]All Metro Suburbs'!B$2:D$483,3,FALSE),0)</f>
        <v>400000</v>
      </c>
      <c r="E100" s="3">
        <f>IFERROR(VLOOKUP(B100,[2]LSG_Stats_Combined!B$2:D$478,3,FALSE),0)</f>
        <v>362500</v>
      </c>
      <c r="F100" s="3">
        <f>IFERROR(VLOOKUP(B100,[3]Sheet1!B$2:D$478,3,FALSE),0)</f>
        <v>372500</v>
      </c>
      <c r="G100" s="3">
        <v>372500</v>
      </c>
      <c r="H100" s="3">
        <f>IFERROR(VLOOKUP(B100,'[1]All Metro Suburbs'!B$2:F$483,5,FALSE),)</f>
        <v>392500</v>
      </c>
      <c r="I100" s="3">
        <f>IFERROR(VLOOKUP(B100,[2]LSG_Stats_Combined!B$2:F$478,5,FALSE),)</f>
        <v>350000</v>
      </c>
      <c r="J100" s="3">
        <f>IFERROR(VLOOKUP(B100,[3]Sheet1!B$2:F$478,5,FALSE),0)</f>
        <v>427500</v>
      </c>
      <c r="K100" s="3">
        <f>IFERROR(VLOOKUP(B100,[4]Sheet1!B$2:F$478,5,FALSE),0)</f>
        <v>340000</v>
      </c>
      <c r="L100" s="3">
        <f>IFERROR(VLOOKUP(B100,[5]LSG_Stats_Combined_2016q2!B$2:F$479,5,FALSE),0)</f>
        <v>394500</v>
      </c>
      <c r="M100" s="3">
        <f>IFERROR(VLOOKUP(B100,[6]LSG_Stats_Combined_2016q3!B$2:F$479,5,FALSE),0)</f>
        <v>402500</v>
      </c>
      <c r="N100" s="3">
        <f>IFERROR(VLOOKUP(B100,[7]LSG_Stats_Combined_2016q4!B$2:F$478,5,FALSE),0)</f>
        <v>479500</v>
      </c>
      <c r="O100" s="3">
        <f>IFERROR(VLOOKUP(B100,[8]LSG_Stats_Combined_2017q1!B$2:F$479,5,FALSE),0)</f>
        <v>400000</v>
      </c>
      <c r="P100" s="3">
        <f>IFERROR(VLOOKUP(B100,[9]LSG_Stats_Combined_2017q2!B$2:F$479,5,FALSE),0)</f>
        <v>421500</v>
      </c>
      <c r="Q100" s="3">
        <f>IFERROR(VLOOKUP(B100,[10]City_Suburb_2017q3!B$2:F$479,5,FALSE),0)</f>
        <v>410000</v>
      </c>
      <c r="R100" s="3">
        <f>IFERROR(VLOOKUP(B100,[11]LSG_Stats_Combined_2017q4!B$2:F$480,5,FALSE),0)</f>
        <v>390000</v>
      </c>
      <c r="S100" s="3">
        <f>IFERROR(VLOOKUP(B100,[12]LSG_Stats_Combined_2018q1!B$1:G$480,5,FALSE),0)</f>
        <v>435000</v>
      </c>
      <c r="T100" s="3">
        <v>430000</v>
      </c>
      <c r="U100" s="3">
        <v>397500</v>
      </c>
      <c r="V100" s="3">
        <v>410000</v>
      </c>
      <c r="W100" s="3">
        <v>416000</v>
      </c>
      <c r="X100" s="3">
        <v>386250</v>
      </c>
      <c r="Y100" s="3">
        <v>455000</v>
      </c>
      <c r="Z100" s="3">
        <v>484500</v>
      </c>
      <c r="AA100" s="3">
        <v>528000</v>
      </c>
      <c r="AB100" s="3">
        <v>454000</v>
      </c>
      <c r="AC100" s="3">
        <v>493000</v>
      </c>
      <c r="AD100" s="3">
        <v>474000</v>
      </c>
      <c r="AE100" s="3">
        <v>570000</v>
      </c>
      <c r="AF100" s="3">
        <v>520000</v>
      </c>
      <c r="AG100" s="3">
        <v>580000</v>
      </c>
      <c r="AH100" s="3">
        <v>682000</v>
      </c>
      <c r="AI100" s="3">
        <v>698500</v>
      </c>
      <c r="AJ100" s="3">
        <v>735000</v>
      </c>
      <c r="AK100" s="3">
        <v>650000</v>
      </c>
      <c r="AL100" s="3">
        <v>740000</v>
      </c>
      <c r="AM100" s="3">
        <v>755000</v>
      </c>
      <c r="AN100" s="4">
        <v>711375</v>
      </c>
      <c r="AO100" s="4">
        <v>550000</v>
      </c>
      <c r="AP100" s="4">
        <v>817000</v>
      </c>
      <c r="AQ100" s="4">
        <v>770000</v>
      </c>
      <c r="AR100" s="4">
        <v>705000</v>
      </c>
      <c r="AS100" s="14">
        <v>754000.91901268298</v>
      </c>
      <c r="AT100" s="15">
        <f t="shared" si="1"/>
        <v>6.9504849663380108E-2</v>
      </c>
    </row>
    <row r="101" spans="1:46" ht="15" x14ac:dyDescent="0.25">
      <c r="A101" s="2" t="s">
        <v>103</v>
      </c>
      <c r="B101" s="3" t="s">
        <v>105</v>
      </c>
      <c r="C101" s="3">
        <v>380000</v>
      </c>
      <c r="D101" s="3">
        <f>IFERROR(VLOOKUP(B101,'[1]All Metro Suburbs'!B$2:D$483,3,FALSE),0)</f>
        <v>380000</v>
      </c>
      <c r="E101" s="3">
        <f>IFERROR(VLOOKUP(B101,[2]LSG_Stats_Combined!B$2:D$478,3,FALSE),0)</f>
        <v>380000</v>
      </c>
      <c r="F101" s="3">
        <f>IFERROR(VLOOKUP(B101,[3]Sheet1!B$2:D$478,3,FALSE),0)</f>
        <v>377500</v>
      </c>
      <c r="G101" s="3">
        <v>400000</v>
      </c>
      <c r="H101" s="3">
        <f>IFERROR(VLOOKUP(B101,'[1]All Metro Suburbs'!B$2:F$483,5,FALSE),)</f>
        <v>436000</v>
      </c>
      <c r="I101" s="3">
        <f>IFERROR(VLOOKUP(B101,[2]LSG_Stats_Combined!B$2:F$478,5,FALSE),)</f>
        <v>411250</v>
      </c>
      <c r="J101" s="3">
        <f>IFERROR(VLOOKUP(B101,[3]Sheet1!B$2:F$478,5,FALSE),0)</f>
        <v>380000</v>
      </c>
      <c r="K101" s="3">
        <f>IFERROR(VLOOKUP(B101,[4]Sheet1!B$2:F$478,5,FALSE),0)</f>
        <v>422500</v>
      </c>
      <c r="L101" s="3">
        <f>IFERROR(VLOOKUP(B101,[5]LSG_Stats_Combined_2016q2!B$2:F$479,5,FALSE),0)</f>
        <v>420000</v>
      </c>
      <c r="M101" s="3">
        <f>IFERROR(VLOOKUP(B101,[6]LSG_Stats_Combined_2016q3!B$2:F$479,5,FALSE),0)</f>
        <v>413000</v>
      </c>
      <c r="N101" s="3">
        <f>IFERROR(VLOOKUP(B101,[7]LSG_Stats_Combined_2016q4!B$2:F$478,5,FALSE),0)</f>
        <v>480000</v>
      </c>
      <c r="O101" s="3">
        <f>IFERROR(VLOOKUP(B101,[8]LSG_Stats_Combined_2017q1!B$2:F$479,5,FALSE),0)</f>
        <v>445000</v>
      </c>
      <c r="P101" s="3">
        <f>IFERROR(VLOOKUP(B101,[9]LSG_Stats_Combined_2017q2!B$2:F$479,5,FALSE),0)</f>
        <v>494250</v>
      </c>
      <c r="Q101" s="3">
        <f>IFERROR(VLOOKUP(B101,[10]City_Suburb_2017q3!B$2:F$479,5,FALSE),0)</f>
        <v>496000</v>
      </c>
      <c r="R101" s="3">
        <f>IFERROR(VLOOKUP(B101,[11]LSG_Stats_Combined_2017q4!B$2:F$480,5,FALSE),0)</f>
        <v>480999</v>
      </c>
      <c r="S101" s="3">
        <f>IFERROR(VLOOKUP(B101,[12]LSG_Stats_Combined_2018q1!B$1:G$480,5,FALSE),0)</f>
        <v>457750</v>
      </c>
      <c r="T101" s="3">
        <v>501000</v>
      </c>
      <c r="U101" s="3">
        <v>513000</v>
      </c>
      <c r="V101" s="3">
        <v>427500</v>
      </c>
      <c r="W101" s="3">
        <v>494000</v>
      </c>
      <c r="X101" s="3">
        <v>472000</v>
      </c>
      <c r="Y101" s="3">
        <v>510000</v>
      </c>
      <c r="Z101" s="3">
        <v>505000</v>
      </c>
      <c r="AA101" s="3">
        <v>460250</v>
      </c>
      <c r="AB101" s="3">
        <v>520000</v>
      </c>
      <c r="AC101" s="3">
        <v>515000</v>
      </c>
      <c r="AD101" s="3">
        <v>530000</v>
      </c>
      <c r="AE101" s="3">
        <v>535000</v>
      </c>
      <c r="AF101" s="3">
        <v>570500</v>
      </c>
      <c r="AG101" s="3">
        <v>647500</v>
      </c>
      <c r="AH101" s="3">
        <v>637000</v>
      </c>
      <c r="AI101" s="3">
        <v>620000</v>
      </c>
      <c r="AJ101" s="3">
        <v>767500</v>
      </c>
      <c r="AK101" s="3">
        <v>685000</v>
      </c>
      <c r="AL101" s="3">
        <v>743500</v>
      </c>
      <c r="AM101" s="3">
        <v>735000</v>
      </c>
      <c r="AN101" s="4">
        <v>737500</v>
      </c>
      <c r="AO101" s="4">
        <v>746500</v>
      </c>
      <c r="AP101" s="4">
        <v>800000</v>
      </c>
      <c r="AQ101" s="4">
        <v>783000</v>
      </c>
      <c r="AR101" s="4">
        <v>480000</v>
      </c>
      <c r="AS101" s="14">
        <v>658300.71493252495</v>
      </c>
      <c r="AT101" s="15">
        <f t="shared" si="1"/>
        <v>0.37145982277609363</v>
      </c>
    </row>
    <row r="102" spans="1:46" ht="15" x14ac:dyDescent="0.25">
      <c r="A102" s="2" t="s">
        <v>103</v>
      </c>
      <c r="B102" s="3" t="s">
        <v>106</v>
      </c>
      <c r="C102" s="3">
        <v>465500</v>
      </c>
      <c r="D102" s="3">
        <f>IFERROR(VLOOKUP(B102,'[1]All Metro Suburbs'!B$2:D$483,3,FALSE),0)</f>
        <v>442000</v>
      </c>
      <c r="E102" s="3">
        <f>IFERROR(VLOOKUP(B102,[2]LSG_Stats_Combined!B$2:D$478,3,FALSE),0)</f>
        <v>459500</v>
      </c>
      <c r="F102" s="3">
        <f>IFERROR(VLOOKUP(B102,[3]Sheet1!B$2:D$478,3,FALSE),0)</f>
        <v>490900</v>
      </c>
      <c r="G102" s="3">
        <v>505000</v>
      </c>
      <c r="H102" s="3">
        <f>IFERROR(VLOOKUP(B102,'[1]All Metro Suburbs'!B$2:F$483,5,FALSE),)</f>
        <v>528375</v>
      </c>
      <c r="I102" s="3">
        <f>IFERROR(VLOOKUP(B102,[2]LSG_Stats_Combined!B$2:F$478,5,FALSE),)</f>
        <v>565500</v>
      </c>
      <c r="J102" s="3">
        <f>IFERROR(VLOOKUP(B102,[3]Sheet1!B$2:F$478,5,FALSE),0)</f>
        <v>488000</v>
      </c>
      <c r="K102" s="3">
        <f>IFERROR(VLOOKUP(B102,[4]Sheet1!B$2:F$478,5,FALSE),0)</f>
        <v>500000</v>
      </c>
      <c r="L102" s="3">
        <f>IFERROR(VLOOKUP(B102,[5]LSG_Stats_Combined_2016q2!B$2:F$479,5,FALSE),0)</f>
        <v>542500</v>
      </c>
      <c r="M102" s="3">
        <f>IFERROR(VLOOKUP(B102,[6]LSG_Stats_Combined_2016q3!B$2:F$479,5,FALSE),0)</f>
        <v>567500</v>
      </c>
      <c r="N102" s="3">
        <f>IFERROR(VLOOKUP(B102,[7]LSG_Stats_Combined_2016q4!B$2:F$478,5,FALSE),0)</f>
        <v>605000</v>
      </c>
      <c r="O102" s="3">
        <f>IFERROR(VLOOKUP(B102,[8]LSG_Stats_Combined_2017q1!B$2:F$479,5,FALSE),0)</f>
        <v>524000</v>
      </c>
      <c r="P102" s="3">
        <f>IFERROR(VLOOKUP(B102,[9]LSG_Stats_Combined_2017q2!B$2:F$479,5,FALSE),0)</f>
        <v>497500</v>
      </c>
      <c r="Q102" s="3">
        <f>IFERROR(VLOOKUP(B102,[10]City_Suburb_2017q3!B$2:F$479,5,FALSE),0)</f>
        <v>570500</v>
      </c>
      <c r="R102" s="3">
        <f>IFERROR(VLOOKUP(B102,[11]LSG_Stats_Combined_2017q4!B$2:F$480,5,FALSE),0)</f>
        <v>605250</v>
      </c>
      <c r="S102" s="3">
        <f>IFERROR(VLOOKUP(B102,[12]LSG_Stats_Combined_2018q1!B$1:G$480,5,FALSE),0)</f>
        <v>505000</v>
      </c>
      <c r="T102" s="3">
        <v>584000</v>
      </c>
      <c r="U102" s="3">
        <v>615000</v>
      </c>
      <c r="V102" s="3">
        <v>680000</v>
      </c>
      <c r="W102" s="3">
        <v>605000</v>
      </c>
      <c r="X102" s="3">
        <v>625000</v>
      </c>
      <c r="Y102" s="3">
        <v>582000</v>
      </c>
      <c r="Z102" s="3">
        <v>520000</v>
      </c>
      <c r="AA102" s="3">
        <v>630000</v>
      </c>
      <c r="AB102" s="3">
        <v>568000</v>
      </c>
      <c r="AC102" s="3">
        <v>475000</v>
      </c>
      <c r="AD102" s="3">
        <v>535000</v>
      </c>
      <c r="AE102" s="3">
        <v>535000</v>
      </c>
      <c r="AF102" s="3">
        <v>660000</v>
      </c>
      <c r="AG102" s="3">
        <v>633000</v>
      </c>
      <c r="AH102" s="3">
        <v>677000</v>
      </c>
      <c r="AI102" s="3">
        <v>908000</v>
      </c>
      <c r="AJ102" s="3">
        <v>865000</v>
      </c>
      <c r="AK102" s="3">
        <v>850000</v>
      </c>
      <c r="AL102" s="3">
        <v>805000</v>
      </c>
      <c r="AM102" s="3">
        <v>613500</v>
      </c>
      <c r="AN102" s="4">
        <v>810000</v>
      </c>
      <c r="AO102" s="4">
        <v>880000</v>
      </c>
      <c r="AP102" s="4">
        <v>1043200</v>
      </c>
      <c r="AQ102" s="4">
        <v>950000</v>
      </c>
      <c r="AR102" s="4">
        <v>882500</v>
      </c>
      <c r="AS102" s="14">
        <v>878426.97814306605</v>
      </c>
      <c r="AT102" s="15">
        <f t="shared" si="1"/>
        <v>-4.6153222174888939E-3</v>
      </c>
    </row>
    <row r="103" spans="1:46" ht="15" x14ac:dyDescent="0.25">
      <c r="A103" s="2" t="s">
        <v>103</v>
      </c>
      <c r="B103" s="3" t="s">
        <v>107</v>
      </c>
      <c r="C103" s="3">
        <v>412500</v>
      </c>
      <c r="D103" s="3">
        <f>IFERROR(VLOOKUP(B103,'[1]All Metro Suburbs'!B$2:D$483,3,FALSE),0)</f>
        <v>429750</v>
      </c>
      <c r="E103" s="3">
        <f>IFERROR(VLOOKUP(B103,[2]LSG_Stats_Combined!B$2:D$478,3,FALSE),0)</f>
        <v>483000</v>
      </c>
      <c r="F103" s="3">
        <f>IFERROR(VLOOKUP(B103,[3]Sheet1!B$2:D$478,3,FALSE),0)</f>
        <v>410000</v>
      </c>
      <c r="G103" s="3">
        <v>427500</v>
      </c>
      <c r="H103" s="3">
        <f>IFERROR(VLOOKUP(B103,'[1]All Metro Suburbs'!B$2:F$483,5,FALSE),)</f>
        <v>443500</v>
      </c>
      <c r="I103" s="3">
        <f>IFERROR(VLOOKUP(B103,[2]LSG_Stats_Combined!B$2:F$478,5,FALSE),)</f>
        <v>453500</v>
      </c>
      <c r="J103" s="3">
        <f>IFERROR(VLOOKUP(B103,[3]Sheet1!B$2:F$478,5,FALSE),0)</f>
        <v>480000</v>
      </c>
      <c r="K103" s="3">
        <f>IFERROR(VLOOKUP(B103,[4]Sheet1!B$2:F$478,5,FALSE),0)</f>
        <v>462500</v>
      </c>
      <c r="L103" s="3">
        <f>IFERROR(VLOOKUP(B103,[5]LSG_Stats_Combined_2016q2!B$2:F$479,5,FALSE),0)</f>
        <v>410000</v>
      </c>
      <c r="M103" s="3">
        <f>IFERROR(VLOOKUP(B103,[6]LSG_Stats_Combined_2016q3!B$2:F$479,5,FALSE),0)</f>
        <v>422000</v>
      </c>
      <c r="N103" s="3">
        <f>IFERROR(VLOOKUP(B103,[7]LSG_Stats_Combined_2016q4!B$2:F$478,5,FALSE),0)</f>
        <v>470000</v>
      </c>
      <c r="O103" s="3">
        <f>IFERROR(VLOOKUP(B103,[8]LSG_Stats_Combined_2017q1!B$2:F$479,5,FALSE),0)</f>
        <v>540000</v>
      </c>
      <c r="P103" s="3">
        <f>IFERROR(VLOOKUP(B103,[9]LSG_Stats_Combined_2017q2!B$2:F$479,5,FALSE),0)</f>
        <v>463000</v>
      </c>
      <c r="Q103" s="3">
        <f>IFERROR(VLOOKUP(B103,[10]City_Suburb_2017q3!B$2:F$479,5,FALSE),0)</f>
        <v>555000</v>
      </c>
      <c r="R103" s="3">
        <f>IFERROR(VLOOKUP(B103,[11]LSG_Stats_Combined_2017q4!B$2:F$480,5,FALSE),0)</f>
        <v>486000</v>
      </c>
      <c r="S103" s="3">
        <f>IFERROR(VLOOKUP(B103,[12]LSG_Stats_Combined_2018q1!B$1:G$480,5,FALSE),0)</f>
        <v>481750</v>
      </c>
      <c r="T103" s="3">
        <v>475000</v>
      </c>
      <c r="U103" s="3">
        <v>546250</v>
      </c>
      <c r="V103" s="3">
        <v>520000</v>
      </c>
      <c r="W103" s="3">
        <v>505000</v>
      </c>
      <c r="X103" s="3">
        <v>458668</v>
      </c>
      <c r="Y103" s="3">
        <v>432000</v>
      </c>
      <c r="Z103" s="3">
        <v>480000</v>
      </c>
      <c r="AA103" s="3">
        <v>454250</v>
      </c>
      <c r="AB103" s="3">
        <v>437500</v>
      </c>
      <c r="AC103" s="3">
        <v>443999.5</v>
      </c>
      <c r="AD103" s="3">
        <v>480000</v>
      </c>
      <c r="AE103" s="3">
        <v>490000</v>
      </c>
      <c r="AF103" s="3">
        <v>515000</v>
      </c>
      <c r="AG103" s="3">
        <v>542500</v>
      </c>
      <c r="AH103" s="3">
        <v>575000</v>
      </c>
      <c r="AI103" s="3">
        <v>659000</v>
      </c>
      <c r="AJ103" s="3">
        <v>640000</v>
      </c>
      <c r="AK103" s="3">
        <v>734000</v>
      </c>
      <c r="AL103" s="3">
        <v>655000</v>
      </c>
      <c r="AM103" s="3">
        <v>665500</v>
      </c>
      <c r="AN103" s="4">
        <v>814500</v>
      </c>
      <c r="AO103" s="4">
        <v>800000</v>
      </c>
      <c r="AP103" s="4">
        <v>735000</v>
      </c>
      <c r="AQ103" s="4">
        <v>800000</v>
      </c>
      <c r="AR103" s="4">
        <v>793250</v>
      </c>
      <c r="AS103" s="12">
        <v>849570.01545120904</v>
      </c>
      <c r="AT103" s="15">
        <f t="shared" si="1"/>
        <v>7.0999074000893836E-2</v>
      </c>
    </row>
    <row r="104" spans="1:46" ht="15" x14ac:dyDescent="0.25">
      <c r="A104" s="2" t="s">
        <v>103</v>
      </c>
      <c r="B104" s="3" t="s">
        <v>108</v>
      </c>
      <c r="C104" s="3">
        <v>357500</v>
      </c>
      <c r="D104" s="3">
        <f>IFERROR(VLOOKUP(B104,'[1]All Metro Suburbs'!B$2:D$483,3,FALSE),0)</f>
        <v>402500</v>
      </c>
      <c r="E104" s="3">
        <f>IFERROR(VLOOKUP(B104,[2]LSG_Stats_Combined!B$2:D$478,3,FALSE),0)</f>
        <v>372000</v>
      </c>
      <c r="F104" s="3">
        <f>IFERROR(VLOOKUP(B104,[3]Sheet1!B$2:D$478,3,FALSE),0)</f>
        <v>410000</v>
      </c>
      <c r="G104" s="3">
        <v>432500</v>
      </c>
      <c r="H104" s="3">
        <f>IFERROR(VLOOKUP(B104,'[1]All Metro Suburbs'!B$2:F$483,5,FALSE),)</f>
        <v>452500</v>
      </c>
      <c r="I104" s="3">
        <f>IFERROR(VLOOKUP(B104,[2]LSG_Stats_Combined!B$2:F$478,5,FALSE),)</f>
        <v>332500</v>
      </c>
      <c r="J104" s="3">
        <f>IFERROR(VLOOKUP(B104,[3]Sheet1!B$2:F$478,5,FALSE),0)</f>
        <v>445000</v>
      </c>
      <c r="K104" s="3">
        <f>IFERROR(VLOOKUP(B104,[4]Sheet1!B$2:F$478,5,FALSE),0)</f>
        <v>444250</v>
      </c>
      <c r="L104" s="3">
        <f>IFERROR(VLOOKUP(B104,[5]LSG_Stats_Combined_2016q2!B$2:F$479,5,FALSE),0)</f>
        <v>384000</v>
      </c>
      <c r="M104" s="3">
        <f>IFERROR(VLOOKUP(B104,[6]LSG_Stats_Combined_2016q3!B$2:F$479,5,FALSE),0)</f>
        <v>401500</v>
      </c>
      <c r="N104" s="3">
        <f>IFERROR(VLOOKUP(B104,[7]LSG_Stats_Combined_2016q4!B$2:F$478,5,FALSE),0)</f>
        <v>502500</v>
      </c>
      <c r="O104" s="3">
        <f>IFERROR(VLOOKUP(B104,[8]LSG_Stats_Combined_2017q1!B$2:F$479,5,FALSE),0)</f>
        <v>370000</v>
      </c>
      <c r="P104" s="3">
        <f>IFERROR(VLOOKUP(B104,[9]LSG_Stats_Combined_2017q2!B$2:F$479,5,FALSE),0)</f>
        <v>425000</v>
      </c>
      <c r="Q104" s="3">
        <f>IFERROR(VLOOKUP(B104,[10]City_Suburb_2017q3!B$2:F$479,5,FALSE),0)</f>
        <v>425000</v>
      </c>
      <c r="R104" s="3">
        <f>IFERROR(VLOOKUP(B104,[11]LSG_Stats_Combined_2017q4!B$2:F$480,5,FALSE),0)</f>
        <v>522500</v>
      </c>
      <c r="S104" s="3">
        <f>IFERROR(VLOOKUP(B104,[12]LSG_Stats_Combined_2018q1!B$1:G$480,5,FALSE),0)</f>
        <v>488750</v>
      </c>
      <c r="T104" s="3">
        <v>440000</v>
      </c>
      <c r="U104" s="3">
        <v>445000</v>
      </c>
      <c r="V104" s="3">
        <v>480500</v>
      </c>
      <c r="W104" s="3">
        <v>440500</v>
      </c>
      <c r="X104" s="3">
        <v>435000</v>
      </c>
      <c r="Y104" s="3">
        <v>406000</v>
      </c>
      <c r="Z104" s="3">
        <v>445000</v>
      </c>
      <c r="AA104" s="3">
        <v>415000</v>
      </c>
      <c r="AB104" s="3">
        <v>421000</v>
      </c>
      <c r="AC104" s="3">
        <v>452000</v>
      </c>
      <c r="AD104" s="3">
        <v>505000</v>
      </c>
      <c r="AE104" s="3">
        <v>460000</v>
      </c>
      <c r="AF104" s="3">
        <v>515000</v>
      </c>
      <c r="AG104" s="3">
        <v>490750</v>
      </c>
      <c r="AH104" s="3">
        <v>507500</v>
      </c>
      <c r="AI104" s="3">
        <v>600000</v>
      </c>
      <c r="AJ104" s="3">
        <v>616500</v>
      </c>
      <c r="AK104" s="3">
        <v>810000</v>
      </c>
      <c r="AL104" s="3">
        <v>595000</v>
      </c>
      <c r="AM104" s="3">
        <v>625100</v>
      </c>
      <c r="AN104" s="4">
        <v>850000</v>
      </c>
      <c r="AO104" s="4">
        <v>737750</v>
      </c>
      <c r="AP104" s="4">
        <v>898000</v>
      </c>
      <c r="AQ104" s="4">
        <v>595000</v>
      </c>
      <c r="AR104" s="4">
        <v>730000</v>
      </c>
      <c r="AS104" s="12">
        <v>691618.45540335204</v>
      </c>
      <c r="AT104" s="15">
        <f t="shared" si="1"/>
        <v>-5.2577458351572549E-2</v>
      </c>
    </row>
    <row r="105" spans="1:46" ht="15" x14ac:dyDescent="0.25">
      <c r="A105" s="2" t="s">
        <v>103</v>
      </c>
      <c r="B105" s="3" t="s">
        <v>109</v>
      </c>
      <c r="C105" s="3">
        <v>405000</v>
      </c>
      <c r="D105" s="3">
        <f>IFERROR(VLOOKUP(B105,'[1]All Metro Suburbs'!B$2:D$483,3,FALSE),0)</f>
        <v>387000</v>
      </c>
      <c r="E105" s="3">
        <f>IFERROR(VLOOKUP(B105,[2]LSG_Stats_Combined!B$2:D$478,3,FALSE),0)</f>
        <v>371000</v>
      </c>
      <c r="F105" s="3">
        <f>IFERROR(VLOOKUP(B105,[3]Sheet1!B$2:D$478,3,FALSE),0)</f>
        <v>380000</v>
      </c>
      <c r="G105" s="3">
        <v>438000</v>
      </c>
      <c r="H105" s="3">
        <f>IFERROR(VLOOKUP(B105,'[1]All Metro Suburbs'!B$2:F$483,5,FALSE),)</f>
        <v>410000</v>
      </c>
      <c r="I105" s="3">
        <f>IFERROR(VLOOKUP(B105,[2]LSG_Stats_Combined!B$2:F$478,5,FALSE),)</f>
        <v>430150</v>
      </c>
      <c r="J105" s="3">
        <f>IFERROR(VLOOKUP(B105,[3]Sheet1!B$2:F$478,5,FALSE),0)</f>
        <v>440000</v>
      </c>
      <c r="K105" s="3">
        <f>IFERROR(VLOOKUP(B105,[4]Sheet1!B$2:F$478,5,FALSE),0)</f>
        <v>445250</v>
      </c>
      <c r="L105" s="3">
        <f>IFERROR(VLOOKUP(B105,[5]LSG_Stats_Combined_2016q2!B$2:F$479,5,FALSE),0)</f>
        <v>465000</v>
      </c>
      <c r="M105" s="3">
        <f>IFERROR(VLOOKUP(B105,[6]LSG_Stats_Combined_2016q3!B$2:F$479,5,FALSE),0)</f>
        <v>419000</v>
      </c>
      <c r="N105" s="3">
        <f>IFERROR(VLOOKUP(B105,[7]LSG_Stats_Combined_2016q4!B$2:F$478,5,FALSE),0)</f>
        <v>463000</v>
      </c>
      <c r="O105" s="3">
        <f>IFERROR(VLOOKUP(B105,[8]LSG_Stats_Combined_2017q1!B$2:F$479,5,FALSE),0)</f>
        <v>448000</v>
      </c>
      <c r="P105" s="3">
        <f>IFERROR(VLOOKUP(B105,[9]LSG_Stats_Combined_2017q2!B$2:F$479,5,FALSE),0)</f>
        <v>405000</v>
      </c>
      <c r="Q105" s="3">
        <f>IFERROR(VLOOKUP(B105,[10]City_Suburb_2017q3!B$2:F$479,5,FALSE),0)</f>
        <v>436250</v>
      </c>
      <c r="R105" s="3">
        <f>IFERROR(VLOOKUP(B105,[11]LSG_Stats_Combined_2017q4!B$2:F$480,5,FALSE),0)</f>
        <v>495000</v>
      </c>
      <c r="S105" s="3">
        <f>IFERROR(VLOOKUP(B105,[12]LSG_Stats_Combined_2018q1!B$1:G$480,5,FALSE),0)</f>
        <v>500000</v>
      </c>
      <c r="T105" s="3">
        <v>462500</v>
      </c>
      <c r="U105" s="3">
        <v>429500</v>
      </c>
      <c r="V105" s="3">
        <v>487500</v>
      </c>
      <c r="W105" s="3">
        <v>455000</v>
      </c>
      <c r="X105" s="3">
        <v>485000</v>
      </c>
      <c r="Y105" s="3">
        <v>390000</v>
      </c>
      <c r="Z105" s="3">
        <v>430000</v>
      </c>
      <c r="AA105" s="3">
        <v>447000</v>
      </c>
      <c r="AB105" s="3">
        <v>395000</v>
      </c>
      <c r="AC105" s="3">
        <v>491000</v>
      </c>
      <c r="AD105" s="3">
        <v>480000</v>
      </c>
      <c r="AE105" s="3">
        <v>530000</v>
      </c>
      <c r="AF105" s="3">
        <v>450000</v>
      </c>
      <c r="AG105" s="3">
        <v>406000</v>
      </c>
      <c r="AH105" s="3">
        <v>645000</v>
      </c>
      <c r="AI105" s="3">
        <v>599000</v>
      </c>
      <c r="AJ105" s="3">
        <v>800000</v>
      </c>
      <c r="AK105" s="3">
        <v>812000</v>
      </c>
      <c r="AL105" s="3">
        <v>700000</v>
      </c>
      <c r="AM105" s="3">
        <v>685000</v>
      </c>
      <c r="AN105" s="4">
        <v>750000</v>
      </c>
      <c r="AO105" s="4">
        <v>665000</v>
      </c>
      <c r="AP105" s="4">
        <v>712500</v>
      </c>
      <c r="AQ105" s="4">
        <v>710000</v>
      </c>
      <c r="AR105" s="4">
        <v>730000</v>
      </c>
      <c r="AS105" s="12">
        <v>722703.36715936195</v>
      </c>
      <c r="AT105" s="15">
        <f t="shared" si="1"/>
        <v>-9.9953874529288347E-3</v>
      </c>
    </row>
    <row r="106" spans="1:46" ht="15" x14ac:dyDescent="0.25">
      <c r="A106" s="2" t="s">
        <v>103</v>
      </c>
      <c r="B106" s="3" t="s">
        <v>110</v>
      </c>
      <c r="C106" s="3">
        <v>329250</v>
      </c>
      <c r="D106" s="3">
        <f>IFERROR(VLOOKUP(B106,'[1]All Metro Suburbs'!B$2:D$483,3,FALSE),0)</f>
        <v>382000</v>
      </c>
      <c r="E106" s="3">
        <f>IFERROR(VLOOKUP(B106,[2]LSG_Stats_Combined!B$2:D$478,3,FALSE),0)</f>
        <v>360000</v>
      </c>
      <c r="F106" s="3">
        <f>IFERROR(VLOOKUP(B106,[3]Sheet1!B$2:D$478,3,FALSE),0)</f>
        <v>330000</v>
      </c>
      <c r="G106" s="3">
        <v>355000</v>
      </c>
      <c r="H106" s="3">
        <f>IFERROR(VLOOKUP(B106,'[1]All Metro Suburbs'!B$2:F$483,5,FALSE),)</f>
        <v>400000</v>
      </c>
      <c r="I106" s="3">
        <f>IFERROR(VLOOKUP(B106,[2]LSG_Stats_Combined!B$2:F$478,5,FALSE),)</f>
        <v>367500</v>
      </c>
      <c r="J106" s="3">
        <f>IFERROR(VLOOKUP(B106,[3]Sheet1!B$2:F$478,5,FALSE),0)</f>
        <v>355000</v>
      </c>
      <c r="K106" s="3">
        <f>IFERROR(VLOOKUP(B106,[4]Sheet1!B$2:F$478,5,FALSE),0)</f>
        <v>443000</v>
      </c>
      <c r="L106" s="3">
        <f>IFERROR(VLOOKUP(B106,[5]LSG_Stats_Combined_2016q2!B$2:F$479,5,FALSE),0)</f>
        <v>360000</v>
      </c>
      <c r="M106" s="3">
        <f>IFERROR(VLOOKUP(B106,[6]LSG_Stats_Combined_2016q3!B$2:F$479,5,FALSE),0)</f>
        <v>378750</v>
      </c>
      <c r="N106" s="3">
        <f>IFERROR(VLOOKUP(B106,[7]LSG_Stats_Combined_2016q4!B$2:F$478,5,FALSE),0)</f>
        <v>395000</v>
      </c>
      <c r="O106" s="3">
        <f>IFERROR(VLOOKUP(B106,[8]LSG_Stats_Combined_2017q1!B$2:F$479,5,FALSE),0)</f>
        <v>380000</v>
      </c>
      <c r="P106" s="3">
        <f>IFERROR(VLOOKUP(B106,[9]LSG_Stats_Combined_2017q2!B$2:F$479,5,FALSE),0)</f>
        <v>358000</v>
      </c>
      <c r="Q106" s="3">
        <f>IFERROR(VLOOKUP(B106,[10]City_Suburb_2017q3!B$2:F$479,5,FALSE),0)</f>
        <v>396000</v>
      </c>
      <c r="R106" s="3">
        <f>IFERROR(VLOOKUP(B106,[11]LSG_Stats_Combined_2017q4!B$2:F$480,5,FALSE),0)</f>
        <v>422500</v>
      </c>
      <c r="S106" s="3">
        <f>IFERROR(VLOOKUP(B106,[12]LSG_Stats_Combined_2018q1!B$1:G$480,5,FALSE),0)</f>
        <v>385000</v>
      </c>
      <c r="T106" s="3">
        <v>438500</v>
      </c>
      <c r="U106" s="3">
        <v>388250</v>
      </c>
      <c r="V106" s="3">
        <v>440000</v>
      </c>
      <c r="W106" s="3">
        <v>396250</v>
      </c>
      <c r="X106" s="3">
        <v>397500</v>
      </c>
      <c r="Y106" s="3">
        <v>404000</v>
      </c>
      <c r="Z106" s="3">
        <v>438500</v>
      </c>
      <c r="AA106" s="3">
        <v>570750</v>
      </c>
      <c r="AB106" s="3">
        <v>410000</v>
      </c>
      <c r="AC106" s="3">
        <v>561000</v>
      </c>
      <c r="AD106" s="3">
        <v>570000</v>
      </c>
      <c r="AE106" s="3">
        <v>626000</v>
      </c>
      <c r="AF106" s="3">
        <v>581000</v>
      </c>
      <c r="AG106" s="3">
        <v>663500</v>
      </c>
      <c r="AH106" s="3">
        <v>753250</v>
      </c>
      <c r="AI106" s="3">
        <v>714000</v>
      </c>
      <c r="AJ106" s="3">
        <v>774250</v>
      </c>
      <c r="AK106" s="3">
        <v>595000</v>
      </c>
      <c r="AL106" s="3">
        <v>620000</v>
      </c>
      <c r="AM106" s="3">
        <v>820000</v>
      </c>
      <c r="AN106" s="4">
        <v>687500</v>
      </c>
      <c r="AO106" s="4">
        <v>655000</v>
      </c>
      <c r="AP106" s="4">
        <v>670000</v>
      </c>
      <c r="AQ106" s="4">
        <v>770000</v>
      </c>
      <c r="AR106" s="4">
        <v>746000</v>
      </c>
      <c r="AS106" s="12">
        <v>803704.23870019801</v>
      </c>
      <c r="AT106" s="15">
        <f t="shared" si="1"/>
        <v>7.7351526407772125E-2</v>
      </c>
    </row>
    <row r="107" spans="1:46" ht="15" x14ac:dyDescent="0.25">
      <c r="A107" s="2" t="s">
        <v>103</v>
      </c>
      <c r="B107" s="3" t="s">
        <v>111</v>
      </c>
      <c r="C107" s="3">
        <v>393000</v>
      </c>
      <c r="D107" s="3">
        <f>IFERROR(VLOOKUP(B107,'[1]All Metro Suburbs'!B$2:D$483,3,FALSE),0)</f>
        <v>377000</v>
      </c>
      <c r="E107" s="3">
        <f>IFERROR(VLOOKUP(B107,[2]LSG_Stats_Combined!B$2:D$478,3,FALSE),0)</f>
        <v>375000</v>
      </c>
      <c r="F107" s="3">
        <f>IFERROR(VLOOKUP(B107,[3]Sheet1!B$2:D$478,3,FALSE),0)</f>
        <v>413000</v>
      </c>
      <c r="G107" s="3">
        <v>389000</v>
      </c>
      <c r="H107" s="3">
        <f>IFERROR(VLOOKUP(B107,'[1]All Metro Suburbs'!B$2:F$483,5,FALSE),)</f>
        <v>402750</v>
      </c>
      <c r="I107" s="3">
        <f>IFERROR(VLOOKUP(B107,[2]LSG_Stats_Combined!B$2:F$478,5,FALSE),)</f>
        <v>415300</v>
      </c>
      <c r="J107" s="3">
        <f>IFERROR(VLOOKUP(B107,[3]Sheet1!B$2:F$478,5,FALSE),0)</f>
        <v>450000</v>
      </c>
      <c r="K107" s="3">
        <f>IFERROR(VLOOKUP(B107,[4]Sheet1!B$2:F$478,5,FALSE),0)</f>
        <v>445000</v>
      </c>
      <c r="L107" s="3">
        <f>IFERROR(VLOOKUP(B107,[5]LSG_Stats_Combined_2016q2!B$2:F$479,5,FALSE),0)</f>
        <v>435000</v>
      </c>
      <c r="M107" s="3">
        <f>IFERROR(VLOOKUP(B107,[6]LSG_Stats_Combined_2016q3!B$2:F$479,5,FALSE),0)</f>
        <v>427500</v>
      </c>
      <c r="N107" s="3">
        <f>IFERROR(VLOOKUP(B107,[7]LSG_Stats_Combined_2016q4!B$2:F$478,5,FALSE),0)</f>
        <v>450000</v>
      </c>
      <c r="O107" s="3">
        <f>IFERROR(VLOOKUP(B107,[8]LSG_Stats_Combined_2017q1!B$2:F$479,5,FALSE),0)</f>
        <v>429500</v>
      </c>
      <c r="P107" s="3">
        <f>IFERROR(VLOOKUP(B107,[9]LSG_Stats_Combined_2017q2!B$2:F$479,5,FALSE),0)</f>
        <v>442500</v>
      </c>
      <c r="Q107" s="3">
        <f>IFERROR(VLOOKUP(B107,[10]City_Suburb_2017q3!B$2:F$479,5,FALSE),0)</f>
        <v>450000</v>
      </c>
      <c r="R107" s="3">
        <f>IFERROR(VLOOKUP(B107,[11]LSG_Stats_Combined_2017q4!B$2:F$480,5,FALSE),0)</f>
        <v>488000</v>
      </c>
      <c r="S107" s="3">
        <f>IFERROR(VLOOKUP(B107,[12]LSG_Stats_Combined_2018q1!B$1:G$480,5,FALSE),0)</f>
        <v>475000</v>
      </c>
      <c r="T107" s="3">
        <v>457250</v>
      </c>
      <c r="U107" s="3">
        <v>500000</v>
      </c>
      <c r="V107" s="3">
        <v>475000</v>
      </c>
      <c r="W107" s="3">
        <v>450500</v>
      </c>
      <c r="X107" s="3">
        <v>475000</v>
      </c>
      <c r="Y107" s="3">
        <v>450000</v>
      </c>
      <c r="Z107" s="3">
        <v>482000</v>
      </c>
      <c r="AA107" s="3">
        <v>474000</v>
      </c>
      <c r="AB107" s="3">
        <v>400000</v>
      </c>
      <c r="AC107" s="3">
        <v>501000</v>
      </c>
      <c r="AD107" s="3">
        <v>474250</v>
      </c>
      <c r="AE107" s="3">
        <v>504750</v>
      </c>
      <c r="AF107" s="3">
        <v>537000</v>
      </c>
      <c r="AG107" s="3">
        <v>592500</v>
      </c>
      <c r="AH107" s="3">
        <v>541000</v>
      </c>
      <c r="AI107" s="3">
        <v>595000</v>
      </c>
      <c r="AJ107" s="3">
        <v>835000</v>
      </c>
      <c r="AK107" s="3">
        <v>746000</v>
      </c>
      <c r="AL107" s="3">
        <v>727500</v>
      </c>
      <c r="AM107" s="3">
        <v>700000</v>
      </c>
      <c r="AN107" s="4">
        <v>670000</v>
      </c>
      <c r="AO107" s="4">
        <v>763000</v>
      </c>
      <c r="AP107" s="4">
        <v>751000</v>
      </c>
      <c r="AQ107" s="4">
        <v>840750</v>
      </c>
      <c r="AR107" s="4">
        <v>881000</v>
      </c>
      <c r="AS107" s="12">
        <v>930610.95754307695</v>
      </c>
      <c r="AT107" s="15">
        <f t="shared" si="1"/>
        <v>5.6312097097703684E-2</v>
      </c>
    </row>
    <row r="108" spans="1:46" ht="15" x14ac:dyDescent="0.25">
      <c r="A108" s="2" t="s">
        <v>103</v>
      </c>
      <c r="B108" s="3" t="s">
        <v>112</v>
      </c>
      <c r="C108" s="3">
        <v>402500</v>
      </c>
      <c r="D108" s="3">
        <f>IFERROR(VLOOKUP(B108,'[1]All Metro Suburbs'!B$2:D$483,3,FALSE),0)</f>
        <v>420000</v>
      </c>
      <c r="E108" s="3">
        <f>IFERROR(VLOOKUP(B108,[2]LSG_Stats_Combined!B$2:D$478,3,FALSE),0)</f>
        <v>405000</v>
      </c>
      <c r="F108" s="3">
        <f>IFERROR(VLOOKUP(B108,[3]Sheet1!B$2:D$478,3,FALSE),0)</f>
        <v>454000</v>
      </c>
      <c r="G108" s="3">
        <v>390000</v>
      </c>
      <c r="H108" s="3">
        <f>IFERROR(VLOOKUP(B108,'[1]All Metro Suburbs'!B$2:F$483,5,FALSE),)</f>
        <v>439500</v>
      </c>
      <c r="I108" s="3">
        <f>IFERROR(VLOOKUP(B108,[2]LSG_Stats_Combined!B$2:F$478,5,FALSE),)</f>
        <v>445000</v>
      </c>
      <c r="J108" s="3">
        <f>IFERROR(VLOOKUP(B108,[3]Sheet1!B$2:F$478,5,FALSE),0)</f>
        <v>425000</v>
      </c>
      <c r="K108" s="3">
        <f>IFERROR(VLOOKUP(B108,[4]Sheet1!B$2:F$478,5,FALSE),0)</f>
        <v>402500</v>
      </c>
      <c r="L108" s="3">
        <f>IFERROR(VLOOKUP(B108,[5]LSG_Stats_Combined_2016q2!B$2:F$479,5,FALSE),0)</f>
        <v>438000</v>
      </c>
      <c r="M108" s="3">
        <f>IFERROR(VLOOKUP(B108,[6]LSG_Stats_Combined_2016q3!B$2:F$479,5,FALSE),0)</f>
        <v>454000</v>
      </c>
      <c r="N108" s="3">
        <f>IFERROR(VLOOKUP(B108,[7]LSG_Stats_Combined_2016q4!B$2:F$478,5,FALSE),0)</f>
        <v>458000</v>
      </c>
      <c r="O108" s="3">
        <f>IFERROR(VLOOKUP(B108,[8]LSG_Stats_Combined_2017q1!B$2:F$479,5,FALSE),0)</f>
        <v>431000</v>
      </c>
      <c r="P108" s="3">
        <f>IFERROR(VLOOKUP(B108,[9]LSG_Stats_Combined_2017q2!B$2:F$479,5,FALSE),0)</f>
        <v>470250</v>
      </c>
      <c r="Q108" s="3">
        <f>IFERROR(VLOOKUP(B108,[10]City_Suburb_2017q3!B$2:F$479,5,FALSE),0)</f>
        <v>452500</v>
      </c>
      <c r="R108" s="3">
        <f>IFERROR(VLOOKUP(B108,[11]LSG_Stats_Combined_2017q4!B$2:F$480,5,FALSE),0)</f>
        <v>472500</v>
      </c>
      <c r="S108" s="3">
        <f>IFERROR(VLOOKUP(B108,[12]LSG_Stats_Combined_2018q1!B$1:G$480,5,FALSE),0)</f>
        <v>455000</v>
      </c>
      <c r="T108" s="3">
        <v>422750</v>
      </c>
      <c r="U108" s="3">
        <v>480000</v>
      </c>
      <c r="V108" s="3">
        <v>450500</v>
      </c>
      <c r="W108" s="3">
        <v>425500</v>
      </c>
      <c r="X108" s="3">
        <v>421250</v>
      </c>
      <c r="Y108" s="3">
        <v>435300</v>
      </c>
      <c r="Z108" s="3">
        <v>515750</v>
      </c>
      <c r="AA108" s="3">
        <v>548800</v>
      </c>
      <c r="AB108" s="3">
        <v>632500</v>
      </c>
      <c r="AC108" s="3">
        <v>500000</v>
      </c>
      <c r="AD108" s="3">
        <v>674000</v>
      </c>
      <c r="AE108" s="3">
        <v>713750</v>
      </c>
      <c r="AF108" s="3">
        <v>582500</v>
      </c>
      <c r="AG108" s="3">
        <v>691250</v>
      </c>
      <c r="AH108" s="3">
        <v>787500</v>
      </c>
      <c r="AI108" s="3">
        <v>1027500</v>
      </c>
      <c r="AJ108" s="3">
        <v>762500</v>
      </c>
      <c r="AK108" s="3">
        <v>697000</v>
      </c>
      <c r="AL108" s="3">
        <v>619500</v>
      </c>
      <c r="AM108" s="3">
        <v>720000</v>
      </c>
      <c r="AN108" s="4">
        <v>670750</v>
      </c>
      <c r="AO108" s="4">
        <v>724000</v>
      </c>
      <c r="AP108" s="4">
        <v>767500</v>
      </c>
      <c r="AQ108" s="4">
        <v>725000</v>
      </c>
      <c r="AR108" s="4">
        <v>808000</v>
      </c>
      <c r="AS108" s="12">
        <v>777356.77053860703</v>
      </c>
      <c r="AT108" s="15">
        <f t="shared" si="1"/>
        <v>-3.7924788937367539E-2</v>
      </c>
    </row>
    <row r="109" spans="1:46" ht="15" x14ac:dyDescent="0.25">
      <c r="A109" s="2" t="s">
        <v>103</v>
      </c>
      <c r="B109" s="3" t="s">
        <v>113</v>
      </c>
      <c r="C109" s="3">
        <v>300000</v>
      </c>
      <c r="D109" s="3">
        <f>IFERROR(VLOOKUP(B109,'[1]All Metro Suburbs'!B$2:D$483,3,FALSE),0)</f>
        <v>335000</v>
      </c>
      <c r="E109" s="3">
        <f>IFERROR(VLOOKUP(B109,[2]LSG_Stats_Combined!B$2:D$478,3,FALSE),0)</f>
        <v>343000</v>
      </c>
      <c r="F109" s="3">
        <f>IFERROR(VLOOKUP(B109,[3]Sheet1!B$2:D$478,3,FALSE),0)</f>
        <v>383000</v>
      </c>
      <c r="G109" s="3">
        <v>299000</v>
      </c>
      <c r="H109" s="3">
        <f>IFERROR(VLOOKUP(B109,'[1]All Metro Suburbs'!B$2:F$483,5,FALSE),)</f>
        <v>336250</v>
      </c>
      <c r="I109" s="3">
        <f>IFERROR(VLOOKUP(B109,[2]LSG_Stats_Combined!B$2:F$478,5,FALSE),)</f>
        <v>360500</v>
      </c>
      <c r="J109" s="3">
        <f>IFERROR(VLOOKUP(B109,[3]Sheet1!B$2:F$478,5,FALSE),0)</f>
        <v>365000</v>
      </c>
      <c r="K109" s="3">
        <f>IFERROR(VLOOKUP(B109,[4]Sheet1!B$2:F$478,5,FALSE),0)</f>
        <v>322000</v>
      </c>
      <c r="L109" s="3">
        <f>IFERROR(VLOOKUP(B109,[5]LSG_Stats_Combined_2016q2!B$2:F$479,5,FALSE),0)</f>
        <v>372500</v>
      </c>
      <c r="M109" s="3">
        <f>IFERROR(VLOOKUP(B109,[6]LSG_Stats_Combined_2016q3!B$2:F$479,5,FALSE),0)</f>
        <v>391750</v>
      </c>
      <c r="N109" s="3">
        <f>IFERROR(VLOOKUP(B109,[7]LSG_Stats_Combined_2016q4!B$2:F$478,5,FALSE),0)</f>
        <v>393500</v>
      </c>
      <c r="O109" s="3">
        <f>IFERROR(VLOOKUP(B109,[8]LSG_Stats_Combined_2017q1!B$2:F$479,5,FALSE),0)</f>
        <v>357500</v>
      </c>
      <c r="P109" s="3">
        <f>IFERROR(VLOOKUP(B109,[9]LSG_Stats_Combined_2017q2!B$2:F$479,5,FALSE),0)</f>
        <v>390000</v>
      </c>
      <c r="Q109" s="3">
        <f>IFERROR(VLOOKUP(B109,[10]City_Suburb_2017q3!B$2:F$479,5,FALSE),0)</f>
        <v>420000</v>
      </c>
      <c r="R109" s="3">
        <f>IFERROR(VLOOKUP(B109,[11]LSG_Stats_Combined_2017q4!B$2:F$480,5,FALSE),0)</f>
        <v>415000</v>
      </c>
      <c r="S109" s="3">
        <f>IFERROR(VLOOKUP(B109,[12]LSG_Stats_Combined_2018q1!B$1:G$480,5,FALSE),0)</f>
        <v>370000</v>
      </c>
      <c r="T109" s="3">
        <v>410000</v>
      </c>
      <c r="U109" s="3">
        <v>441000</v>
      </c>
      <c r="V109" s="3">
        <v>442000</v>
      </c>
      <c r="W109" s="3">
        <v>390000</v>
      </c>
      <c r="X109" s="3">
        <v>403000</v>
      </c>
      <c r="Y109" s="3">
        <v>450000</v>
      </c>
      <c r="Z109" s="3">
        <v>457500</v>
      </c>
      <c r="AA109" s="3">
        <v>440000</v>
      </c>
      <c r="AB109" s="3">
        <v>531250</v>
      </c>
      <c r="AC109" s="3">
        <v>470000</v>
      </c>
      <c r="AD109" s="3">
        <v>543500</v>
      </c>
      <c r="AE109" s="3">
        <v>520000</v>
      </c>
      <c r="AF109" s="3">
        <v>552500</v>
      </c>
      <c r="AG109" s="3">
        <v>605000</v>
      </c>
      <c r="AH109" s="3">
        <v>615000</v>
      </c>
      <c r="AI109" s="3">
        <v>660000</v>
      </c>
      <c r="AJ109" s="3">
        <v>750000</v>
      </c>
      <c r="AK109" s="3">
        <v>657500</v>
      </c>
      <c r="AL109" s="3">
        <v>567500</v>
      </c>
      <c r="AM109" s="3">
        <v>722500</v>
      </c>
      <c r="AN109" s="4">
        <v>630000</v>
      </c>
      <c r="AO109" s="4">
        <v>694000</v>
      </c>
      <c r="AP109" s="4">
        <v>715000</v>
      </c>
      <c r="AQ109" s="4">
        <v>695000</v>
      </c>
      <c r="AR109" s="4">
        <v>777000</v>
      </c>
      <c r="AS109" s="12">
        <v>807471.27308478905</v>
      </c>
      <c r="AT109" s="15">
        <f t="shared" si="1"/>
        <v>3.9216567676691183E-2</v>
      </c>
    </row>
    <row r="110" spans="1:46" ht="15" x14ac:dyDescent="0.25">
      <c r="A110" s="2" t="s">
        <v>103</v>
      </c>
      <c r="B110" s="3" t="s">
        <v>114</v>
      </c>
      <c r="C110" s="3">
        <v>367500</v>
      </c>
      <c r="D110" s="3">
        <f>IFERROR(VLOOKUP(B110,'[1]All Metro Suburbs'!B$2:D$483,3,FALSE),0)</f>
        <v>350000</v>
      </c>
      <c r="E110" s="3">
        <f>IFERROR(VLOOKUP(B110,[2]LSG_Stats_Combined!B$2:D$478,3,FALSE),0)</f>
        <v>410000</v>
      </c>
      <c r="F110" s="3">
        <f>IFERROR(VLOOKUP(B110,[3]Sheet1!B$2:D$478,3,FALSE),0)</f>
        <v>392000</v>
      </c>
      <c r="G110" s="3">
        <v>350000</v>
      </c>
      <c r="H110" s="3">
        <f>IFERROR(VLOOKUP(B110,'[1]All Metro Suburbs'!B$2:F$483,5,FALSE),)</f>
        <v>397500</v>
      </c>
      <c r="I110" s="3">
        <f>IFERROR(VLOOKUP(B110,[2]LSG_Stats_Combined!B$2:F$478,5,FALSE),)</f>
        <v>442750</v>
      </c>
      <c r="J110" s="3">
        <f>IFERROR(VLOOKUP(B110,[3]Sheet1!B$2:F$478,5,FALSE),0)</f>
        <v>416500</v>
      </c>
      <c r="K110" s="3">
        <f>IFERROR(VLOOKUP(B110,[4]Sheet1!B$2:F$478,5,FALSE),0)</f>
        <v>427500</v>
      </c>
      <c r="L110" s="3">
        <f>IFERROR(VLOOKUP(B110,[5]LSG_Stats_Combined_2016q2!B$2:F$479,5,FALSE),0)</f>
        <v>400000</v>
      </c>
      <c r="M110" s="3">
        <f>IFERROR(VLOOKUP(B110,[6]LSG_Stats_Combined_2016q3!B$2:F$479,5,FALSE),0)</f>
        <v>423500</v>
      </c>
      <c r="N110" s="3">
        <f>IFERROR(VLOOKUP(B110,[7]LSG_Stats_Combined_2016q4!B$2:F$478,5,FALSE),0)</f>
        <v>501147.5</v>
      </c>
      <c r="O110" s="3">
        <f>IFERROR(VLOOKUP(B110,[8]LSG_Stats_Combined_2017q1!B$2:F$479,5,FALSE),0)</f>
        <v>462500</v>
      </c>
      <c r="P110" s="3">
        <f>IFERROR(VLOOKUP(B110,[9]LSG_Stats_Combined_2017q2!B$2:F$479,5,FALSE),0)</f>
        <v>460500</v>
      </c>
      <c r="Q110" s="3">
        <f>IFERROR(VLOOKUP(B110,[10]City_Suburb_2017q3!B$2:F$479,5,FALSE),0)</f>
        <v>450000</v>
      </c>
      <c r="R110" s="3">
        <f>IFERROR(VLOOKUP(B110,[11]LSG_Stats_Combined_2017q4!B$2:F$480,5,FALSE),0)</f>
        <v>496750</v>
      </c>
      <c r="S110" s="3">
        <f>IFERROR(VLOOKUP(B110,[12]LSG_Stats_Combined_2018q1!B$1:G$480,5,FALSE),0)</f>
        <v>543500</v>
      </c>
      <c r="T110" s="3">
        <v>435000</v>
      </c>
      <c r="U110" s="3">
        <v>535000</v>
      </c>
      <c r="V110" s="3">
        <v>510000</v>
      </c>
      <c r="W110" s="3">
        <v>436250</v>
      </c>
      <c r="X110" s="3">
        <v>477500</v>
      </c>
      <c r="Y110" s="3">
        <v>445000</v>
      </c>
      <c r="Z110" s="3">
        <v>455000</v>
      </c>
      <c r="AA110" s="3">
        <v>449500</v>
      </c>
      <c r="AB110" s="3">
        <v>455000</v>
      </c>
      <c r="AC110" s="3">
        <v>476500</v>
      </c>
      <c r="AD110" s="3">
        <v>510000</v>
      </c>
      <c r="AE110" s="3">
        <v>470000</v>
      </c>
      <c r="AF110" s="3">
        <v>478500</v>
      </c>
      <c r="AG110" s="3">
        <v>499950</v>
      </c>
      <c r="AH110" s="3">
        <v>555000</v>
      </c>
      <c r="AI110" s="3">
        <v>623800</v>
      </c>
      <c r="AJ110" s="3">
        <v>592500</v>
      </c>
      <c r="AK110" s="3">
        <v>820000</v>
      </c>
      <c r="AL110" s="3">
        <v>667000</v>
      </c>
      <c r="AM110" s="3">
        <v>601000</v>
      </c>
      <c r="AN110" s="4">
        <v>612000</v>
      </c>
      <c r="AO110" s="4">
        <v>715000</v>
      </c>
      <c r="AP110" s="4">
        <v>735000</v>
      </c>
      <c r="AQ110" s="4">
        <v>720000</v>
      </c>
      <c r="AR110" s="4">
        <v>1063000</v>
      </c>
      <c r="AS110" s="12">
        <v>926478.68716905802</v>
      </c>
      <c r="AT110" s="15">
        <f t="shared" si="1"/>
        <v>-0.12843020962459265</v>
      </c>
    </row>
    <row r="111" spans="1:46" ht="15" x14ac:dyDescent="0.25">
      <c r="A111" s="2" t="s">
        <v>103</v>
      </c>
      <c r="B111" s="3" t="s">
        <v>115</v>
      </c>
      <c r="C111" s="3">
        <v>475000</v>
      </c>
      <c r="D111" s="3">
        <f>IFERROR(VLOOKUP(B111,'[1]All Metro Suburbs'!B$2:D$483,3,FALSE),0)</f>
        <v>510000</v>
      </c>
      <c r="E111" s="3">
        <f>IFERROR(VLOOKUP(B111,[2]LSG_Stats_Combined!B$2:D$478,3,FALSE),0)</f>
        <v>463000</v>
      </c>
      <c r="F111" s="3">
        <f>IFERROR(VLOOKUP(B111,[3]Sheet1!B$2:D$478,3,FALSE),0)</f>
        <v>457500</v>
      </c>
      <c r="G111" s="3">
        <v>484000</v>
      </c>
      <c r="H111" s="3">
        <f>IFERROR(VLOOKUP(B111,'[1]All Metro Suburbs'!B$2:F$483,5,FALSE),)</f>
        <v>492500</v>
      </c>
      <c r="I111" s="3">
        <f>IFERROR(VLOOKUP(B111,[2]LSG_Stats_Combined!B$2:F$478,5,FALSE),)</f>
        <v>516000</v>
      </c>
      <c r="J111" s="3">
        <f>IFERROR(VLOOKUP(B111,[3]Sheet1!B$2:F$478,5,FALSE),0)</f>
        <v>485000</v>
      </c>
      <c r="K111" s="3">
        <f>IFERROR(VLOOKUP(B111,[4]Sheet1!B$2:F$478,5,FALSE),0)</f>
        <v>480000</v>
      </c>
      <c r="L111" s="3">
        <f>IFERROR(VLOOKUP(B111,[5]LSG_Stats_Combined_2016q2!B$2:F$479,5,FALSE),0)</f>
        <v>554000</v>
      </c>
      <c r="M111" s="3">
        <f>IFERROR(VLOOKUP(B111,[6]LSG_Stats_Combined_2016q3!B$2:F$479,5,FALSE),0)</f>
        <v>515000</v>
      </c>
      <c r="N111" s="3">
        <f>IFERROR(VLOOKUP(B111,[7]LSG_Stats_Combined_2016q4!B$2:F$478,5,FALSE),0)</f>
        <v>497750</v>
      </c>
      <c r="O111" s="3">
        <f>IFERROR(VLOOKUP(B111,[8]LSG_Stats_Combined_2017q1!B$2:F$479,5,FALSE),0)</f>
        <v>500000</v>
      </c>
      <c r="P111" s="3">
        <f>IFERROR(VLOOKUP(B111,[9]LSG_Stats_Combined_2017q2!B$2:F$479,5,FALSE),0)</f>
        <v>535000</v>
      </c>
      <c r="Q111" s="3">
        <f>IFERROR(VLOOKUP(B111,[10]City_Suburb_2017q3!B$2:F$479,5,FALSE),0)</f>
        <v>490000</v>
      </c>
      <c r="R111" s="3">
        <f>IFERROR(VLOOKUP(B111,[11]LSG_Stats_Combined_2017q4!B$2:F$480,5,FALSE),0)</f>
        <v>530000</v>
      </c>
      <c r="S111" s="3">
        <f>IFERROR(VLOOKUP(B111,[12]LSG_Stats_Combined_2018q1!B$1:G$480,5,FALSE),0)</f>
        <v>587500</v>
      </c>
      <c r="T111" s="3">
        <v>525500</v>
      </c>
      <c r="U111" s="3">
        <v>475000</v>
      </c>
      <c r="V111" s="3">
        <v>567500</v>
      </c>
      <c r="W111" s="3">
        <v>585000</v>
      </c>
      <c r="X111" s="3">
        <v>532500</v>
      </c>
      <c r="Y111" s="3">
        <v>530000</v>
      </c>
      <c r="Z111" s="3">
        <v>573000</v>
      </c>
      <c r="AA111" s="3">
        <v>613500</v>
      </c>
      <c r="AB111" s="3">
        <v>535000</v>
      </c>
      <c r="AC111" s="3">
        <v>544000</v>
      </c>
      <c r="AD111" s="3">
        <v>581000</v>
      </c>
      <c r="AE111" s="3">
        <v>458000</v>
      </c>
      <c r="AF111" s="3">
        <v>755000</v>
      </c>
      <c r="AG111" s="3">
        <v>856385</v>
      </c>
      <c r="AH111" s="3">
        <v>900000</v>
      </c>
      <c r="AI111" s="3">
        <v>930500</v>
      </c>
      <c r="AJ111" s="3">
        <v>992500</v>
      </c>
      <c r="AK111" s="3">
        <v>900000</v>
      </c>
      <c r="AL111" s="3">
        <v>762500</v>
      </c>
      <c r="AM111" s="3">
        <v>922500</v>
      </c>
      <c r="AN111" s="4">
        <v>775000</v>
      </c>
      <c r="AO111" s="4">
        <v>806875</v>
      </c>
      <c r="AP111" s="4">
        <v>918000</v>
      </c>
      <c r="AQ111" s="4">
        <v>830000</v>
      </c>
      <c r="AR111" s="4">
        <v>853000</v>
      </c>
      <c r="AS111" s="12">
        <v>917715.73156504601</v>
      </c>
      <c r="AT111" s="15">
        <f t="shared" si="1"/>
        <v>7.5868384015294263E-2</v>
      </c>
    </row>
    <row r="112" spans="1:46" ht="15" x14ac:dyDescent="0.25">
      <c r="A112" s="2" t="s">
        <v>103</v>
      </c>
      <c r="B112" s="3" t="s">
        <v>116</v>
      </c>
      <c r="C112" s="3">
        <v>568000</v>
      </c>
      <c r="D112" s="3">
        <f>IFERROR(VLOOKUP(B112,'[1]All Metro Suburbs'!B$2:D$483,3,FALSE),0)</f>
        <v>449000</v>
      </c>
      <c r="E112" s="3">
        <f>IFERROR(VLOOKUP(B112,[2]LSG_Stats_Combined!B$2:D$478,3,FALSE),0)</f>
        <v>447500</v>
      </c>
      <c r="F112" s="3">
        <f>IFERROR(VLOOKUP(B112,[3]Sheet1!B$2:D$478,3,FALSE),0)</f>
        <v>416500</v>
      </c>
      <c r="G112" s="3">
        <v>560000</v>
      </c>
      <c r="H112" s="3">
        <f>IFERROR(VLOOKUP(B112,'[1]All Metro Suburbs'!B$2:F$483,5,FALSE),)</f>
        <v>470000</v>
      </c>
      <c r="I112" s="3">
        <f>IFERROR(VLOOKUP(B112,[2]LSG_Stats_Combined!B$2:F$478,5,FALSE),)</f>
        <v>585000</v>
      </c>
      <c r="J112" s="3">
        <f>IFERROR(VLOOKUP(B112,[3]Sheet1!B$2:F$478,5,FALSE),0)</f>
        <v>540000</v>
      </c>
      <c r="K112" s="3">
        <f>IFERROR(VLOOKUP(B112,[4]Sheet1!B$2:F$478,5,FALSE),0)</f>
        <v>410000</v>
      </c>
      <c r="L112" s="3">
        <f>IFERROR(VLOOKUP(B112,[5]LSG_Stats_Combined_2016q2!B$2:F$479,5,FALSE),0)</f>
        <v>640000</v>
      </c>
      <c r="M112" s="3">
        <f>IFERROR(VLOOKUP(B112,[6]LSG_Stats_Combined_2016q3!B$2:F$479,5,FALSE),0)</f>
        <v>595000</v>
      </c>
      <c r="N112" s="3">
        <f>IFERROR(VLOOKUP(B112,[7]LSG_Stats_Combined_2016q4!B$2:F$478,5,FALSE),0)</f>
        <v>467500</v>
      </c>
      <c r="O112" s="3">
        <f>IFERROR(VLOOKUP(B112,[8]LSG_Stats_Combined_2017q1!B$2:F$479,5,FALSE),0)</f>
        <v>566000</v>
      </c>
      <c r="P112" s="3">
        <f>IFERROR(VLOOKUP(B112,[9]LSG_Stats_Combined_2017q2!B$2:F$479,5,FALSE),0)</f>
        <v>650000</v>
      </c>
      <c r="Q112" s="3">
        <f>IFERROR(VLOOKUP(B112,[10]City_Suburb_2017q3!B$2:F$479,5,FALSE),0)</f>
        <v>430000</v>
      </c>
      <c r="R112" s="3">
        <f>IFERROR(VLOOKUP(B112,[11]LSG_Stats_Combined_2017q4!B$2:F$480,5,FALSE),0)</f>
        <v>513000</v>
      </c>
      <c r="S112" s="3">
        <f>IFERROR(VLOOKUP(B112,[12]LSG_Stats_Combined_2018q1!B$1:G$480,5,FALSE),0)</f>
        <v>596000</v>
      </c>
      <c r="T112" s="3">
        <v>583000</v>
      </c>
      <c r="U112" s="3">
        <v>600000</v>
      </c>
      <c r="V112" s="3">
        <v>737500</v>
      </c>
      <c r="W112" s="3">
        <v>567500</v>
      </c>
      <c r="X112" s="3">
        <v>560000</v>
      </c>
      <c r="Y112" s="3">
        <v>602500</v>
      </c>
      <c r="Z112" s="3">
        <v>555000</v>
      </c>
      <c r="AA112" s="3">
        <v>440000</v>
      </c>
      <c r="AB112" s="3">
        <v>440250</v>
      </c>
      <c r="AC112" s="3">
        <v>435000</v>
      </c>
      <c r="AD112" s="3">
        <v>450000</v>
      </c>
      <c r="AE112" s="3">
        <v>453000</v>
      </c>
      <c r="AF112" s="3">
        <v>463130.5</v>
      </c>
      <c r="AG112" s="3">
        <v>524000</v>
      </c>
      <c r="AH112" s="3">
        <v>547500</v>
      </c>
      <c r="AI112" s="3">
        <v>632500</v>
      </c>
      <c r="AJ112" s="3">
        <v>681000</v>
      </c>
      <c r="AK112" s="3">
        <v>862500</v>
      </c>
      <c r="AL112" s="3">
        <v>796500</v>
      </c>
      <c r="AM112" s="3">
        <v>588500</v>
      </c>
      <c r="AN112" s="4">
        <v>937000</v>
      </c>
      <c r="AO112" s="4">
        <v>750000</v>
      </c>
      <c r="AP112" s="4">
        <v>840000</v>
      </c>
      <c r="AQ112" s="4">
        <v>930000</v>
      </c>
      <c r="AR112" s="4">
        <v>877500</v>
      </c>
      <c r="AS112" s="12">
        <v>888204.44601690304</v>
      </c>
      <c r="AT112" s="15">
        <f t="shared" si="1"/>
        <v>1.2198798879661578E-2</v>
      </c>
    </row>
    <row r="113" spans="1:46" ht="15" x14ac:dyDescent="0.25">
      <c r="A113" s="2" t="s">
        <v>103</v>
      </c>
      <c r="B113" s="3" t="s">
        <v>117</v>
      </c>
      <c r="C113" s="3">
        <v>396000</v>
      </c>
      <c r="D113" s="3">
        <f>IFERROR(VLOOKUP(B113,'[1]All Metro Suburbs'!B$2:D$483,3,FALSE),0)</f>
        <v>567500</v>
      </c>
      <c r="E113" s="3">
        <f>IFERROR(VLOOKUP(B113,[2]LSG_Stats_Combined!B$2:D$478,3,FALSE),0)</f>
        <v>476000</v>
      </c>
      <c r="F113" s="3">
        <f>IFERROR(VLOOKUP(B113,[3]Sheet1!B$2:D$478,3,FALSE),0)</f>
        <v>565000</v>
      </c>
      <c r="G113" s="3">
        <v>530000</v>
      </c>
      <c r="H113" s="3">
        <f>IFERROR(VLOOKUP(B113,'[1]All Metro Suburbs'!B$2:F$483,5,FALSE),)</f>
        <v>512000</v>
      </c>
      <c r="I113" s="3">
        <f>IFERROR(VLOOKUP(B113,[2]LSG_Stats_Combined!B$2:F$478,5,FALSE),)</f>
        <v>526500</v>
      </c>
      <c r="J113" s="3">
        <f>IFERROR(VLOOKUP(B113,[3]Sheet1!B$2:F$478,5,FALSE),0)</f>
        <v>520000</v>
      </c>
      <c r="K113" s="3">
        <f>IFERROR(VLOOKUP(B113,[4]Sheet1!B$2:F$478,5,FALSE),0)</f>
        <v>640000</v>
      </c>
      <c r="L113" s="3">
        <f>IFERROR(VLOOKUP(B113,[5]LSG_Stats_Combined_2016q2!B$2:F$479,5,FALSE),0)</f>
        <v>672500</v>
      </c>
      <c r="M113" s="3">
        <f>IFERROR(VLOOKUP(B113,[6]LSG_Stats_Combined_2016q3!B$2:F$479,5,FALSE),0)</f>
        <v>672500</v>
      </c>
      <c r="N113" s="3">
        <f>IFERROR(VLOOKUP(B113,[7]LSG_Stats_Combined_2016q4!B$2:F$478,5,FALSE),0)</f>
        <v>561250</v>
      </c>
      <c r="O113" s="3">
        <f>IFERROR(VLOOKUP(B113,[8]LSG_Stats_Combined_2017q1!B$2:F$479,5,FALSE),0)</f>
        <v>650000</v>
      </c>
      <c r="P113" s="3">
        <f>IFERROR(VLOOKUP(B113,[9]LSG_Stats_Combined_2017q2!B$2:F$479,5,FALSE),0)</f>
        <v>552000</v>
      </c>
      <c r="Q113" s="3">
        <f>IFERROR(VLOOKUP(B113,[10]City_Suburb_2017q3!B$2:F$479,5,FALSE),0)</f>
        <v>756000</v>
      </c>
      <c r="R113" s="3">
        <f>IFERROR(VLOOKUP(B113,[11]LSG_Stats_Combined_2017q4!B$2:F$480,5,FALSE),0)</f>
        <v>645000</v>
      </c>
      <c r="S113" s="3">
        <f>IFERROR(VLOOKUP(B113,[12]LSG_Stats_Combined_2018q1!B$1:G$480,5,FALSE),0)</f>
        <v>571250</v>
      </c>
      <c r="T113" s="3">
        <v>746800</v>
      </c>
      <c r="U113" s="3">
        <v>640000</v>
      </c>
      <c r="V113" s="3">
        <v>580000</v>
      </c>
      <c r="W113" s="3">
        <v>457500</v>
      </c>
      <c r="X113" s="3">
        <v>590500</v>
      </c>
      <c r="Y113" s="3">
        <v>735000</v>
      </c>
      <c r="Z113" s="3">
        <v>647500</v>
      </c>
      <c r="AA113" s="3">
        <v>447500</v>
      </c>
      <c r="AB113" s="3">
        <v>460000</v>
      </c>
      <c r="AC113" s="3">
        <v>429250</v>
      </c>
      <c r="AD113" s="3">
        <v>431000</v>
      </c>
      <c r="AE113" s="3">
        <v>455000</v>
      </c>
      <c r="AF113" s="3">
        <v>512500</v>
      </c>
      <c r="AG113" s="3">
        <v>503500</v>
      </c>
      <c r="AH113" s="3">
        <v>591000</v>
      </c>
      <c r="AI113" s="3">
        <v>560000</v>
      </c>
      <c r="AJ113" s="3">
        <v>690500</v>
      </c>
      <c r="AK113" s="3">
        <v>1078000</v>
      </c>
      <c r="AL113" s="3">
        <v>659000</v>
      </c>
      <c r="AM113" s="3">
        <v>631000</v>
      </c>
      <c r="AN113" s="4">
        <v>876944</v>
      </c>
      <c r="AO113" s="4">
        <v>930000</v>
      </c>
      <c r="AP113" s="4">
        <v>995000</v>
      </c>
      <c r="AQ113" s="4">
        <v>895000</v>
      </c>
      <c r="AR113" s="4">
        <v>1472000</v>
      </c>
      <c r="AS113" s="12">
        <v>1315690.43536877</v>
      </c>
      <c r="AT113" s="15">
        <f t="shared" si="1"/>
        <v>-0.1061885629288247</v>
      </c>
    </row>
    <row r="114" spans="1:46" ht="15" x14ac:dyDescent="0.25">
      <c r="A114" s="2" t="s">
        <v>103</v>
      </c>
      <c r="B114" s="3" t="s">
        <v>118</v>
      </c>
      <c r="C114" s="3">
        <v>330000</v>
      </c>
      <c r="D114" s="3">
        <f>IFERROR(VLOOKUP(B114,'[1]All Metro Suburbs'!B$2:D$483,3,FALSE),0)</f>
        <v>398000</v>
      </c>
      <c r="E114" s="3">
        <f>IFERROR(VLOOKUP(B114,[2]LSG_Stats_Combined!B$2:D$478,3,FALSE),0)</f>
        <v>385000</v>
      </c>
      <c r="F114" s="3">
        <f>IFERROR(VLOOKUP(B114,[3]Sheet1!B$2:D$478,3,FALSE),0)</f>
        <v>383000</v>
      </c>
      <c r="G114" s="3">
        <v>390500</v>
      </c>
      <c r="H114" s="3">
        <f>IFERROR(VLOOKUP(B114,'[1]All Metro Suburbs'!B$2:F$483,5,FALSE),)</f>
        <v>385000</v>
      </c>
      <c r="I114" s="3">
        <f>IFERROR(VLOOKUP(B114,[2]LSG_Stats_Combined!B$2:F$478,5,FALSE),)</f>
        <v>356000</v>
      </c>
      <c r="J114" s="3">
        <f>IFERROR(VLOOKUP(B114,[3]Sheet1!B$2:F$478,5,FALSE),0)</f>
        <v>387000</v>
      </c>
      <c r="K114" s="3">
        <f>IFERROR(VLOOKUP(B114,[4]Sheet1!B$2:F$478,5,FALSE),0)</f>
        <v>450000</v>
      </c>
      <c r="L114" s="3">
        <f>IFERROR(VLOOKUP(B114,[5]LSG_Stats_Combined_2016q2!B$2:F$479,5,FALSE),0)</f>
        <v>445000</v>
      </c>
      <c r="M114" s="3">
        <f>IFERROR(VLOOKUP(B114,[6]LSG_Stats_Combined_2016q3!B$2:F$479,5,FALSE),0)</f>
        <v>415750</v>
      </c>
      <c r="N114" s="3">
        <f>IFERROR(VLOOKUP(B114,[7]LSG_Stats_Combined_2016q4!B$2:F$478,5,FALSE),0)</f>
        <v>412500</v>
      </c>
      <c r="O114" s="3">
        <f>IFERROR(VLOOKUP(B114,[8]LSG_Stats_Combined_2017q1!B$2:F$479,5,FALSE),0)</f>
        <v>419000</v>
      </c>
      <c r="P114" s="3">
        <f>IFERROR(VLOOKUP(B114,[9]LSG_Stats_Combined_2017q2!B$2:F$479,5,FALSE),0)</f>
        <v>375000</v>
      </c>
      <c r="Q114" s="3">
        <f>IFERROR(VLOOKUP(B114,[10]City_Suburb_2017q3!B$2:F$479,5,FALSE),0)</f>
        <v>377000</v>
      </c>
      <c r="R114" s="3">
        <f>IFERROR(VLOOKUP(B114,[11]LSG_Stats_Combined_2017q4!B$2:F$480,5,FALSE),0)</f>
        <v>405000</v>
      </c>
      <c r="S114" s="3">
        <f>IFERROR(VLOOKUP(B114,[12]LSG_Stats_Combined_2018q1!B$1:G$480,5,FALSE),0)</f>
        <v>447000</v>
      </c>
      <c r="T114" s="3">
        <v>405000</v>
      </c>
      <c r="U114" s="3">
        <v>425000</v>
      </c>
      <c r="V114" s="3">
        <v>410500</v>
      </c>
      <c r="W114" s="3">
        <v>417500</v>
      </c>
      <c r="X114" s="3">
        <v>420000</v>
      </c>
      <c r="Y114" s="3">
        <v>414000</v>
      </c>
      <c r="Z114" s="3">
        <v>440000</v>
      </c>
      <c r="AA114" s="3">
        <v>562750</v>
      </c>
      <c r="AB114" s="3">
        <v>621250</v>
      </c>
      <c r="AC114" s="3">
        <v>641000</v>
      </c>
      <c r="AD114" s="3">
        <v>647500</v>
      </c>
      <c r="AE114" s="3">
        <v>575000</v>
      </c>
      <c r="AF114" s="3">
        <v>820000</v>
      </c>
      <c r="AG114" s="3">
        <v>550000</v>
      </c>
      <c r="AH114" s="3">
        <v>740000</v>
      </c>
      <c r="AI114" s="3">
        <v>933500</v>
      </c>
      <c r="AJ114" s="3">
        <v>748555</v>
      </c>
      <c r="AK114" s="3">
        <v>670000</v>
      </c>
      <c r="AL114" s="3">
        <v>632500</v>
      </c>
      <c r="AM114" s="3">
        <v>900000</v>
      </c>
      <c r="AN114" s="4">
        <v>655000</v>
      </c>
      <c r="AO114" s="4">
        <v>720000</v>
      </c>
      <c r="AP114" s="4">
        <v>677000</v>
      </c>
      <c r="AQ114" s="4">
        <v>670000</v>
      </c>
      <c r="AR114" s="4">
        <v>755000</v>
      </c>
      <c r="AS114" s="12">
        <v>702745.71188231802</v>
      </c>
      <c r="AT114" s="15">
        <f t="shared" si="1"/>
        <v>-6.9210977639313886E-2</v>
      </c>
    </row>
    <row r="115" spans="1:46" ht="15" x14ac:dyDescent="0.25">
      <c r="A115" s="2" t="s">
        <v>103</v>
      </c>
      <c r="B115" s="3" t="s">
        <v>119</v>
      </c>
      <c r="C115" s="3">
        <v>456500</v>
      </c>
      <c r="D115" s="3">
        <f>IFERROR(VLOOKUP(B115,'[1]All Metro Suburbs'!B$2:D$483,3,FALSE),0)</f>
        <v>424750</v>
      </c>
      <c r="E115" s="3">
        <f>IFERROR(VLOOKUP(B115,[2]LSG_Stats_Combined!B$2:D$478,3,FALSE),0)</f>
        <v>435500</v>
      </c>
      <c r="F115" s="3">
        <f>IFERROR(VLOOKUP(B115,[3]Sheet1!B$2:D$478,3,FALSE),0)</f>
        <v>440750</v>
      </c>
      <c r="G115" s="3">
        <v>457500</v>
      </c>
      <c r="H115" s="3">
        <f>IFERROR(VLOOKUP(B115,'[1]All Metro Suburbs'!B$2:F$483,5,FALSE),)</f>
        <v>425000</v>
      </c>
      <c r="I115" s="3">
        <f>IFERROR(VLOOKUP(B115,[2]LSG_Stats_Combined!B$2:F$478,5,FALSE),)</f>
        <v>393000</v>
      </c>
      <c r="J115" s="3">
        <f>IFERROR(VLOOKUP(B115,[3]Sheet1!B$2:F$478,5,FALSE),0)</f>
        <v>435000</v>
      </c>
      <c r="K115" s="3">
        <f>IFERROR(VLOOKUP(B115,[4]Sheet1!B$2:F$478,5,FALSE),0)</f>
        <v>507750</v>
      </c>
      <c r="L115" s="3">
        <f>IFERROR(VLOOKUP(B115,[5]LSG_Stats_Combined_2016q2!B$2:F$479,5,FALSE),0)</f>
        <v>488000</v>
      </c>
      <c r="M115" s="3">
        <f>IFERROR(VLOOKUP(B115,[6]LSG_Stats_Combined_2016q3!B$2:F$479,5,FALSE),0)</f>
        <v>370000</v>
      </c>
      <c r="N115" s="3">
        <f>IFERROR(VLOOKUP(B115,[7]LSG_Stats_Combined_2016q4!B$2:F$478,5,FALSE),0)</f>
        <v>490000</v>
      </c>
      <c r="O115" s="3">
        <f>IFERROR(VLOOKUP(B115,[8]LSG_Stats_Combined_2017q1!B$2:F$479,5,FALSE),0)</f>
        <v>455000</v>
      </c>
      <c r="P115" s="3">
        <f>IFERROR(VLOOKUP(B115,[9]LSG_Stats_Combined_2017q2!B$2:F$479,5,FALSE),0)</f>
        <v>482500</v>
      </c>
      <c r="Q115" s="3">
        <f>IFERROR(VLOOKUP(B115,[10]City_Suburb_2017q3!B$2:F$479,5,FALSE),0)</f>
        <v>496500</v>
      </c>
      <c r="R115" s="3">
        <f>IFERROR(VLOOKUP(B115,[11]LSG_Stats_Combined_2017q4!B$2:F$480,5,FALSE),0)</f>
        <v>458000</v>
      </c>
      <c r="S115" s="3">
        <f>IFERROR(VLOOKUP(B115,[12]LSG_Stats_Combined_2018q1!B$1:G$480,5,FALSE),0)</f>
        <v>622500</v>
      </c>
      <c r="T115" s="3">
        <v>456000</v>
      </c>
      <c r="U115" s="3">
        <v>525000</v>
      </c>
      <c r="V115" s="3">
        <v>481000</v>
      </c>
      <c r="W115" s="3">
        <v>475000</v>
      </c>
      <c r="X115" s="3">
        <v>450000</v>
      </c>
      <c r="Y115" s="3">
        <v>487500</v>
      </c>
      <c r="Z115" s="3">
        <v>492100</v>
      </c>
      <c r="AA115" s="3">
        <v>407500</v>
      </c>
      <c r="AB115" s="3">
        <v>443500</v>
      </c>
      <c r="AC115" s="3">
        <v>402000</v>
      </c>
      <c r="AD115" s="3">
        <v>454000</v>
      </c>
      <c r="AE115" s="3">
        <v>436000</v>
      </c>
      <c r="AF115" s="3">
        <v>460000</v>
      </c>
      <c r="AG115" s="3">
        <v>465000</v>
      </c>
      <c r="AH115" s="3">
        <v>472500</v>
      </c>
      <c r="AI115" s="3">
        <v>552500</v>
      </c>
      <c r="AJ115" s="3">
        <v>545000</v>
      </c>
      <c r="AK115" s="3">
        <v>705000</v>
      </c>
      <c r="AL115" s="3">
        <v>737500</v>
      </c>
      <c r="AM115" s="3">
        <v>515000</v>
      </c>
      <c r="AN115" s="4">
        <v>660000</v>
      </c>
      <c r="AO115" s="4">
        <v>770000</v>
      </c>
      <c r="AP115" s="4">
        <v>767500</v>
      </c>
      <c r="AQ115" s="4">
        <v>933000</v>
      </c>
      <c r="AR115" s="4">
        <v>802000</v>
      </c>
      <c r="AS115" s="12">
        <v>884134.77414087299</v>
      </c>
      <c r="AT115" s="15">
        <f t="shared" si="1"/>
        <v>0.10241243658462966</v>
      </c>
    </row>
    <row r="116" spans="1:46" ht="15" x14ac:dyDescent="0.25">
      <c r="A116" s="2" t="s">
        <v>103</v>
      </c>
      <c r="B116" s="3" t="s">
        <v>120</v>
      </c>
      <c r="C116" s="3">
        <v>340000</v>
      </c>
      <c r="D116" s="3">
        <f>IFERROR(VLOOKUP(B116,'[1]All Metro Suburbs'!B$2:D$483,3,FALSE),0)</f>
        <v>387250</v>
      </c>
      <c r="E116" s="3">
        <f>IFERROR(VLOOKUP(B116,[2]LSG_Stats_Combined!B$2:D$478,3,FALSE),0)</f>
        <v>372500</v>
      </c>
      <c r="F116" s="3">
        <f>IFERROR(VLOOKUP(B116,[3]Sheet1!B$2:D$478,3,FALSE),0)</f>
        <v>365000</v>
      </c>
      <c r="G116" s="3">
        <v>395000</v>
      </c>
      <c r="H116" s="3">
        <f>IFERROR(VLOOKUP(B116,'[1]All Metro Suburbs'!B$2:F$483,5,FALSE),)</f>
        <v>394250</v>
      </c>
      <c r="I116" s="3">
        <f>IFERROR(VLOOKUP(B116,[2]LSG_Stats_Combined!B$2:F$478,5,FALSE),)</f>
        <v>420000</v>
      </c>
      <c r="J116" s="3">
        <f>IFERROR(VLOOKUP(B116,[3]Sheet1!B$2:F$478,5,FALSE),0)</f>
        <v>408750</v>
      </c>
      <c r="K116" s="3">
        <f>IFERROR(VLOOKUP(B116,[4]Sheet1!B$2:F$478,5,FALSE),0)</f>
        <v>410000</v>
      </c>
      <c r="L116" s="3">
        <f>IFERROR(VLOOKUP(B116,[5]LSG_Stats_Combined_2016q2!B$2:F$479,5,FALSE),0)</f>
        <v>397500</v>
      </c>
      <c r="M116" s="3">
        <f>IFERROR(VLOOKUP(B116,[6]LSG_Stats_Combined_2016q3!B$2:F$479,5,FALSE),0)</f>
        <v>395000</v>
      </c>
      <c r="N116" s="3">
        <f>IFERROR(VLOOKUP(B116,[7]LSG_Stats_Combined_2016q4!B$2:F$478,5,FALSE),0)</f>
        <v>392500</v>
      </c>
      <c r="O116" s="3">
        <f>IFERROR(VLOOKUP(B116,[8]LSG_Stats_Combined_2017q1!B$2:F$479,5,FALSE),0)</f>
        <v>410000</v>
      </c>
      <c r="P116" s="3">
        <f>IFERROR(VLOOKUP(B116,[9]LSG_Stats_Combined_2017q2!B$2:F$479,5,FALSE),0)</f>
        <v>414000</v>
      </c>
      <c r="Q116" s="3">
        <f>IFERROR(VLOOKUP(B116,[10]City_Suburb_2017q3!B$2:F$479,5,FALSE),0)</f>
        <v>392500</v>
      </c>
      <c r="R116" s="3">
        <f>IFERROR(VLOOKUP(B116,[11]LSG_Stats_Combined_2017q4!B$2:F$480,5,FALSE),0)</f>
        <v>452500</v>
      </c>
      <c r="S116" s="3">
        <f>IFERROR(VLOOKUP(B116,[12]LSG_Stats_Combined_2018q1!B$1:G$480,5,FALSE),0)</f>
        <v>415000</v>
      </c>
      <c r="T116" s="3">
        <v>437500</v>
      </c>
      <c r="U116" s="3">
        <v>438000</v>
      </c>
      <c r="V116" s="3">
        <v>442500</v>
      </c>
      <c r="W116" s="3">
        <v>425000</v>
      </c>
      <c r="X116" s="3">
        <v>448000</v>
      </c>
      <c r="Y116" s="3">
        <v>432500</v>
      </c>
      <c r="Z116" s="3">
        <v>455000</v>
      </c>
      <c r="AA116" s="3">
        <v>375000</v>
      </c>
      <c r="AB116" s="3">
        <v>376500</v>
      </c>
      <c r="AC116" s="3">
        <v>370000</v>
      </c>
      <c r="AD116" s="3">
        <v>378621</v>
      </c>
      <c r="AE116" s="3">
        <v>400000</v>
      </c>
      <c r="AF116" s="3">
        <v>428500</v>
      </c>
      <c r="AG116" s="3">
        <v>440000</v>
      </c>
      <c r="AH116" s="3">
        <v>477000</v>
      </c>
      <c r="AI116" s="3">
        <v>500000</v>
      </c>
      <c r="AJ116" s="3">
        <v>552000</v>
      </c>
      <c r="AK116" s="3">
        <v>710250</v>
      </c>
      <c r="AL116" s="3">
        <v>679500</v>
      </c>
      <c r="AM116" s="3">
        <v>578000</v>
      </c>
      <c r="AN116" s="4">
        <v>671500</v>
      </c>
      <c r="AO116" s="4">
        <v>740000</v>
      </c>
      <c r="AP116" s="4">
        <v>755000</v>
      </c>
      <c r="AQ116" s="4">
        <v>820000</v>
      </c>
      <c r="AR116" s="4">
        <v>750750</v>
      </c>
      <c r="AS116" s="12">
        <v>810859.756097932</v>
      </c>
      <c r="AT116" s="15">
        <f t="shared" si="1"/>
        <v>8.0066275188720615E-2</v>
      </c>
    </row>
    <row r="117" spans="1:46" ht="15" x14ac:dyDescent="0.25">
      <c r="A117" s="2" t="s">
        <v>103</v>
      </c>
      <c r="B117" s="3" t="s">
        <v>121</v>
      </c>
      <c r="C117" s="3">
        <v>330000</v>
      </c>
      <c r="D117" s="3">
        <f>IFERROR(VLOOKUP(B117,'[1]All Metro Suburbs'!B$2:D$483,3,FALSE),0)</f>
        <v>397500</v>
      </c>
      <c r="E117" s="3">
        <f>IFERROR(VLOOKUP(B117,[2]LSG_Stats_Combined!B$2:D$478,3,FALSE),0)</f>
        <v>298000</v>
      </c>
      <c r="F117" s="3">
        <f>IFERROR(VLOOKUP(B117,[3]Sheet1!B$2:D$478,3,FALSE),0)</f>
        <v>360000</v>
      </c>
      <c r="G117" s="3">
        <v>355000</v>
      </c>
      <c r="H117" s="3">
        <f>IFERROR(VLOOKUP(B117,'[1]All Metro Suburbs'!B$2:F$483,5,FALSE),)</f>
        <v>315000</v>
      </c>
      <c r="I117" s="3">
        <f>IFERROR(VLOOKUP(B117,[2]LSG_Stats_Combined!B$2:F$478,5,FALSE),)</f>
        <v>270000</v>
      </c>
      <c r="J117" s="3">
        <f>IFERROR(VLOOKUP(B117,[3]Sheet1!B$2:F$478,5,FALSE),0)</f>
        <v>392500</v>
      </c>
      <c r="K117" s="3">
        <f>IFERROR(VLOOKUP(B117,[4]Sheet1!B$2:F$478,5,FALSE),0)</f>
        <v>375000</v>
      </c>
      <c r="L117" s="3">
        <f>IFERROR(VLOOKUP(B117,[5]LSG_Stats_Combined_2016q2!B$2:F$479,5,FALSE),0)</f>
        <v>405000</v>
      </c>
      <c r="M117" s="3">
        <f>IFERROR(VLOOKUP(B117,[6]LSG_Stats_Combined_2016q3!B$2:F$479,5,FALSE),0)</f>
        <v>380000</v>
      </c>
      <c r="N117" s="3">
        <f>IFERROR(VLOOKUP(B117,[7]LSG_Stats_Combined_2016q4!B$2:F$478,5,FALSE),0)</f>
        <v>432500</v>
      </c>
      <c r="O117" s="3">
        <f>IFERROR(VLOOKUP(B117,[8]LSG_Stats_Combined_2017q1!B$2:F$479,5,FALSE),0)</f>
        <v>500000</v>
      </c>
      <c r="P117" s="3">
        <f>IFERROR(VLOOKUP(B117,[9]LSG_Stats_Combined_2017q2!B$2:F$479,5,FALSE),0)</f>
        <v>400000</v>
      </c>
      <c r="Q117" s="3">
        <f>IFERROR(VLOOKUP(B117,[10]City_Suburb_2017q3!B$2:F$479,5,FALSE),0)</f>
        <v>437500</v>
      </c>
      <c r="R117" s="3">
        <f>IFERROR(VLOOKUP(B117,[11]LSG_Stats_Combined_2017q4!B$2:F$480,5,FALSE),0)</f>
        <v>370000</v>
      </c>
      <c r="S117" s="3">
        <f>IFERROR(VLOOKUP(B117,[12]LSG_Stats_Combined_2018q1!B$1:G$480,5,FALSE),0)</f>
        <v>360000</v>
      </c>
      <c r="T117" s="3">
        <v>395000</v>
      </c>
      <c r="U117" s="3">
        <v>413500</v>
      </c>
      <c r="V117" s="3">
        <v>385000</v>
      </c>
      <c r="W117" s="3">
        <v>612500</v>
      </c>
      <c r="X117" s="3">
        <v>325000</v>
      </c>
      <c r="Y117" s="3">
        <v>255000</v>
      </c>
      <c r="Z117" s="3">
        <v>678500</v>
      </c>
      <c r="AA117" s="3">
        <v>495000</v>
      </c>
      <c r="AB117" s="3">
        <v>480000</v>
      </c>
      <c r="AC117" s="3">
        <v>440750</v>
      </c>
      <c r="AD117" s="3">
        <v>567000</v>
      </c>
      <c r="AE117" s="3">
        <v>540000</v>
      </c>
      <c r="AF117" s="3">
        <v>557750</v>
      </c>
      <c r="AG117" s="3">
        <v>626000</v>
      </c>
      <c r="AH117" s="3">
        <v>500000</v>
      </c>
      <c r="AI117" s="3">
        <v>700000</v>
      </c>
      <c r="AJ117" s="3">
        <v>640000</v>
      </c>
      <c r="AK117" s="3">
        <v>590000</v>
      </c>
      <c r="AL117" s="3">
        <v>645000</v>
      </c>
      <c r="AM117" s="3">
        <v>495000</v>
      </c>
      <c r="AN117" s="4">
        <v>677500</v>
      </c>
      <c r="AO117" s="4">
        <v>534000</v>
      </c>
      <c r="AP117" s="4">
        <v>650000</v>
      </c>
      <c r="AQ117" s="4">
        <v>709500</v>
      </c>
      <c r="AR117" s="4">
        <v>730000</v>
      </c>
      <c r="AS117" s="12">
        <v>691315.76033783297</v>
      </c>
      <c r="AT117" s="15">
        <f t="shared" si="1"/>
        <v>-5.2992109126256209E-2</v>
      </c>
    </row>
    <row r="118" spans="1:46" ht="15" x14ac:dyDescent="0.25">
      <c r="A118" s="2" t="s">
        <v>103</v>
      </c>
      <c r="B118" s="3" t="s">
        <v>122</v>
      </c>
      <c r="C118" s="3">
        <v>347000</v>
      </c>
      <c r="D118" s="3">
        <f>IFERROR(VLOOKUP(B118,'[1]All Metro Suburbs'!B$2:D$483,3,FALSE),0)</f>
        <v>374500</v>
      </c>
      <c r="E118" s="3">
        <f>IFERROR(VLOOKUP(B118,[2]LSG_Stats_Combined!B$2:D$478,3,FALSE),0)</f>
        <v>385000</v>
      </c>
      <c r="F118" s="3">
        <f>IFERROR(VLOOKUP(B118,[3]Sheet1!B$2:D$478,3,FALSE),0)</f>
        <v>379400</v>
      </c>
      <c r="G118" s="3">
        <v>402500</v>
      </c>
      <c r="H118" s="3">
        <f>IFERROR(VLOOKUP(B118,'[1]All Metro Suburbs'!B$2:F$483,5,FALSE),)</f>
        <v>399000</v>
      </c>
      <c r="I118" s="3">
        <f>IFERROR(VLOOKUP(B118,[2]LSG_Stats_Combined!B$2:F$478,5,FALSE),)</f>
        <v>387500</v>
      </c>
      <c r="J118" s="3">
        <f>IFERROR(VLOOKUP(B118,[3]Sheet1!B$2:F$478,5,FALSE),0)</f>
        <v>457500</v>
      </c>
      <c r="K118" s="3">
        <f>IFERROR(VLOOKUP(B118,[4]Sheet1!B$2:F$478,5,FALSE),0)</f>
        <v>380250</v>
      </c>
      <c r="L118" s="3">
        <f>IFERROR(VLOOKUP(B118,[5]LSG_Stats_Combined_2016q2!B$2:F$479,5,FALSE),0)</f>
        <v>365000</v>
      </c>
      <c r="M118" s="3">
        <f>IFERROR(VLOOKUP(B118,[6]LSG_Stats_Combined_2016q3!B$2:F$479,5,FALSE),0)</f>
        <v>410000</v>
      </c>
      <c r="N118" s="3">
        <f>IFERROR(VLOOKUP(B118,[7]LSG_Stats_Combined_2016q4!B$2:F$478,5,FALSE),0)</f>
        <v>455000</v>
      </c>
      <c r="O118" s="3">
        <f>IFERROR(VLOOKUP(B118,[8]LSG_Stats_Combined_2017q1!B$2:F$479,5,FALSE),0)</f>
        <v>380000</v>
      </c>
      <c r="P118" s="3">
        <f>IFERROR(VLOOKUP(B118,[9]LSG_Stats_Combined_2017q2!B$2:F$479,5,FALSE),0)</f>
        <v>355000</v>
      </c>
      <c r="Q118" s="3">
        <f>IFERROR(VLOOKUP(B118,[10]City_Suburb_2017q3!B$2:F$479,5,FALSE),0)</f>
        <v>427500</v>
      </c>
      <c r="R118" s="3">
        <f>IFERROR(VLOOKUP(B118,[11]LSG_Stats_Combined_2017q4!B$2:F$480,5,FALSE),0)</f>
        <v>415000</v>
      </c>
      <c r="S118" s="3">
        <f>IFERROR(VLOOKUP(B118,[12]LSG_Stats_Combined_2018q1!B$1:G$480,5,FALSE),0)</f>
        <v>440000</v>
      </c>
      <c r="T118" s="3">
        <v>380000</v>
      </c>
      <c r="U118" s="3">
        <v>431500</v>
      </c>
      <c r="V118" s="3">
        <v>375000</v>
      </c>
      <c r="W118" s="3">
        <v>393750</v>
      </c>
      <c r="X118" s="3">
        <v>416500</v>
      </c>
      <c r="Y118" s="3">
        <v>404250</v>
      </c>
      <c r="Z118" s="3">
        <v>405500</v>
      </c>
      <c r="AA118" s="3">
        <v>393000</v>
      </c>
      <c r="AB118" s="3">
        <v>481750</v>
      </c>
      <c r="AC118" s="3">
        <v>395000</v>
      </c>
      <c r="AD118" s="3">
        <v>425000</v>
      </c>
      <c r="AE118" s="3">
        <v>440000</v>
      </c>
      <c r="AF118" s="3">
        <v>442000</v>
      </c>
      <c r="AG118" s="3">
        <v>514500</v>
      </c>
      <c r="AH118" s="3">
        <v>502500</v>
      </c>
      <c r="AI118" s="3">
        <v>507500</v>
      </c>
      <c r="AJ118" s="3">
        <v>615000</v>
      </c>
      <c r="AK118" s="3">
        <v>565000</v>
      </c>
      <c r="AL118" s="3">
        <v>670000</v>
      </c>
      <c r="AM118" s="3">
        <v>457000</v>
      </c>
      <c r="AN118" s="4">
        <v>715000</v>
      </c>
      <c r="AO118" s="4">
        <v>697067.5</v>
      </c>
      <c r="AP118" s="4">
        <v>627500</v>
      </c>
      <c r="AQ118" s="4">
        <v>675000</v>
      </c>
      <c r="AR118" s="4">
        <v>755000</v>
      </c>
      <c r="AS118" s="12">
        <v>794234.576343416</v>
      </c>
      <c r="AT118" s="15">
        <f t="shared" si="1"/>
        <v>5.19663262826702E-2</v>
      </c>
    </row>
    <row r="119" spans="1:46" ht="15" x14ac:dyDescent="0.25">
      <c r="A119" s="2" t="s">
        <v>103</v>
      </c>
      <c r="B119" s="3" t="s">
        <v>123</v>
      </c>
      <c r="C119" s="3">
        <v>340000</v>
      </c>
      <c r="D119" s="3">
        <f>IFERROR(VLOOKUP(B119,'[1]All Metro Suburbs'!B$2:D$483,3,FALSE),0)</f>
        <v>332500</v>
      </c>
      <c r="E119" s="3">
        <f>IFERROR(VLOOKUP(B119,[2]LSG_Stats_Combined!B$2:D$478,3,FALSE),0)</f>
        <v>305000</v>
      </c>
      <c r="F119" s="3">
        <f>IFERROR(VLOOKUP(B119,[3]Sheet1!B$2:D$478,3,FALSE),0)</f>
        <v>345000</v>
      </c>
      <c r="G119" s="3">
        <v>320000</v>
      </c>
      <c r="H119" s="3">
        <f>IFERROR(VLOOKUP(B119,'[1]All Metro Suburbs'!B$2:F$483,5,FALSE),)</f>
        <v>365000</v>
      </c>
      <c r="I119" s="3">
        <f>IFERROR(VLOOKUP(B119,[2]LSG_Stats_Combined!B$2:F$478,5,FALSE),)</f>
        <v>340000</v>
      </c>
      <c r="J119" s="3">
        <f>IFERROR(VLOOKUP(B119,[3]Sheet1!B$2:F$478,5,FALSE),0)</f>
        <v>365000</v>
      </c>
      <c r="K119" s="3">
        <f>IFERROR(VLOOKUP(B119,[4]Sheet1!B$2:F$478,5,FALSE),0)</f>
        <v>325000</v>
      </c>
      <c r="L119" s="3">
        <f>IFERROR(VLOOKUP(B119,[5]LSG_Stats_Combined_2016q2!B$2:F$479,5,FALSE),0)</f>
        <v>325000</v>
      </c>
      <c r="M119" s="3">
        <f>IFERROR(VLOOKUP(B119,[6]LSG_Stats_Combined_2016q3!B$2:F$479,5,FALSE),0)</f>
        <v>375000</v>
      </c>
      <c r="N119" s="3">
        <f>IFERROR(VLOOKUP(B119,[7]LSG_Stats_Combined_2016q4!B$2:F$478,5,FALSE),0)</f>
        <v>347500</v>
      </c>
      <c r="O119" s="3">
        <f>IFERROR(VLOOKUP(B119,[8]LSG_Stats_Combined_2017q1!B$2:F$479,5,FALSE),0)</f>
        <v>350000</v>
      </c>
      <c r="P119" s="3">
        <f>IFERROR(VLOOKUP(B119,[9]LSG_Stats_Combined_2017q2!B$2:F$479,5,FALSE),0)</f>
        <v>348000</v>
      </c>
      <c r="Q119" s="3">
        <f>IFERROR(VLOOKUP(B119,[10]City_Suburb_2017q3!B$2:F$479,5,FALSE),0)</f>
        <v>377000</v>
      </c>
      <c r="R119" s="3">
        <f>IFERROR(VLOOKUP(B119,[11]LSG_Stats_Combined_2017q4!B$2:F$480,5,FALSE),0)</f>
        <v>386250</v>
      </c>
      <c r="S119" s="3">
        <f>IFERROR(VLOOKUP(B119,[12]LSG_Stats_Combined_2018q1!B$1:G$480,5,FALSE),0)</f>
        <v>414000</v>
      </c>
      <c r="T119" s="3">
        <v>352500</v>
      </c>
      <c r="U119" s="3">
        <v>375000</v>
      </c>
      <c r="V119" s="3">
        <v>380000</v>
      </c>
      <c r="W119" s="3">
        <v>410000</v>
      </c>
      <c r="X119" s="3">
        <v>423000</v>
      </c>
      <c r="Y119" s="3">
        <v>385750</v>
      </c>
      <c r="Z119" s="3">
        <v>461000</v>
      </c>
      <c r="AA119" s="3">
        <v>912500</v>
      </c>
      <c r="AB119" s="3">
        <v>780000</v>
      </c>
      <c r="AC119" s="3">
        <v>660000</v>
      </c>
      <c r="AD119" s="3">
        <v>748000</v>
      </c>
      <c r="AE119" s="3">
        <v>693500</v>
      </c>
      <c r="AF119" s="3">
        <v>859000</v>
      </c>
      <c r="AG119" s="3">
        <v>850000</v>
      </c>
      <c r="AH119" s="3">
        <v>860000</v>
      </c>
      <c r="AI119" s="3">
        <v>1112500</v>
      </c>
      <c r="AJ119" s="3">
        <v>1060000</v>
      </c>
      <c r="AK119" s="3">
        <v>551500</v>
      </c>
      <c r="AL119" s="3">
        <v>531000</v>
      </c>
      <c r="AM119" s="3">
        <v>930000</v>
      </c>
      <c r="AN119" s="4">
        <v>638500</v>
      </c>
      <c r="AO119" s="4">
        <v>623000</v>
      </c>
      <c r="AP119" s="4">
        <v>605000</v>
      </c>
      <c r="AQ119" s="4">
        <v>650500</v>
      </c>
      <c r="AR119" s="4">
        <v>731000</v>
      </c>
      <c r="AS119" s="12">
        <v>681176.77135044604</v>
      </c>
      <c r="AT119" s="15">
        <f t="shared" si="1"/>
        <v>-6.815763153153756E-2</v>
      </c>
    </row>
    <row r="120" spans="1:46" ht="15" x14ac:dyDescent="0.25">
      <c r="A120" s="2" t="s">
        <v>103</v>
      </c>
      <c r="B120" s="3" t="s">
        <v>124</v>
      </c>
      <c r="C120" s="3">
        <v>445000</v>
      </c>
      <c r="D120" s="3">
        <f>IFERROR(VLOOKUP(B120,'[1]All Metro Suburbs'!B$2:D$483,3,FALSE),0)</f>
        <v>583000</v>
      </c>
      <c r="E120" s="3">
        <f>IFERROR(VLOOKUP(B120,[2]LSG_Stats_Combined!B$2:D$478,3,FALSE),0)</f>
        <v>562500</v>
      </c>
      <c r="F120" s="3">
        <f>IFERROR(VLOOKUP(B120,[3]Sheet1!B$2:D$478,3,FALSE),0)</f>
        <v>425000</v>
      </c>
      <c r="G120" s="3">
        <v>475000</v>
      </c>
      <c r="H120" s="3">
        <f>IFERROR(VLOOKUP(B120,'[1]All Metro Suburbs'!B$2:F$483,5,FALSE),)</f>
        <v>545000</v>
      </c>
      <c r="I120" s="3">
        <f>IFERROR(VLOOKUP(B120,[2]LSG_Stats_Combined!B$2:F$478,5,FALSE),)</f>
        <v>530000</v>
      </c>
      <c r="J120" s="3">
        <f>IFERROR(VLOOKUP(B120,[3]Sheet1!B$2:F$478,5,FALSE),0)</f>
        <v>830000</v>
      </c>
      <c r="K120" s="3">
        <f>IFERROR(VLOOKUP(B120,[4]Sheet1!B$2:F$478,5,FALSE),0)</f>
        <v>518000</v>
      </c>
      <c r="L120" s="3">
        <f>IFERROR(VLOOKUP(B120,[5]LSG_Stats_Combined_2016q2!B$2:F$479,5,FALSE),0)</f>
        <v>628750</v>
      </c>
      <c r="M120" s="3">
        <f>IFERROR(VLOOKUP(B120,[6]LSG_Stats_Combined_2016q3!B$2:F$479,5,FALSE),0)</f>
        <v>520000</v>
      </c>
      <c r="N120" s="3">
        <f>IFERROR(VLOOKUP(B120,[7]LSG_Stats_Combined_2016q4!B$2:F$478,5,FALSE),0)</f>
        <v>735000</v>
      </c>
      <c r="O120" s="3">
        <f>IFERROR(VLOOKUP(B120,[8]LSG_Stats_Combined_2017q1!B$2:F$479,5,FALSE),0)</f>
        <v>628000</v>
      </c>
      <c r="P120" s="3">
        <f>IFERROR(VLOOKUP(B120,[9]LSG_Stats_Combined_2017q2!B$2:F$479,5,FALSE),0)</f>
        <v>535750</v>
      </c>
      <c r="Q120" s="3">
        <f>IFERROR(VLOOKUP(B120,[10]City_Suburb_2017q3!B$2:F$479,5,FALSE),0)</f>
        <v>785000</v>
      </c>
      <c r="R120" s="3">
        <f>IFERROR(VLOOKUP(B120,[11]LSG_Stats_Combined_2017q4!B$2:F$480,5,FALSE),0)</f>
        <v>540000</v>
      </c>
      <c r="S120" s="3">
        <f>IFERROR(VLOOKUP(B120,[12]LSG_Stats_Combined_2018q1!B$1:G$480,5,FALSE),0)</f>
        <v>737500</v>
      </c>
      <c r="T120" s="3">
        <v>681000</v>
      </c>
      <c r="U120" s="3">
        <v>617500</v>
      </c>
      <c r="V120" s="3">
        <v>635000</v>
      </c>
      <c r="W120" s="3">
        <v>820000</v>
      </c>
      <c r="X120" s="3">
        <v>745000</v>
      </c>
      <c r="Y120" s="3">
        <v>664950</v>
      </c>
      <c r="Z120" s="3">
        <v>612500</v>
      </c>
      <c r="AA120" s="3">
        <v>439500</v>
      </c>
      <c r="AB120" s="3">
        <v>391000</v>
      </c>
      <c r="AC120" s="3">
        <v>481250</v>
      </c>
      <c r="AD120" s="3">
        <v>380000</v>
      </c>
      <c r="AE120" s="3">
        <v>410000</v>
      </c>
      <c r="AF120" s="3">
        <v>478000</v>
      </c>
      <c r="AG120" s="3">
        <v>390000</v>
      </c>
      <c r="AH120" s="3">
        <v>538000</v>
      </c>
      <c r="AI120" s="3">
        <v>550000</v>
      </c>
      <c r="AJ120" s="3">
        <v>562500</v>
      </c>
      <c r="AK120" s="3">
        <v>810000</v>
      </c>
      <c r="AL120" s="3">
        <v>1041000</v>
      </c>
      <c r="AM120" s="3">
        <v>570000</v>
      </c>
      <c r="AN120" s="4">
        <v>975000</v>
      </c>
      <c r="AO120" s="4">
        <v>1000000</v>
      </c>
      <c r="AP120" s="4">
        <v>843500</v>
      </c>
      <c r="AQ120" s="4">
        <v>816000</v>
      </c>
      <c r="AR120" s="4">
        <v>1342000</v>
      </c>
      <c r="AS120" s="12">
        <v>1010709.58771795</v>
      </c>
      <c r="AT120" s="15">
        <f t="shared" si="1"/>
        <v>-0.24686319842179583</v>
      </c>
    </row>
    <row r="121" spans="1:46" ht="15" x14ac:dyDescent="0.25">
      <c r="A121" s="2" t="s">
        <v>103</v>
      </c>
      <c r="B121" s="3" t="s">
        <v>125</v>
      </c>
      <c r="C121" s="3">
        <v>340000</v>
      </c>
      <c r="D121" s="3">
        <f>IFERROR(VLOOKUP(B121,'[1]All Metro Suburbs'!B$2:D$483,3,FALSE),0)</f>
        <v>345000</v>
      </c>
      <c r="E121" s="3">
        <f>IFERROR(VLOOKUP(B121,[2]LSG_Stats_Combined!B$2:D$478,3,FALSE),0)</f>
        <v>312250</v>
      </c>
      <c r="F121" s="3">
        <f>IFERROR(VLOOKUP(B121,[3]Sheet1!B$2:D$478,3,FALSE),0)</f>
        <v>336000</v>
      </c>
      <c r="G121" s="3">
        <v>375000</v>
      </c>
      <c r="H121" s="3">
        <f>IFERROR(VLOOKUP(B121,'[1]All Metro Suburbs'!B$2:F$483,5,FALSE),)</f>
        <v>345000</v>
      </c>
      <c r="I121" s="3">
        <f>IFERROR(VLOOKUP(B121,[2]LSG_Stats_Combined!B$2:F$478,5,FALSE),)</f>
        <v>281500</v>
      </c>
      <c r="J121" s="3">
        <f>IFERROR(VLOOKUP(B121,[3]Sheet1!B$2:F$478,5,FALSE),0)</f>
        <v>375000</v>
      </c>
      <c r="K121" s="3">
        <f>IFERROR(VLOOKUP(B121,[4]Sheet1!B$2:F$478,5,FALSE),0)</f>
        <v>410000</v>
      </c>
      <c r="L121" s="3">
        <f>IFERROR(VLOOKUP(B121,[5]LSG_Stats_Combined_2016q2!B$2:F$479,5,FALSE),0)</f>
        <v>339000</v>
      </c>
      <c r="M121" s="3">
        <f>IFERROR(VLOOKUP(B121,[6]LSG_Stats_Combined_2016q3!B$2:F$479,5,FALSE),0)</f>
        <v>390000</v>
      </c>
      <c r="N121" s="3">
        <f>IFERROR(VLOOKUP(B121,[7]LSG_Stats_Combined_2016q4!B$2:F$478,5,FALSE),0)</f>
        <v>355000</v>
      </c>
      <c r="O121" s="3">
        <f>IFERROR(VLOOKUP(B121,[8]LSG_Stats_Combined_2017q1!B$2:F$479,5,FALSE),0)</f>
        <v>370000</v>
      </c>
      <c r="P121" s="3">
        <f>IFERROR(VLOOKUP(B121,[9]LSG_Stats_Combined_2017q2!B$2:F$479,5,FALSE),0)</f>
        <v>362500</v>
      </c>
      <c r="Q121" s="3">
        <f>IFERROR(VLOOKUP(B121,[10]City_Suburb_2017q3!B$2:F$479,5,FALSE),0)</f>
        <v>386500</v>
      </c>
      <c r="R121" s="3">
        <f>IFERROR(VLOOKUP(B121,[11]LSG_Stats_Combined_2017q4!B$2:F$480,5,FALSE),0)</f>
        <v>380000</v>
      </c>
      <c r="S121" s="3">
        <f>IFERROR(VLOOKUP(B121,[12]LSG_Stats_Combined_2018q1!B$1:G$480,5,FALSE),0)</f>
        <v>358750</v>
      </c>
      <c r="T121" s="3">
        <v>386250</v>
      </c>
      <c r="U121" s="3">
        <v>300000</v>
      </c>
      <c r="V121" s="3">
        <v>412500</v>
      </c>
      <c r="W121" s="3">
        <v>355000</v>
      </c>
      <c r="X121" s="3">
        <v>377500</v>
      </c>
      <c r="Y121" s="3">
        <v>386500</v>
      </c>
      <c r="Z121" s="3">
        <v>395000</v>
      </c>
      <c r="AA121" s="3">
        <v>456000</v>
      </c>
      <c r="AB121" s="3">
        <v>605000</v>
      </c>
      <c r="AC121" s="3">
        <v>607000</v>
      </c>
      <c r="AD121" s="3">
        <v>640000</v>
      </c>
      <c r="AE121" s="3">
        <v>566000</v>
      </c>
      <c r="AF121" s="3">
        <v>602500</v>
      </c>
      <c r="AG121" s="3">
        <v>737000</v>
      </c>
      <c r="AH121" s="3">
        <v>722800</v>
      </c>
      <c r="AI121" s="3">
        <v>712000</v>
      </c>
      <c r="AJ121" s="3">
        <v>773000</v>
      </c>
      <c r="AK121" s="3">
        <v>658500</v>
      </c>
      <c r="AL121" s="3">
        <v>510500</v>
      </c>
      <c r="AM121" s="3">
        <v>766000</v>
      </c>
      <c r="AN121" s="4">
        <v>739250</v>
      </c>
      <c r="AO121" s="4">
        <v>571250</v>
      </c>
      <c r="AP121" s="4">
        <v>703000</v>
      </c>
      <c r="AQ121" s="4">
        <v>676000</v>
      </c>
      <c r="AR121" s="4">
        <v>685000</v>
      </c>
      <c r="AS121" s="12">
        <v>785065.22924630099</v>
      </c>
      <c r="AT121" s="15">
        <f t="shared" si="1"/>
        <v>0.14608062663693575</v>
      </c>
    </row>
    <row r="122" spans="1:46" ht="15" x14ac:dyDescent="0.25">
      <c r="A122" s="2" t="s">
        <v>103</v>
      </c>
      <c r="B122" s="3" t="s">
        <v>126</v>
      </c>
      <c r="C122" s="3">
        <v>340000</v>
      </c>
      <c r="D122" s="3">
        <f>IFERROR(VLOOKUP(B122,'[1]All Metro Suburbs'!B$2:D$483,3,FALSE),0)</f>
        <v>348000</v>
      </c>
      <c r="E122" s="3">
        <f>IFERROR(VLOOKUP(B122,[2]LSG_Stats_Combined!B$2:D$478,3,FALSE),0)</f>
        <v>347000</v>
      </c>
      <c r="F122" s="3">
        <f>IFERROR(VLOOKUP(B122,[3]Sheet1!B$2:D$478,3,FALSE),0)</f>
        <v>344000</v>
      </c>
      <c r="G122" s="3">
        <v>353000</v>
      </c>
      <c r="H122" s="3">
        <f>IFERROR(VLOOKUP(B122,'[1]All Metro Suburbs'!B$2:F$483,5,FALSE),)</f>
        <v>345000</v>
      </c>
      <c r="I122" s="3">
        <f>IFERROR(VLOOKUP(B122,[2]LSG_Stats_Combined!B$2:F$478,5,FALSE),)</f>
        <v>367500</v>
      </c>
      <c r="J122" s="3">
        <f>IFERROR(VLOOKUP(B122,[3]Sheet1!B$2:F$478,5,FALSE),0)</f>
        <v>387000</v>
      </c>
      <c r="K122" s="3">
        <f>IFERROR(VLOOKUP(B122,[4]Sheet1!B$2:F$478,5,FALSE),0)</f>
        <v>357750</v>
      </c>
      <c r="L122" s="3">
        <f>IFERROR(VLOOKUP(B122,[5]LSG_Stats_Combined_2016q2!B$2:F$479,5,FALSE),0)</f>
        <v>405100</v>
      </c>
      <c r="M122" s="3">
        <f>IFERROR(VLOOKUP(B122,[6]LSG_Stats_Combined_2016q3!B$2:F$479,5,FALSE),0)</f>
        <v>375000</v>
      </c>
      <c r="N122" s="3">
        <f>IFERROR(VLOOKUP(B122,[7]LSG_Stats_Combined_2016q4!B$2:F$478,5,FALSE),0)</f>
        <v>395000</v>
      </c>
      <c r="O122" s="3">
        <f>IFERROR(VLOOKUP(B122,[8]LSG_Stats_Combined_2017q1!B$2:F$479,5,FALSE),0)</f>
        <v>416000</v>
      </c>
      <c r="P122" s="3">
        <f>IFERROR(VLOOKUP(B122,[9]LSG_Stats_Combined_2017q2!B$2:F$479,5,FALSE),0)</f>
        <v>386000</v>
      </c>
      <c r="Q122" s="3">
        <f>IFERROR(VLOOKUP(B122,[10]City_Suburb_2017q3!B$2:F$479,5,FALSE),0)</f>
        <v>386000</v>
      </c>
      <c r="R122" s="3">
        <f>IFERROR(VLOOKUP(B122,[11]LSG_Stats_Combined_2017q4!B$2:F$480,5,FALSE),0)</f>
        <v>410000</v>
      </c>
      <c r="S122" s="3">
        <f>IFERROR(VLOOKUP(B122,[12]LSG_Stats_Combined_2018q1!B$1:G$480,5,FALSE),0)</f>
        <v>375000</v>
      </c>
      <c r="T122" s="3">
        <v>400100</v>
      </c>
      <c r="U122" s="3">
        <v>401150</v>
      </c>
      <c r="V122" s="3">
        <v>445500</v>
      </c>
      <c r="W122" s="3">
        <v>378499.5</v>
      </c>
      <c r="X122" s="3">
        <v>408250</v>
      </c>
      <c r="Y122" s="3">
        <v>375000</v>
      </c>
      <c r="Z122" s="3">
        <v>442250</v>
      </c>
      <c r="AA122" s="3">
        <v>473000</v>
      </c>
      <c r="AB122" s="3">
        <v>470000</v>
      </c>
      <c r="AC122" s="3">
        <v>480000</v>
      </c>
      <c r="AD122" s="3">
        <v>476888</v>
      </c>
      <c r="AE122" s="3">
        <v>499000</v>
      </c>
      <c r="AF122" s="3">
        <v>529000</v>
      </c>
      <c r="AG122" s="3">
        <v>562000</v>
      </c>
      <c r="AH122" s="3">
        <v>669250</v>
      </c>
      <c r="AI122" s="3">
        <v>625000</v>
      </c>
      <c r="AJ122" s="3">
        <v>650000</v>
      </c>
      <c r="AK122" s="3">
        <v>622500</v>
      </c>
      <c r="AL122" s="3">
        <v>619500</v>
      </c>
      <c r="AM122" s="3">
        <v>742500</v>
      </c>
      <c r="AN122" s="4">
        <v>637500</v>
      </c>
      <c r="AO122" s="4">
        <v>670000</v>
      </c>
      <c r="AP122" s="4">
        <v>722500</v>
      </c>
      <c r="AQ122" s="4">
        <v>703000</v>
      </c>
      <c r="AR122" s="4">
        <v>719000</v>
      </c>
      <c r="AS122" s="12">
        <v>772183.70702792297</v>
      </c>
      <c r="AT122" s="15">
        <f t="shared" si="1"/>
        <v>7.3968994475553496E-2</v>
      </c>
    </row>
    <row r="123" spans="1:46" ht="15" x14ac:dyDescent="0.25">
      <c r="A123" s="2" t="s">
        <v>128</v>
      </c>
      <c r="B123" s="3" t="s">
        <v>129</v>
      </c>
      <c r="C123" s="3">
        <v>491000</v>
      </c>
      <c r="D123" s="3">
        <f>IFERROR(VLOOKUP(B123,'[1]All Metro Suburbs'!B$2:D$483,3,FALSE),0)</f>
        <v>617250</v>
      </c>
      <c r="E123" s="3">
        <f>IFERROR(VLOOKUP(B123,[2]LSG_Stats_Combined!B$2:D$478,3,FALSE),0)</f>
        <v>508750</v>
      </c>
      <c r="F123" s="3">
        <f>IFERROR(VLOOKUP(B123,[3]Sheet1!B$2:D$478,3,FALSE),0)</f>
        <v>540000</v>
      </c>
      <c r="G123" s="3">
        <v>565000</v>
      </c>
      <c r="H123" s="3">
        <f>IFERROR(VLOOKUP(B123,'[1]All Metro Suburbs'!B$2:F$483,5,FALSE),)</f>
        <v>590000</v>
      </c>
      <c r="I123" s="3">
        <f>IFERROR(VLOOKUP(B123,[2]LSG_Stats_Combined!B$2:F$478,5,FALSE),)</f>
        <v>581000</v>
      </c>
      <c r="J123" s="3">
        <f>IFERROR(VLOOKUP(B123,[3]Sheet1!B$2:F$478,5,FALSE),0)</f>
        <v>625000</v>
      </c>
      <c r="K123" s="3">
        <f>IFERROR(VLOOKUP(B123,[4]Sheet1!B$2:F$478,5,FALSE),0)</f>
        <v>706250</v>
      </c>
      <c r="L123" s="3">
        <f>IFERROR(VLOOKUP(B123,[5]LSG_Stats_Combined_2016q2!B$2:F$479,5,FALSE),0)</f>
        <v>745000</v>
      </c>
      <c r="M123" s="3">
        <f>IFERROR(VLOOKUP(B123,[6]LSG_Stats_Combined_2016q3!B$2:F$479,5,FALSE),0)</f>
        <v>727500</v>
      </c>
      <c r="N123" s="3">
        <f>IFERROR(VLOOKUP(B123,[7]LSG_Stats_Combined_2016q4!B$2:F$478,5,FALSE),0)</f>
        <v>618000</v>
      </c>
      <c r="O123" s="3">
        <f>IFERROR(VLOOKUP(B123,[8]LSG_Stats_Combined_2017q1!B$2:F$479,5,FALSE),0)</f>
        <v>590000</v>
      </c>
      <c r="P123" s="3">
        <f>IFERROR(VLOOKUP(B123,[9]LSG_Stats_Combined_2017q2!B$2:F$479,5,FALSE),0)</f>
        <v>730000</v>
      </c>
      <c r="Q123" s="3">
        <f>IFERROR(VLOOKUP(B123,[10]City_Suburb_2017q3!B$2:F$479,5,FALSE),0)</f>
        <v>660000</v>
      </c>
      <c r="R123" s="3">
        <f>IFERROR(VLOOKUP(B123,[11]LSG_Stats_Combined_2017q4!B$2:F$480,5,FALSE),0)</f>
        <v>692500</v>
      </c>
      <c r="S123" s="3">
        <f>IFERROR(VLOOKUP(B123,[12]LSG_Stats_Combined_2018q1!B$1:G$480,5,FALSE),0)</f>
        <v>797500</v>
      </c>
      <c r="T123" s="3">
        <v>626500</v>
      </c>
      <c r="U123" s="3">
        <v>557000</v>
      </c>
      <c r="V123" s="3">
        <v>800000</v>
      </c>
      <c r="W123" s="3">
        <v>692250</v>
      </c>
      <c r="X123" s="3">
        <v>705000</v>
      </c>
      <c r="Y123" s="3">
        <v>727500</v>
      </c>
      <c r="Z123" s="3">
        <v>768500</v>
      </c>
      <c r="AA123" s="3">
        <v>775000</v>
      </c>
      <c r="AB123" s="3">
        <v>710000</v>
      </c>
      <c r="AC123" s="3">
        <v>690000</v>
      </c>
      <c r="AD123" s="3">
        <v>751000</v>
      </c>
      <c r="AE123" s="3">
        <v>720000</v>
      </c>
      <c r="AF123" s="3">
        <v>725000</v>
      </c>
      <c r="AG123" s="3">
        <v>855000</v>
      </c>
      <c r="AH123" s="3">
        <v>1023750</v>
      </c>
      <c r="AI123" s="3">
        <v>1105000</v>
      </c>
      <c r="AJ123" s="3">
        <v>1112000</v>
      </c>
      <c r="AK123" s="3">
        <v>1175000</v>
      </c>
      <c r="AL123" s="3">
        <v>1247500</v>
      </c>
      <c r="AM123" s="3">
        <v>1050000</v>
      </c>
      <c r="AN123" s="4">
        <v>1237500</v>
      </c>
      <c r="AO123" s="4">
        <v>1201500</v>
      </c>
      <c r="AP123" s="4">
        <v>1260000</v>
      </c>
      <c r="AQ123" s="4">
        <v>935000</v>
      </c>
      <c r="AR123" s="4">
        <v>1117000</v>
      </c>
      <c r="AS123" s="12">
        <v>1192026.1244548501</v>
      </c>
      <c r="AT123" s="15">
        <f t="shared" si="1"/>
        <v>6.7167524131468301E-2</v>
      </c>
    </row>
    <row r="124" spans="1:46" ht="15" x14ac:dyDescent="0.25">
      <c r="A124" s="2" t="s">
        <v>130</v>
      </c>
      <c r="B124" s="3" t="s">
        <v>131</v>
      </c>
      <c r="C124" s="3">
        <v>280000</v>
      </c>
      <c r="D124" s="3">
        <f>IFERROR(VLOOKUP(B124,'[1]All Metro Suburbs'!B$2:D$483,3,FALSE),0)</f>
        <v>320000</v>
      </c>
      <c r="E124" s="3">
        <f>IFERROR(VLOOKUP(B124,[2]LSG_Stats_Combined!B$2:D$478,3,FALSE),0)</f>
        <v>295000</v>
      </c>
      <c r="F124" s="3">
        <f>IFERROR(VLOOKUP(B124,[3]Sheet1!B$2:D$478,3,FALSE),0)</f>
        <v>287500</v>
      </c>
      <c r="G124" s="3">
        <v>288000</v>
      </c>
      <c r="H124" s="3">
        <f>IFERROR(VLOOKUP(B124,'[1]All Metro Suburbs'!B$2:F$483,5,FALSE),)</f>
        <v>306000</v>
      </c>
      <c r="I124" s="3">
        <f>IFERROR(VLOOKUP(B124,[2]LSG_Stats_Combined!B$2:F$478,5,FALSE),)</f>
        <v>315000</v>
      </c>
      <c r="J124" s="3">
        <f>IFERROR(VLOOKUP(B124,[3]Sheet1!B$2:F$478,5,FALSE),0)</f>
        <v>345000</v>
      </c>
      <c r="K124" s="3">
        <f>IFERROR(VLOOKUP(B124,[4]Sheet1!B$2:F$478,5,FALSE),0)</f>
        <v>345250</v>
      </c>
      <c r="L124" s="3">
        <f>IFERROR(VLOOKUP(B124,[5]LSG_Stats_Combined_2016q2!B$2:F$479,5,FALSE),0)</f>
        <v>307000</v>
      </c>
      <c r="M124" s="3">
        <f>IFERROR(VLOOKUP(B124,[6]LSG_Stats_Combined_2016q3!B$2:F$479,5,FALSE),0)</f>
        <v>292225</v>
      </c>
      <c r="N124" s="3">
        <f>IFERROR(VLOOKUP(B124,[7]LSG_Stats_Combined_2016q4!B$2:F$478,5,FALSE),0)</f>
        <v>322500</v>
      </c>
      <c r="O124" s="3">
        <f>IFERROR(VLOOKUP(B124,[8]LSG_Stats_Combined_2017q1!B$2:F$479,5,FALSE),0)</f>
        <v>295000</v>
      </c>
      <c r="P124" s="3">
        <f>IFERROR(VLOOKUP(B124,[9]LSG_Stats_Combined_2017q2!B$2:F$479,5,FALSE),0)</f>
        <v>322500</v>
      </c>
      <c r="Q124" s="3">
        <f>IFERROR(VLOOKUP(B124,[10]City_Suburb_2017q3!B$2:F$479,5,FALSE),0)</f>
        <v>298750</v>
      </c>
      <c r="R124" s="3">
        <f>IFERROR(VLOOKUP(B124,[11]LSG_Stats_Combined_2017q4!B$2:F$480,5,FALSE),0)</f>
        <v>360000</v>
      </c>
      <c r="S124" s="3">
        <f>IFERROR(VLOOKUP(B124,[12]LSG_Stats_Combined_2018q1!B$1:G$480,5,FALSE),0)</f>
        <v>318000</v>
      </c>
      <c r="T124" s="3">
        <v>315000</v>
      </c>
      <c r="U124" s="3">
        <v>343000</v>
      </c>
      <c r="V124" s="3">
        <v>359000</v>
      </c>
      <c r="W124" s="3">
        <v>357000</v>
      </c>
      <c r="X124" s="3">
        <v>380000</v>
      </c>
      <c r="Y124" s="3">
        <v>324000</v>
      </c>
      <c r="Z124" s="3">
        <v>336250</v>
      </c>
      <c r="AA124" s="3">
        <v>375000</v>
      </c>
      <c r="AB124" s="3">
        <v>305000</v>
      </c>
      <c r="AC124" s="3">
        <v>305000</v>
      </c>
      <c r="AD124" s="3">
        <v>370000</v>
      </c>
      <c r="AE124" s="3">
        <v>387500</v>
      </c>
      <c r="AF124" s="3">
        <v>320000</v>
      </c>
      <c r="AG124" s="3">
        <v>396250</v>
      </c>
      <c r="AH124" s="3">
        <v>391500</v>
      </c>
      <c r="AI124" s="3">
        <v>450000</v>
      </c>
      <c r="AJ124" s="3">
        <v>462500</v>
      </c>
      <c r="AK124" s="3">
        <v>560000</v>
      </c>
      <c r="AL124" s="3">
        <v>455000</v>
      </c>
      <c r="AM124" s="3">
        <v>527500</v>
      </c>
      <c r="AN124" s="4">
        <v>542500</v>
      </c>
      <c r="AO124" s="4">
        <v>580000</v>
      </c>
      <c r="AP124" s="4">
        <v>560000</v>
      </c>
      <c r="AQ124" s="4">
        <v>571000</v>
      </c>
      <c r="AR124" s="4">
        <v>575000</v>
      </c>
      <c r="AS124" s="14">
        <v>620166.11179488699</v>
      </c>
      <c r="AT124" s="15">
        <f t="shared" si="1"/>
        <v>7.854975964328173E-2</v>
      </c>
    </row>
    <row r="125" spans="1:46" ht="15" x14ac:dyDescent="0.25">
      <c r="A125" s="2" t="s">
        <v>130</v>
      </c>
      <c r="B125" s="3" t="s">
        <v>132</v>
      </c>
      <c r="C125" s="3">
        <v>344750</v>
      </c>
      <c r="D125" s="3">
        <f>IFERROR(VLOOKUP(B125,'[1]All Metro Suburbs'!B$2:D$483,3,FALSE),0)</f>
        <v>547000</v>
      </c>
      <c r="E125" s="3">
        <f>IFERROR(VLOOKUP(B125,[2]LSG_Stats_Combined!B$2:D$478,3,FALSE),0)</f>
        <v>495000</v>
      </c>
      <c r="F125" s="3">
        <f>IFERROR(VLOOKUP(B125,[3]Sheet1!B$2:D$478,3,FALSE),0)</f>
        <v>370000</v>
      </c>
      <c r="G125" s="3">
        <v>580000</v>
      </c>
      <c r="H125" s="3">
        <f>IFERROR(VLOOKUP(B125,'[1]All Metro Suburbs'!B$2:F$483,5,FALSE),)</f>
        <v>387500</v>
      </c>
      <c r="I125" s="3">
        <f>IFERROR(VLOOKUP(B125,[2]LSG_Stats_Combined!B$2:F$478,5,FALSE),)</f>
        <v>495000</v>
      </c>
      <c r="J125" s="3">
        <f>IFERROR(VLOOKUP(B125,[3]Sheet1!B$2:F$478,5,FALSE),0)</f>
        <v>305000</v>
      </c>
      <c r="K125" s="3">
        <f>IFERROR(VLOOKUP(B125,[4]Sheet1!B$2:F$478,5,FALSE),0)</f>
        <v>522750</v>
      </c>
      <c r="L125" s="3">
        <f>IFERROR(VLOOKUP(B125,[5]LSG_Stats_Combined_2016q2!B$2:F$479,5,FALSE),0)</f>
        <v>412500</v>
      </c>
      <c r="M125" s="3">
        <f>IFERROR(VLOOKUP(B125,[6]LSG_Stats_Combined_2016q3!B$2:F$479,5,FALSE),0)</f>
        <v>650500</v>
      </c>
      <c r="N125" s="3">
        <f>IFERROR(VLOOKUP(B125,[7]LSG_Stats_Combined_2016q4!B$2:F$478,5,FALSE),0)</f>
        <v>586500</v>
      </c>
      <c r="O125" s="3">
        <f>IFERROR(VLOOKUP(B125,[8]LSG_Stats_Combined_2017q1!B$2:F$479,5,FALSE),0)</f>
        <v>408750</v>
      </c>
      <c r="P125" s="3">
        <f>IFERROR(VLOOKUP(B125,[9]LSG_Stats_Combined_2017q2!B$2:F$479,5,FALSE),0)</f>
        <v>691500</v>
      </c>
      <c r="Q125" s="3">
        <f>IFERROR(VLOOKUP(B125,[10]City_Suburb_2017q3!B$2:F$479,5,FALSE),0)</f>
        <v>442000</v>
      </c>
      <c r="R125" s="3">
        <f>IFERROR(VLOOKUP(B125,[11]LSG_Stats_Combined_2017q4!B$2:F$480,5,FALSE),0)</f>
        <v>374500</v>
      </c>
      <c r="S125" s="3">
        <f>IFERROR(VLOOKUP(B125,[12]LSG_Stats_Combined_2018q1!B$1:G$480,5,FALSE),0)</f>
        <v>394000</v>
      </c>
      <c r="T125" s="3">
        <v>474500</v>
      </c>
      <c r="U125" s="3">
        <v>429000</v>
      </c>
      <c r="V125" s="3">
        <v>418000</v>
      </c>
      <c r="W125" s="3">
        <v>585000</v>
      </c>
      <c r="X125" s="3">
        <v>533750</v>
      </c>
      <c r="Y125" s="3">
        <v>551000</v>
      </c>
      <c r="Z125" s="3">
        <v>573250</v>
      </c>
      <c r="AA125" s="3">
        <v>500000</v>
      </c>
      <c r="AB125" s="3">
        <v>485000</v>
      </c>
      <c r="AC125" s="3">
        <v>530000</v>
      </c>
      <c r="AD125" s="3">
        <v>541000</v>
      </c>
      <c r="AE125" s="3">
        <v>500000</v>
      </c>
      <c r="AF125" s="3">
        <v>500000</v>
      </c>
      <c r="AG125" s="3">
        <v>575000</v>
      </c>
      <c r="AH125" s="3">
        <v>621000</v>
      </c>
      <c r="AI125" s="3">
        <v>575000</v>
      </c>
      <c r="AJ125" s="3">
        <v>630000</v>
      </c>
      <c r="AK125" s="3">
        <v>687000</v>
      </c>
      <c r="AL125" s="3">
        <v>668000</v>
      </c>
      <c r="AM125" s="3">
        <v>661000</v>
      </c>
      <c r="AN125" s="4">
        <v>729000</v>
      </c>
      <c r="AO125" s="4">
        <v>710000</v>
      </c>
      <c r="AP125" s="4">
        <v>741500</v>
      </c>
      <c r="AQ125" s="4">
        <v>890000</v>
      </c>
      <c r="AR125" s="4">
        <v>780000</v>
      </c>
      <c r="AS125" s="12">
        <v>806809.84513804899</v>
      </c>
      <c r="AT125" s="15">
        <f t="shared" si="1"/>
        <v>3.4371596330832033E-2</v>
      </c>
    </row>
    <row r="126" spans="1:46" ht="15" x14ac:dyDescent="0.25">
      <c r="A126" s="2" t="s">
        <v>130</v>
      </c>
      <c r="B126" s="3" t="s">
        <v>133</v>
      </c>
      <c r="C126" s="3">
        <v>287000</v>
      </c>
      <c r="D126" s="3">
        <f>IFERROR(VLOOKUP(B126,'[1]All Metro Suburbs'!B$2:D$483,3,FALSE),0)</f>
        <v>307500</v>
      </c>
      <c r="E126" s="3">
        <f>IFERROR(VLOOKUP(B126,[2]LSG_Stats_Combined!B$2:D$478,3,FALSE),0)</f>
        <v>307500</v>
      </c>
      <c r="F126" s="3">
        <f>IFERROR(VLOOKUP(B126,[3]Sheet1!B$2:D$478,3,FALSE),0)</f>
        <v>320000</v>
      </c>
      <c r="G126" s="3">
        <v>307000</v>
      </c>
      <c r="H126" s="3">
        <f>IFERROR(VLOOKUP(B126,'[1]All Metro Suburbs'!B$2:F$483,5,FALSE),)</f>
        <v>321500</v>
      </c>
      <c r="I126" s="3">
        <f>IFERROR(VLOOKUP(B126,[2]LSG_Stats_Combined!B$2:F$478,5,FALSE),)</f>
        <v>300000</v>
      </c>
      <c r="J126" s="3">
        <f>IFERROR(VLOOKUP(B126,[3]Sheet1!B$2:F$478,5,FALSE),0)</f>
        <v>311000</v>
      </c>
      <c r="K126" s="3">
        <f>IFERROR(VLOOKUP(B126,[4]Sheet1!B$2:F$478,5,FALSE),0)</f>
        <v>331000</v>
      </c>
      <c r="L126" s="3">
        <f>IFERROR(VLOOKUP(B126,[5]LSG_Stats_Combined_2016q2!B$2:F$479,5,FALSE),0)</f>
        <v>315000</v>
      </c>
      <c r="M126" s="3">
        <f>IFERROR(VLOOKUP(B126,[6]LSG_Stats_Combined_2016q3!B$2:F$479,5,FALSE),0)</f>
        <v>335500</v>
      </c>
      <c r="N126" s="3">
        <f>IFERROR(VLOOKUP(B126,[7]LSG_Stats_Combined_2016q4!B$2:F$478,5,FALSE),0)</f>
        <v>332500</v>
      </c>
      <c r="O126" s="3">
        <f>IFERROR(VLOOKUP(B126,[8]LSG_Stats_Combined_2017q1!B$2:F$479,5,FALSE),0)</f>
        <v>325000</v>
      </c>
      <c r="P126" s="3">
        <f>IFERROR(VLOOKUP(B126,[9]LSG_Stats_Combined_2017q2!B$2:F$479,5,FALSE),0)</f>
        <v>343000</v>
      </c>
      <c r="Q126" s="3">
        <f>IFERROR(VLOOKUP(B126,[10]City_Suburb_2017q3!B$2:F$479,5,FALSE),0)</f>
        <v>313500</v>
      </c>
      <c r="R126" s="3">
        <f>IFERROR(VLOOKUP(B126,[11]LSG_Stats_Combined_2017q4!B$2:F$480,5,FALSE),0)</f>
        <v>335100</v>
      </c>
      <c r="S126" s="3">
        <f>IFERROR(VLOOKUP(B126,[12]LSG_Stats_Combined_2018q1!B$1:G$480,5,FALSE),0)</f>
        <v>336500</v>
      </c>
      <c r="T126" s="3">
        <v>335000</v>
      </c>
      <c r="U126" s="3">
        <v>333500</v>
      </c>
      <c r="V126" s="3">
        <v>336250</v>
      </c>
      <c r="W126" s="3">
        <v>338250</v>
      </c>
      <c r="X126" s="3">
        <v>344000</v>
      </c>
      <c r="Y126" s="3">
        <v>342500</v>
      </c>
      <c r="Z126" s="3">
        <v>350000</v>
      </c>
      <c r="AA126" s="3">
        <v>415100</v>
      </c>
      <c r="AB126" s="3">
        <v>436500</v>
      </c>
      <c r="AC126" s="3">
        <v>430000</v>
      </c>
      <c r="AD126" s="3">
        <v>450000</v>
      </c>
      <c r="AE126" s="3">
        <v>464000</v>
      </c>
      <c r="AF126" s="3">
        <v>471000</v>
      </c>
      <c r="AG126" s="3">
        <v>525000</v>
      </c>
      <c r="AH126" s="3">
        <v>586750</v>
      </c>
      <c r="AI126" s="3">
        <v>620000</v>
      </c>
      <c r="AJ126" s="3">
        <v>627000</v>
      </c>
      <c r="AK126" s="3">
        <v>540700</v>
      </c>
      <c r="AL126" s="3">
        <v>550000</v>
      </c>
      <c r="AM126" s="3">
        <v>632000</v>
      </c>
      <c r="AN126" s="4">
        <v>550500</v>
      </c>
      <c r="AO126" s="4">
        <v>576500</v>
      </c>
      <c r="AP126" s="4">
        <v>632500</v>
      </c>
      <c r="AQ126" s="4">
        <v>650000</v>
      </c>
      <c r="AR126" s="4">
        <v>687500</v>
      </c>
      <c r="AS126" s="12">
        <v>734921.81536054797</v>
      </c>
      <c r="AT126" s="15">
        <f t="shared" si="1"/>
        <v>6.8977185978978867E-2</v>
      </c>
    </row>
    <row r="127" spans="1:46" ht="15" x14ac:dyDescent="0.25">
      <c r="A127" s="2" t="s">
        <v>130</v>
      </c>
      <c r="B127" s="3" t="s">
        <v>134</v>
      </c>
      <c r="C127" s="3">
        <v>492000</v>
      </c>
      <c r="D127" s="3">
        <f>IFERROR(VLOOKUP(B127,'[1]All Metro Suburbs'!B$2:D$483,3,FALSE),0)</f>
        <v>420000</v>
      </c>
      <c r="E127" s="3">
        <f>IFERROR(VLOOKUP(B127,[2]LSG_Stats_Combined!B$2:D$478,3,FALSE),0)</f>
        <v>465000</v>
      </c>
      <c r="F127" s="3">
        <f>IFERROR(VLOOKUP(B127,[3]Sheet1!B$2:D$478,3,FALSE),0)</f>
        <v>470000</v>
      </c>
      <c r="G127" s="3">
        <v>450000</v>
      </c>
      <c r="H127" s="3">
        <f>IFERROR(VLOOKUP(B127,'[1]All Metro Suburbs'!B$2:F$483,5,FALSE),)</f>
        <v>437500</v>
      </c>
      <c r="I127" s="3">
        <f>IFERROR(VLOOKUP(B127,[2]LSG_Stats_Combined!B$2:F$478,5,FALSE),)</f>
        <v>459000</v>
      </c>
      <c r="J127" s="3">
        <f>IFERROR(VLOOKUP(B127,[3]Sheet1!B$2:F$478,5,FALSE),0)</f>
        <v>490000</v>
      </c>
      <c r="K127" s="3">
        <f>IFERROR(VLOOKUP(B127,[4]Sheet1!B$2:F$478,5,FALSE),0)</f>
        <v>440000</v>
      </c>
      <c r="L127" s="3">
        <f>IFERROR(VLOOKUP(B127,[5]LSG_Stats_Combined_2016q2!B$2:F$479,5,FALSE),0)</f>
        <v>480000</v>
      </c>
      <c r="M127" s="3">
        <f>IFERROR(VLOOKUP(B127,[6]LSG_Stats_Combined_2016q3!B$2:F$479,5,FALSE),0)</f>
        <v>503000</v>
      </c>
      <c r="N127" s="3">
        <f>IFERROR(VLOOKUP(B127,[7]LSG_Stats_Combined_2016q4!B$2:F$478,5,FALSE),0)</f>
        <v>499500</v>
      </c>
      <c r="O127" s="3">
        <f>IFERROR(VLOOKUP(B127,[8]LSG_Stats_Combined_2017q1!B$2:F$479,5,FALSE),0)</f>
        <v>520000</v>
      </c>
      <c r="P127" s="3">
        <f>IFERROR(VLOOKUP(B127,[9]LSG_Stats_Combined_2017q2!B$2:F$479,5,FALSE),0)</f>
        <v>454500</v>
      </c>
      <c r="Q127" s="3">
        <f>IFERROR(VLOOKUP(B127,[10]City_Suburb_2017q3!B$2:F$479,5,FALSE),0)</f>
        <v>505000</v>
      </c>
      <c r="R127" s="3">
        <f>IFERROR(VLOOKUP(B127,[11]LSG_Stats_Combined_2017q4!B$2:F$480,5,FALSE),0)</f>
        <v>450000</v>
      </c>
      <c r="S127" s="3">
        <f>IFERROR(VLOOKUP(B127,[12]LSG_Stats_Combined_2018q1!B$1:G$480,5,FALSE),0)</f>
        <v>441500</v>
      </c>
      <c r="T127" s="3">
        <v>470000</v>
      </c>
      <c r="U127" s="3">
        <v>483000</v>
      </c>
      <c r="V127" s="3">
        <v>475000</v>
      </c>
      <c r="W127" s="3">
        <v>487500</v>
      </c>
      <c r="X127" s="3">
        <v>520000</v>
      </c>
      <c r="Y127" s="3">
        <v>525000</v>
      </c>
      <c r="Z127" s="3">
        <v>435000</v>
      </c>
      <c r="AA127" s="3">
        <v>345000</v>
      </c>
      <c r="AB127" s="3">
        <v>326000</v>
      </c>
      <c r="AC127" s="3">
        <v>355500</v>
      </c>
      <c r="AD127" s="3">
        <v>380100</v>
      </c>
      <c r="AE127" s="3">
        <v>372000</v>
      </c>
      <c r="AF127" s="3">
        <v>393250</v>
      </c>
      <c r="AG127" s="3">
        <v>421250</v>
      </c>
      <c r="AH127" s="3">
        <v>494250</v>
      </c>
      <c r="AI127" s="3">
        <v>490000</v>
      </c>
      <c r="AJ127" s="3">
        <v>533000</v>
      </c>
      <c r="AK127" s="3">
        <v>654000</v>
      </c>
      <c r="AL127" s="3">
        <v>713000</v>
      </c>
      <c r="AM127" s="3">
        <v>515000</v>
      </c>
      <c r="AN127" s="4">
        <v>740000</v>
      </c>
      <c r="AO127" s="4">
        <v>712500</v>
      </c>
      <c r="AP127" s="4">
        <v>773000</v>
      </c>
      <c r="AQ127" s="4">
        <v>715326</v>
      </c>
      <c r="AR127" s="4">
        <v>750000</v>
      </c>
      <c r="AS127" s="12">
        <v>676834.80564984295</v>
      </c>
      <c r="AT127" s="15">
        <f t="shared" si="1"/>
        <v>-9.755359246687606E-2</v>
      </c>
    </row>
    <row r="128" spans="1:46" ht="15" x14ac:dyDescent="0.25">
      <c r="A128" s="2" t="s">
        <v>130</v>
      </c>
      <c r="B128" s="3" t="s">
        <v>136</v>
      </c>
      <c r="C128" s="3">
        <v>276500</v>
      </c>
      <c r="D128" s="3">
        <f>IFERROR(VLOOKUP(B128,'[1]All Metro Suburbs'!B$2:D$483,3,FALSE),0)</f>
        <v>295000</v>
      </c>
      <c r="E128" s="3">
        <f>IFERROR(VLOOKUP(B128,[2]LSG_Stats_Combined!B$2:D$478,3,FALSE),0)</f>
        <v>288000</v>
      </c>
      <c r="F128" s="3">
        <f>IFERROR(VLOOKUP(B128,[3]Sheet1!B$2:D$478,3,FALSE),0)</f>
        <v>316500</v>
      </c>
      <c r="G128" s="3">
        <v>305000</v>
      </c>
      <c r="H128" s="3">
        <f>IFERROR(VLOOKUP(B128,'[1]All Metro Suburbs'!B$2:F$483,5,FALSE),)</f>
        <v>301000</v>
      </c>
      <c r="I128" s="3">
        <f>IFERROR(VLOOKUP(B128,[2]LSG_Stats_Combined!B$2:F$478,5,FALSE),)</f>
        <v>310000</v>
      </c>
      <c r="J128" s="3">
        <f>IFERROR(VLOOKUP(B128,[3]Sheet1!B$2:F$478,5,FALSE),0)</f>
        <v>300000</v>
      </c>
      <c r="K128" s="3">
        <f>IFERROR(VLOOKUP(B128,[4]Sheet1!B$2:F$478,5,FALSE),0)</f>
        <v>314500</v>
      </c>
      <c r="L128" s="3">
        <f>IFERROR(VLOOKUP(B128,[5]LSG_Stats_Combined_2016q2!B$2:F$479,5,FALSE),0)</f>
        <v>291000</v>
      </c>
      <c r="M128" s="3">
        <f>IFERROR(VLOOKUP(B128,[6]LSG_Stats_Combined_2016q3!B$2:F$479,5,FALSE),0)</f>
        <v>298600</v>
      </c>
      <c r="N128" s="3">
        <f>IFERROR(VLOOKUP(B128,[7]LSG_Stats_Combined_2016q4!B$2:F$478,5,FALSE),0)</f>
        <v>315000</v>
      </c>
      <c r="O128" s="3">
        <f>IFERROR(VLOOKUP(B128,[8]LSG_Stats_Combined_2017q1!B$2:F$479,5,FALSE),0)</f>
        <v>320000</v>
      </c>
      <c r="P128" s="3">
        <f>IFERROR(VLOOKUP(B128,[9]LSG_Stats_Combined_2017q2!B$2:F$479,5,FALSE),0)</f>
        <v>323000</v>
      </c>
      <c r="Q128" s="3">
        <f>IFERROR(VLOOKUP(B128,[10]City_Suburb_2017q3!B$2:F$479,5,FALSE),0)</f>
        <v>348500</v>
      </c>
      <c r="R128" s="3">
        <f>IFERROR(VLOOKUP(B128,[11]LSG_Stats_Combined_2017q4!B$2:F$480,5,FALSE),0)</f>
        <v>330750</v>
      </c>
      <c r="S128" s="3">
        <f>IFERROR(VLOOKUP(B128,[12]LSG_Stats_Combined_2018q1!B$1:G$480,5,FALSE),0)</f>
        <v>343000</v>
      </c>
      <c r="T128" s="3">
        <v>325000</v>
      </c>
      <c r="U128" s="3">
        <v>337000</v>
      </c>
      <c r="V128" s="3">
        <v>342000</v>
      </c>
      <c r="W128" s="3">
        <v>354000</v>
      </c>
      <c r="X128" s="3">
        <v>337500</v>
      </c>
      <c r="Y128" s="3">
        <v>333500</v>
      </c>
      <c r="Z128" s="3">
        <v>333000</v>
      </c>
      <c r="AA128" s="3">
        <v>375000</v>
      </c>
      <c r="AB128" s="3">
        <v>369000</v>
      </c>
      <c r="AC128" s="3">
        <v>387750</v>
      </c>
      <c r="AD128" s="3">
        <v>402625</v>
      </c>
      <c r="AE128" s="3">
        <v>393000</v>
      </c>
      <c r="AF128" s="3">
        <v>433000</v>
      </c>
      <c r="AG128" s="3">
        <v>430000</v>
      </c>
      <c r="AH128" s="3">
        <v>470000</v>
      </c>
      <c r="AI128" s="3">
        <v>535000</v>
      </c>
      <c r="AJ128" s="3">
        <v>521000</v>
      </c>
      <c r="AK128" s="3">
        <v>535500</v>
      </c>
      <c r="AL128" s="3">
        <v>510500</v>
      </c>
      <c r="AM128" s="3">
        <v>562500</v>
      </c>
      <c r="AN128" s="4">
        <v>560000</v>
      </c>
      <c r="AO128" s="4">
        <v>596000</v>
      </c>
      <c r="AP128" s="4">
        <v>605000</v>
      </c>
      <c r="AQ128" s="4">
        <v>630000</v>
      </c>
      <c r="AR128" s="4">
        <v>665000</v>
      </c>
      <c r="AS128" s="12">
        <v>777454.72685689304</v>
      </c>
      <c r="AT128" s="15">
        <f t="shared" si="1"/>
        <v>0.16910485241638051</v>
      </c>
    </row>
    <row r="129" spans="1:46" ht="15" x14ac:dyDescent="0.25">
      <c r="A129" s="2" t="s">
        <v>130</v>
      </c>
      <c r="B129" s="3" t="s">
        <v>137</v>
      </c>
      <c r="C129" s="3">
        <v>315000</v>
      </c>
      <c r="D129" s="3">
        <f>IFERROR(VLOOKUP(B129,'[1]All Metro Suburbs'!B$2:D$483,3,FALSE),0)</f>
        <v>300500</v>
      </c>
      <c r="E129" s="3">
        <f>IFERROR(VLOOKUP(B129,[2]LSG_Stats_Combined!B$2:D$478,3,FALSE),0)</f>
        <v>297500</v>
      </c>
      <c r="F129" s="3">
        <f>IFERROR(VLOOKUP(B129,[3]Sheet1!B$2:D$478,3,FALSE),0)</f>
        <v>330250</v>
      </c>
      <c r="G129" s="3">
        <v>319100</v>
      </c>
      <c r="H129" s="3">
        <f>IFERROR(VLOOKUP(B129,'[1]All Metro Suburbs'!B$2:F$483,5,FALSE),)</f>
        <v>273500</v>
      </c>
      <c r="I129" s="3">
        <f>IFERROR(VLOOKUP(B129,[2]LSG_Stats_Combined!B$2:F$478,5,FALSE),)</f>
        <v>316250</v>
      </c>
      <c r="J129" s="3">
        <f>IFERROR(VLOOKUP(B129,[3]Sheet1!B$2:F$478,5,FALSE),0)</f>
        <v>325000</v>
      </c>
      <c r="K129" s="3">
        <f>IFERROR(VLOOKUP(B129,[4]Sheet1!B$2:F$478,5,FALSE),0)</f>
        <v>322500</v>
      </c>
      <c r="L129" s="3">
        <f>IFERROR(VLOOKUP(B129,[5]LSG_Stats_Combined_2016q2!B$2:F$479,5,FALSE),0)</f>
        <v>288000</v>
      </c>
      <c r="M129" s="3">
        <f>IFERROR(VLOOKUP(B129,[6]LSG_Stats_Combined_2016q3!B$2:F$479,5,FALSE),0)</f>
        <v>330000</v>
      </c>
      <c r="N129" s="3">
        <f>IFERROR(VLOOKUP(B129,[7]LSG_Stats_Combined_2016q4!B$2:F$478,5,FALSE),0)</f>
        <v>320000</v>
      </c>
      <c r="O129" s="3">
        <f>IFERROR(VLOOKUP(B129,[8]LSG_Stats_Combined_2017q1!B$2:F$479,5,FALSE),0)</f>
        <v>335000</v>
      </c>
      <c r="P129" s="3">
        <f>IFERROR(VLOOKUP(B129,[9]LSG_Stats_Combined_2017q2!B$2:F$479,5,FALSE),0)</f>
        <v>315000</v>
      </c>
      <c r="Q129" s="3">
        <f>IFERROR(VLOOKUP(B129,[10]City_Suburb_2017q3!B$2:F$479,5,FALSE),0)</f>
        <v>304000</v>
      </c>
      <c r="R129" s="3">
        <f>IFERROR(VLOOKUP(B129,[11]LSG_Stats_Combined_2017q4!B$2:F$480,5,FALSE),0)</f>
        <v>316000</v>
      </c>
      <c r="S129" s="3">
        <f>IFERROR(VLOOKUP(B129,[12]LSG_Stats_Combined_2018q1!B$1:G$480,5,FALSE),0)</f>
        <v>324250</v>
      </c>
      <c r="T129" s="3">
        <v>320000</v>
      </c>
      <c r="U129" s="3">
        <v>330000</v>
      </c>
      <c r="V129" s="3">
        <v>346400</v>
      </c>
      <c r="W129" s="3">
        <v>292500</v>
      </c>
      <c r="X129" s="3">
        <v>335000</v>
      </c>
      <c r="Y129" s="3">
        <v>349000</v>
      </c>
      <c r="Z129" s="3">
        <v>345000</v>
      </c>
      <c r="AA129" s="3">
        <v>345000</v>
      </c>
      <c r="AB129" s="3">
        <v>350000</v>
      </c>
      <c r="AC129" s="3">
        <v>371000</v>
      </c>
      <c r="AD129" s="3">
        <v>399500</v>
      </c>
      <c r="AE129" s="3">
        <v>360250</v>
      </c>
      <c r="AF129" s="3">
        <v>435250</v>
      </c>
      <c r="AG129" s="3">
        <v>442000</v>
      </c>
      <c r="AH129" s="3">
        <v>496000</v>
      </c>
      <c r="AI129" s="3">
        <v>502500</v>
      </c>
      <c r="AJ129" s="3">
        <v>553000</v>
      </c>
      <c r="AK129" s="3">
        <v>460000</v>
      </c>
      <c r="AL129" s="3">
        <v>472000</v>
      </c>
      <c r="AM129" s="3">
        <v>550000</v>
      </c>
      <c r="AN129" s="4">
        <v>524000</v>
      </c>
      <c r="AO129" s="4">
        <v>597000</v>
      </c>
      <c r="AP129" s="4">
        <v>621000</v>
      </c>
      <c r="AQ129" s="4">
        <v>605000</v>
      </c>
      <c r="AR129" s="4">
        <v>606250</v>
      </c>
      <c r="AS129" s="12">
        <v>654477.12630055402</v>
      </c>
      <c r="AT129" s="15">
        <f t="shared" si="1"/>
        <v>7.9549899052460252E-2</v>
      </c>
    </row>
    <row r="130" spans="1:46" ht="15" x14ac:dyDescent="0.25">
      <c r="A130" s="2" t="s">
        <v>130</v>
      </c>
      <c r="B130" s="3" t="s">
        <v>138</v>
      </c>
      <c r="C130" s="3">
        <v>325000</v>
      </c>
      <c r="D130" s="3">
        <f>IFERROR(VLOOKUP(B130,'[1]All Metro Suburbs'!B$2:D$483,3,FALSE),0)</f>
        <v>303500</v>
      </c>
      <c r="E130" s="3">
        <f>IFERROR(VLOOKUP(B130,[2]LSG_Stats_Combined!B$2:D$478,3,FALSE),0)</f>
        <v>302000</v>
      </c>
      <c r="F130" s="3">
        <f>IFERROR(VLOOKUP(B130,[3]Sheet1!B$2:D$478,3,FALSE),0)</f>
        <v>292000</v>
      </c>
      <c r="G130" s="3">
        <v>349000</v>
      </c>
      <c r="H130" s="3">
        <f>IFERROR(VLOOKUP(B130,'[1]All Metro Suburbs'!B$2:F$483,5,FALSE),)</f>
        <v>306500</v>
      </c>
      <c r="I130" s="3">
        <f>IFERROR(VLOOKUP(B130,[2]LSG_Stats_Combined!B$2:F$478,5,FALSE),)</f>
        <v>350000</v>
      </c>
      <c r="J130" s="3">
        <f>IFERROR(VLOOKUP(B130,[3]Sheet1!B$2:F$478,5,FALSE),0)</f>
        <v>325000</v>
      </c>
      <c r="K130" s="3">
        <f>IFERROR(VLOOKUP(B130,[4]Sheet1!B$2:F$478,5,FALSE),0)</f>
        <v>365000</v>
      </c>
      <c r="L130" s="3">
        <f>IFERROR(VLOOKUP(B130,[5]LSG_Stats_Combined_2016q2!B$2:F$479,5,FALSE),0)</f>
        <v>353000</v>
      </c>
      <c r="M130" s="3">
        <f>IFERROR(VLOOKUP(B130,[6]LSG_Stats_Combined_2016q3!B$2:F$479,5,FALSE),0)</f>
        <v>370000</v>
      </c>
      <c r="N130" s="3">
        <f>IFERROR(VLOOKUP(B130,[7]LSG_Stats_Combined_2016q4!B$2:F$478,5,FALSE),0)</f>
        <v>350000</v>
      </c>
      <c r="O130" s="3">
        <f>IFERROR(VLOOKUP(B130,[8]LSG_Stats_Combined_2017q1!B$2:F$479,5,FALSE),0)</f>
        <v>302500</v>
      </c>
      <c r="P130" s="3">
        <f>IFERROR(VLOOKUP(B130,[9]LSG_Stats_Combined_2017q2!B$2:F$479,5,FALSE),0)</f>
        <v>335250</v>
      </c>
      <c r="Q130" s="3">
        <f>IFERROR(VLOOKUP(B130,[10]City_Suburb_2017q3!B$2:F$479,5,FALSE),0)</f>
        <v>375000</v>
      </c>
      <c r="R130" s="3">
        <f>IFERROR(VLOOKUP(B130,[11]LSG_Stats_Combined_2017q4!B$2:F$480,5,FALSE),0)</f>
        <v>340000</v>
      </c>
      <c r="S130" s="3">
        <f>IFERROR(VLOOKUP(B130,[12]LSG_Stats_Combined_2018q1!B$1:G$480,5,FALSE),0)</f>
        <v>367000</v>
      </c>
      <c r="T130" s="3">
        <v>341250</v>
      </c>
      <c r="U130" s="3">
        <v>350000</v>
      </c>
      <c r="V130" s="3">
        <v>425000</v>
      </c>
      <c r="W130" s="3">
        <v>358500</v>
      </c>
      <c r="X130" s="3">
        <v>351250</v>
      </c>
      <c r="Y130" s="3">
        <v>365000</v>
      </c>
      <c r="Z130" s="3">
        <v>387500</v>
      </c>
      <c r="AA130" s="3">
        <v>315000</v>
      </c>
      <c r="AB130" s="3">
        <v>315000</v>
      </c>
      <c r="AC130" s="3">
        <v>340000</v>
      </c>
      <c r="AD130" s="3">
        <v>350000</v>
      </c>
      <c r="AE130" s="3">
        <v>344500</v>
      </c>
      <c r="AF130" s="3">
        <v>362000</v>
      </c>
      <c r="AG130" s="3">
        <v>400000</v>
      </c>
      <c r="AH130" s="3">
        <v>420000</v>
      </c>
      <c r="AI130" s="3">
        <v>440000</v>
      </c>
      <c r="AJ130" s="3">
        <v>480500</v>
      </c>
      <c r="AK130" s="3">
        <v>578750</v>
      </c>
      <c r="AL130" s="3">
        <v>592000</v>
      </c>
      <c r="AM130" s="3">
        <v>490000</v>
      </c>
      <c r="AN130" s="4">
        <v>587750</v>
      </c>
      <c r="AO130" s="4">
        <v>680000</v>
      </c>
      <c r="AP130" s="4">
        <v>665500</v>
      </c>
      <c r="AQ130" s="4">
        <v>649500</v>
      </c>
      <c r="AR130" s="4">
        <v>690000</v>
      </c>
      <c r="AS130" s="12">
        <v>786154.50828268798</v>
      </c>
      <c r="AT130" s="15">
        <f t="shared" si="1"/>
        <v>0.13935435982998259</v>
      </c>
    </row>
    <row r="131" spans="1:46" ht="15" x14ac:dyDescent="0.25">
      <c r="A131" s="2" t="s">
        <v>130</v>
      </c>
      <c r="B131" s="3" t="s">
        <v>139</v>
      </c>
      <c r="C131" s="3">
        <v>311000</v>
      </c>
      <c r="D131" s="3">
        <f>IFERROR(VLOOKUP(B131,'[1]All Metro Suburbs'!B$2:D$483,3,FALSE),0)</f>
        <v>290000</v>
      </c>
      <c r="E131" s="3">
        <f>IFERROR(VLOOKUP(B131,[2]LSG_Stats_Combined!B$2:D$478,3,FALSE),0)</f>
        <v>307500</v>
      </c>
      <c r="F131" s="3">
        <f>IFERROR(VLOOKUP(B131,[3]Sheet1!B$2:D$478,3,FALSE),0)</f>
        <v>312500</v>
      </c>
      <c r="G131" s="3">
        <v>300000</v>
      </c>
      <c r="H131" s="3">
        <f>IFERROR(VLOOKUP(B131,'[1]All Metro Suburbs'!B$2:F$483,5,FALSE),)</f>
        <v>310000</v>
      </c>
      <c r="I131" s="3">
        <f>IFERROR(VLOOKUP(B131,[2]LSG_Stats_Combined!B$2:F$478,5,FALSE),)</f>
        <v>305000</v>
      </c>
      <c r="J131" s="3">
        <f>IFERROR(VLOOKUP(B131,[3]Sheet1!B$2:F$478,5,FALSE),0)</f>
        <v>292500</v>
      </c>
      <c r="K131" s="3">
        <f>IFERROR(VLOOKUP(B131,[4]Sheet1!B$2:F$478,5,FALSE),0)</f>
        <v>315000</v>
      </c>
      <c r="L131" s="3">
        <f>IFERROR(VLOOKUP(B131,[5]LSG_Stats_Combined_2016q2!B$2:F$479,5,FALSE),0)</f>
        <v>300000</v>
      </c>
      <c r="M131" s="3">
        <f>IFERROR(VLOOKUP(B131,[6]LSG_Stats_Combined_2016q3!B$2:F$479,5,FALSE),0)</f>
        <v>316500</v>
      </c>
      <c r="N131" s="3">
        <f>IFERROR(VLOOKUP(B131,[7]LSG_Stats_Combined_2016q4!B$2:F$478,5,FALSE),0)</f>
        <v>310000</v>
      </c>
      <c r="O131" s="3">
        <f>IFERROR(VLOOKUP(B131,[8]LSG_Stats_Combined_2017q1!B$2:F$479,5,FALSE),0)</f>
        <v>342750</v>
      </c>
      <c r="P131" s="3">
        <f>IFERROR(VLOOKUP(B131,[9]LSG_Stats_Combined_2017q2!B$2:F$479,5,FALSE),0)</f>
        <v>352500</v>
      </c>
      <c r="Q131" s="3">
        <f>IFERROR(VLOOKUP(B131,[10]City_Suburb_2017q3!B$2:F$479,5,FALSE),0)</f>
        <v>326500</v>
      </c>
      <c r="R131" s="3">
        <f>IFERROR(VLOOKUP(B131,[11]LSG_Stats_Combined_2017q4!B$2:F$480,5,FALSE),0)</f>
        <v>332000</v>
      </c>
      <c r="S131" s="3">
        <f>IFERROR(VLOOKUP(B131,[12]LSG_Stats_Combined_2018q1!B$1:G$480,5,FALSE),0)</f>
        <v>350000</v>
      </c>
      <c r="T131" s="3">
        <v>344250</v>
      </c>
      <c r="U131" s="3">
        <v>357500</v>
      </c>
      <c r="V131" s="3">
        <v>345000</v>
      </c>
      <c r="W131" s="3">
        <v>340000</v>
      </c>
      <c r="X131" s="3">
        <v>340000</v>
      </c>
      <c r="Y131" s="3">
        <v>329000</v>
      </c>
      <c r="Z131" s="3">
        <v>330500</v>
      </c>
      <c r="AA131" s="3">
        <v>430000</v>
      </c>
      <c r="AB131" s="3">
        <v>350000</v>
      </c>
      <c r="AC131" s="3">
        <v>395000</v>
      </c>
      <c r="AD131" s="3">
        <v>392000</v>
      </c>
      <c r="AE131" s="3">
        <v>410000</v>
      </c>
      <c r="AF131" s="3">
        <v>419000</v>
      </c>
      <c r="AG131" s="3">
        <v>460000</v>
      </c>
      <c r="AH131" s="3">
        <v>500000</v>
      </c>
      <c r="AI131" s="3">
        <v>489000</v>
      </c>
      <c r="AJ131" s="3">
        <v>575530</v>
      </c>
      <c r="AK131" s="3">
        <v>548000</v>
      </c>
      <c r="AL131" s="3">
        <v>557000</v>
      </c>
      <c r="AM131" s="3">
        <v>564000</v>
      </c>
      <c r="AN131" s="4">
        <v>566500</v>
      </c>
      <c r="AO131" s="4">
        <v>600000</v>
      </c>
      <c r="AP131" s="4">
        <v>605000</v>
      </c>
      <c r="AQ131" s="4">
        <v>631000</v>
      </c>
      <c r="AR131" s="4">
        <v>670000</v>
      </c>
      <c r="AS131" s="12">
        <v>765972.66958809004</v>
      </c>
      <c r="AT131" s="15">
        <f t="shared" si="1"/>
        <v>0.14324279042998514</v>
      </c>
    </row>
    <row r="132" spans="1:46" ht="15" x14ac:dyDescent="0.25">
      <c r="A132" s="2" t="s">
        <v>130</v>
      </c>
      <c r="B132" s="3" t="s">
        <v>140</v>
      </c>
      <c r="C132" s="3">
        <v>280000</v>
      </c>
      <c r="D132" s="3">
        <f>IFERROR(VLOOKUP(B132,'[1]All Metro Suburbs'!B$2:D$483,3,FALSE),0)</f>
        <v>280000</v>
      </c>
      <c r="E132" s="3">
        <f>IFERROR(VLOOKUP(B132,[2]LSG_Stats_Combined!B$2:D$478,3,FALSE),0)</f>
        <v>295000</v>
      </c>
      <c r="F132" s="3">
        <f>IFERROR(VLOOKUP(B132,[3]Sheet1!B$2:D$478,3,FALSE),0)</f>
        <v>299500</v>
      </c>
      <c r="G132" s="3">
        <v>288750</v>
      </c>
      <c r="H132" s="3">
        <f>IFERROR(VLOOKUP(B132,'[1]All Metro Suburbs'!B$2:F$483,5,FALSE),)</f>
        <v>290000</v>
      </c>
      <c r="I132" s="3">
        <f>IFERROR(VLOOKUP(B132,[2]LSG_Stats_Combined!B$2:F$478,5,FALSE),)</f>
        <v>280000</v>
      </c>
      <c r="J132" s="3">
        <f>IFERROR(VLOOKUP(B132,[3]Sheet1!B$2:F$478,5,FALSE),0)</f>
        <v>268500</v>
      </c>
      <c r="K132" s="3">
        <f>IFERROR(VLOOKUP(B132,[4]Sheet1!B$2:F$478,5,FALSE),0)</f>
        <v>327500</v>
      </c>
      <c r="L132" s="3">
        <f>IFERROR(VLOOKUP(B132,[5]LSG_Stats_Combined_2016q2!B$2:F$479,5,FALSE),0)</f>
        <v>285000</v>
      </c>
      <c r="M132" s="3">
        <f>IFERROR(VLOOKUP(B132,[6]LSG_Stats_Combined_2016q3!B$2:F$479,5,FALSE),0)</f>
        <v>290000</v>
      </c>
      <c r="N132" s="3">
        <f>IFERROR(VLOOKUP(B132,[7]LSG_Stats_Combined_2016q4!B$2:F$478,5,FALSE),0)</f>
        <v>329500</v>
      </c>
      <c r="O132" s="3">
        <f>IFERROR(VLOOKUP(B132,[8]LSG_Stats_Combined_2017q1!B$2:F$479,5,FALSE),0)</f>
        <v>324250</v>
      </c>
      <c r="P132" s="3">
        <f>IFERROR(VLOOKUP(B132,[9]LSG_Stats_Combined_2017q2!B$2:F$479,5,FALSE),0)</f>
        <v>312750</v>
      </c>
      <c r="Q132" s="3">
        <f>IFERROR(VLOOKUP(B132,[10]City_Suburb_2017q3!B$2:F$479,5,FALSE),0)</f>
        <v>285000</v>
      </c>
      <c r="R132" s="3">
        <f>IFERROR(VLOOKUP(B132,[11]LSG_Stats_Combined_2017q4!B$2:F$480,5,FALSE),0)</f>
        <v>325000</v>
      </c>
      <c r="S132" s="3">
        <f>IFERROR(VLOOKUP(B132,[12]LSG_Stats_Combined_2018q1!B$1:G$480,5,FALSE),0)</f>
        <v>320000</v>
      </c>
      <c r="T132" s="3">
        <v>329000</v>
      </c>
      <c r="U132" s="3">
        <v>315000</v>
      </c>
      <c r="V132" s="3">
        <v>307125</v>
      </c>
      <c r="W132" s="3">
        <v>315000</v>
      </c>
      <c r="X132" s="3">
        <v>308000</v>
      </c>
      <c r="Y132" s="3">
        <v>318000</v>
      </c>
      <c r="Z132" s="3">
        <v>326500</v>
      </c>
      <c r="AA132" s="3">
        <v>315000</v>
      </c>
      <c r="AB132" s="3">
        <v>300000</v>
      </c>
      <c r="AC132" s="3">
        <v>345000</v>
      </c>
      <c r="AD132" s="3">
        <v>355000</v>
      </c>
      <c r="AE132" s="3">
        <v>357200</v>
      </c>
      <c r="AF132" s="3">
        <v>375000</v>
      </c>
      <c r="AG132" s="3">
        <v>388000</v>
      </c>
      <c r="AH132" s="3">
        <v>427250</v>
      </c>
      <c r="AI132" s="3">
        <v>452000</v>
      </c>
      <c r="AJ132" s="3">
        <v>492500</v>
      </c>
      <c r="AK132" s="3">
        <v>487500</v>
      </c>
      <c r="AL132" s="3">
        <v>475500</v>
      </c>
      <c r="AM132" s="3">
        <v>491000</v>
      </c>
      <c r="AN132" s="4">
        <v>507750</v>
      </c>
      <c r="AO132" s="4">
        <v>547000</v>
      </c>
      <c r="AP132" s="4">
        <v>560900</v>
      </c>
      <c r="AQ132" s="4">
        <v>581000</v>
      </c>
      <c r="AR132" s="4">
        <v>625000</v>
      </c>
      <c r="AS132" s="12">
        <v>743307.65266341902</v>
      </c>
      <c r="AT132" s="15">
        <f t="shared" ref="AT132:AT179" si="2">(AS132-AR132)/AR132</f>
        <v>0.18929224426147043</v>
      </c>
    </row>
    <row r="133" spans="1:46" ht="15" x14ac:dyDescent="0.25">
      <c r="A133" s="2" t="s">
        <v>130</v>
      </c>
      <c r="B133" s="3" t="s">
        <v>141</v>
      </c>
      <c r="C133" s="3">
        <v>316000</v>
      </c>
      <c r="D133" s="3">
        <f>IFERROR(VLOOKUP(B133,'[1]All Metro Suburbs'!B$2:D$483,3,FALSE),0)</f>
        <v>331000</v>
      </c>
      <c r="E133" s="3">
        <f>IFERROR(VLOOKUP(B133,[2]LSG_Stats_Combined!B$2:D$478,3,FALSE),0)</f>
        <v>320250</v>
      </c>
      <c r="F133" s="3">
        <f>IFERROR(VLOOKUP(B133,[3]Sheet1!B$2:D$478,3,FALSE),0)</f>
        <v>325000</v>
      </c>
      <c r="G133" s="3">
        <v>327000</v>
      </c>
      <c r="H133" s="3">
        <f>IFERROR(VLOOKUP(B133,'[1]All Metro Suburbs'!B$2:F$483,5,FALSE),)</f>
        <v>350000</v>
      </c>
      <c r="I133" s="3">
        <f>IFERROR(VLOOKUP(B133,[2]LSG_Stats_Combined!B$2:F$478,5,FALSE),)</f>
        <v>330500</v>
      </c>
      <c r="J133" s="3">
        <f>IFERROR(VLOOKUP(B133,[3]Sheet1!B$2:F$478,5,FALSE),0)</f>
        <v>338000</v>
      </c>
      <c r="K133" s="3">
        <f>IFERROR(VLOOKUP(B133,[4]Sheet1!B$2:F$478,5,FALSE),0)</f>
        <v>345000</v>
      </c>
      <c r="L133" s="3">
        <f>IFERROR(VLOOKUP(B133,[5]LSG_Stats_Combined_2016q2!B$2:F$479,5,FALSE),0)</f>
        <v>352500</v>
      </c>
      <c r="M133" s="3">
        <f>IFERROR(VLOOKUP(B133,[6]LSG_Stats_Combined_2016q3!B$2:F$479,5,FALSE),0)</f>
        <v>363500</v>
      </c>
      <c r="N133" s="3">
        <f>IFERROR(VLOOKUP(B133,[7]LSG_Stats_Combined_2016q4!B$2:F$478,5,FALSE),0)</f>
        <v>361000</v>
      </c>
      <c r="O133" s="3">
        <f>IFERROR(VLOOKUP(B133,[8]LSG_Stats_Combined_2017q1!B$2:F$479,5,FALSE),0)</f>
        <v>367000</v>
      </c>
      <c r="P133" s="3">
        <f>IFERROR(VLOOKUP(B133,[9]LSG_Stats_Combined_2017q2!B$2:F$479,5,FALSE),0)</f>
        <v>347000</v>
      </c>
      <c r="Q133" s="3">
        <f>IFERROR(VLOOKUP(B133,[10]City_Suburb_2017q3!B$2:F$479,5,FALSE),0)</f>
        <v>363500</v>
      </c>
      <c r="R133" s="3">
        <f>IFERROR(VLOOKUP(B133,[11]LSG_Stats_Combined_2017q4!B$2:F$480,5,FALSE),0)</f>
        <v>370000</v>
      </c>
      <c r="S133" s="3">
        <f>IFERROR(VLOOKUP(B133,[12]LSG_Stats_Combined_2018q1!B$1:G$480,5,FALSE),0)</f>
        <v>394000</v>
      </c>
      <c r="T133" s="3">
        <v>371000</v>
      </c>
      <c r="U133" s="3">
        <v>382000</v>
      </c>
      <c r="V133" s="3">
        <v>377000</v>
      </c>
      <c r="W133" s="3">
        <v>374000</v>
      </c>
      <c r="X133" s="3">
        <v>365000</v>
      </c>
      <c r="Y133" s="3">
        <v>347750</v>
      </c>
      <c r="Z133" s="3">
        <v>385500</v>
      </c>
      <c r="AA133" s="3">
        <v>302500</v>
      </c>
      <c r="AB133" s="3">
        <v>319000</v>
      </c>
      <c r="AC133" s="3">
        <v>320000</v>
      </c>
      <c r="AD133" s="3">
        <v>360000</v>
      </c>
      <c r="AE133" s="3">
        <v>375000</v>
      </c>
      <c r="AF133" s="3">
        <v>375250</v>
      </c>
      <c r="AG133" s="3">
        <v>380000</v>
      </c>
      <c r="AH133" s="3">
        <v>422000</v>
      </c>
      <c r="AI133" s="3">
        <v>422000</v>
      </c>
      <c r="AJ133" s="3">
        <v>500000</v>
      </c>
      <c r="AK133" s="3">
        <v>585500</v>
      </c>
      <c r="AL133" s="3">
        <v>580500</v>
      </c>
      <c r="AM133" s="3">
        <v>485000</v>
      </c>
      <c r="AN133" s="4">
        <v>616000</v>
      </c>
      <c r="AO133" s="4">
        <v>610000</v>
      </c>
      <c r="AP133" s="4">
        <v>631500</v>
      </c>
      <c r="AQ133" s="4">
        <v>635000</v>
      </c>
      <c r="AR133" s="4">
        <v>714500</v>
      </c>
      <c r="AS133" s="12">
        <v>839056.03949992999</v>
      </c>
      <c r="AT133" s="15">
        <f t="shared" si="2"/>
        <v>0.17432615745266619</v>
      </c>
    </row>
    <row r="134" spans="1:46" ht="15" x14ac:dyDescent="0.25">
      <c r="A134" s="2" t="s">
        <v>130</v>
      </c>
      <c r="B134" s="3" t="s">
        <v>130</v>
      </c>
      <c r="C134" s="3">
        <v>273500</v>
      </c>
      <c r="D134" s="3">
        <f>IFERROR(VLOOKUP(B134,'[1]All Metro Suburbs'!B$2:D$483,3,FALSE),0)</f>
        <v>269375</v>
      </c>
      <c r="E134" s="3">
        <f>IFERROR(VLOOKUP(B134,[2]LSG_Stats_Combined!B$2:D$478,3,FALSE),0)</f>
        <v>272000</v>
      </c>
      <c r="F134" s="3">
        <f>IFERROR(VLOOKUP(B134,[3]Sheet1!B$2:D$478,3,FALSE),0)</f>
        <v>290000</v>
      </c>
      <c r="G134" s="3">
        <v>267000</v>
      </c>
      <c r="H134" s="3">
        <f>IFERROR(VLOOKUP(B134,'[1]All Metro Suburbs'!B$2:F$483,5,FALSE),)</f>
        <v>297000</v>
      </c>
      <c r="I134" s="3">
        <f>IFERROR(VLOOKUP(B134,[2]LSG_Stats_Combined!B$2:F$478,5,FALSE),)</f>
        <v>290500</v>
      </c>
      <c r="J134" s="3">
        <f>IFERROR(VLOOKUP(B134,[3]Sheet1!B$2:F$478,5,FALSE),0)</f>
        <v>305000</v>
      </c>
      <c r="K134" s="3">
        <f>IFERROR(VLOOKUP(B134,[4]Sheet1!B$2:F$478,5,FALSE),0)</f>
        <v>295500</v>
      </c>
      <c r="L134" s="3">
        <f>IFERROR(VLOOKUP(B134,[5]LSG_Stats_Combined_2016q2!B$2:F$479,5,FALSE),0)</f>
        <v>282500</v>
      </c>
      <c r="M134" s="3">
        <f>IFERROR(VLOOKUP(B134,[6]LSG_Stats_Combined_2016q3!B$2:F$479,5,FALSE),0)</f>
        <v>290000</v>
      </c>
      <c r="N134" s="3">
        <f>IFERROR(VLOOKUP(B134,[7]LSG_Stats_Combined_2016q4!B$2:F$478,5,FALSE),0)</f>
        <v>285000</v>
      </c>
      <c r="O134" s="3">
        <f>IFERROR(VLOOKUP(B134,[8]LSG_Stats_Combined_2017q1!B$2:F$479,5,FALSE),0)</f>
        <v>320000</v>
      </c>
      <c r="P134" s="3">
        <f>IFERROR(VLOOKUP(B134,[9]LSG_Stats_Combined_2017q2!B$2:F$479,5,FALSE),0)</f>
        <v>305000</v>
      </c>
      <c r="Q134" s="3">
        <f>IFERROR(VLOOKUP(B134,[10]City_Suburb_2017q3!B$2:F$479,5,FALSE),0)</f>
        <v>340000</v>
      </c>
      <c r="R134" s="3">
        <f>IFERROR(VLOOKUP(B134,[11]LSG_Stats_Combined_2017q4!B$2:F$480,5,FALSE),0)</f>
        <v>305000</v>
      </c>
      <c r="S134" s="3">
        <f>IFERROR(VLOOKUP(B134,[12]LSG_Stats_Combined_2018q1!B$1:G$480,5,FALSE),0)</f>
        <v>310000</v>
      </c>
      <c r="T134" s="3">
        <v>290000</v>
      </c>
      <c r="U134" s="3">
        <v>308000</v>
      </c>
      <c r="V134" s="3">
        <v>306000</v>
      </c>
      <c r="W134" s="3">
        <v>315000</v>
      </c>
      <c r="X134" s="3">
        <v>342000</v>
      </c>
      <c r="Y134" s="3">
        <v>324161.5</v>
      </c>
      <c r="Z134" s="3">
        <v>339000</v>
      </c>
      <c r="AA134" s="3">
        <v>320000</v>
      </c>
      <c r="AB134" s="3">
        <v>309000</v>
      </c>
      <c r="AC134" s="3">
        <v>338500</v>
      </c>
      <c r="AD134" s="3">
        <v>355500</v>
      </c>
      <c r="AE134" s="3">
        <v>385000</v>
      </c>
      <c r="AF134" s="3">
        <v>365000</v>
      </c>
      <c r="AG134" s="3">
        <v>396750</v>
      </c>
      <c r="AH134" s="3">
        <v>442500</v>
      </c>
      <c r="AI134" s="3">
        <v>463000</v>
      </c>
      <c r="AJ134" s="3">
        <v>507500</v>
      </c>
      <c r="AK134" s="3">
        <v>495000</v>
      </c>
      <c r="AL134" s="3">
        <v>528125</v>
      </c>
      <c r="AM134" s="3">
        <v>477500</v>
      </c>
      <c r="AN134" s="4">
        <v>520000</v>
      </c>
      <c r="AO134" s="4">
        <v>528000</v>
      </c>
      <c r="AP134" s="4">
        <v>570000</v>
      </c>
      <c r="AQ134" s="4">
        <v>612500</v>
      </c>
      <c r="AR134" s="4">
        <v>613250</v>
      </c>
      <c r="AS134" s="12">
        <v>680421.31748587696</v>
      </c>
      <c r="AT134" s="15">
        <f t="shared" si="2"/>
        <v>0.1095333346691838</v>
      </c>
    </row>
    <row r="135" spans="1:46" ht="15" x14ac:dyDescent="0.25">
      <c r="A135" s="2" t="s">
        <v>130</v>
      </c>
      <c r="B135" s="3" t="s">
        <v>142</v>
      </c>
      <c r="C135" s="3">
        <v>272000</v>
      </c>
      <c r="D135" s="3">
        <f>IFERROR(VLOOKUP(B135,'[1]All Metro Suburbs'!B$2:D$483,3,FALSE),0)</f>
        <v>283000</v>
      </c>
      <c r="E135" s="3">
        <f>IFERROR(VLOOKUP(B135,[2]LSG_Stats_Combined!B$2:D$478,3,FALSE),0)</f>
        <v>294500</v>
      </c>
      <c r="F135" s="3">
        <f>IFERROR(VLOOKUP(B135,[3]Sheet1!B$2:D$478,3,FALSE),0)</f>
        <v>287500</v>
      </c>
      <c r="G135" s="3">
        <v>270500</v>
      </c>
      <c r="H135" s="3">
        <f>IFERROR(VLOOKUP(B135,'[1]All Metro Suburbs'!B$2:F$483,5,FALSE),)</f>
        <v>312500</v>
      </c>
      <c r="I135" s="3">
        <f>IFERROR(VLOOKUP(B135,[2]LSG_Stats_Combined!B$2:F$478,5,FALSE),)</f>
        <v>303500</v>
      </c>
      <c r="J135" s="3">
        <f>IFERROR(VLOOKUP(B135,[3]Sheet1!B$2:F$478,5,FALSE),0)</f>
        <v>315000</v>
      </c>
      <c r="K135" s="3">
        <f>IFERROR(VLOOKUP(B135,[4]Sheet1!B$2:F$478,5,FALSE),0)</f>
        <v>283000</v>
      </c>
      <c r="L135" s="3">
        <f>IFERROR(VLOOKUP(B135,[5]LSG_Stats_Combined_2016q2!B$2:F$479,5,FALSE),0)</f>
        <v>278000</v>
      </c>
      <c r="M135" s="3">
        <f>IFERROR(VLOOKUP(B135,[6]LSG_Stats_Combined_2016q3!B$2:F$479,5,FALSE),0)</f>
        <v>305000</v>
      </c>
      <c r="N135" s="3">
        <f>IFERROR(VLOOKUP(B135,[7]LSG_Stats_Combined_2016q4!B$2:F$478,5,FALSE),0)</f>
        <v>300000</v>
      </c>
      <c r="O135" s="3">
        <f>IFERROR(VLOOKUP(B135,[8]LSG_Stats_Combined_2017q1!B$2:F$479,5,FALSE),0)</f>
        <v>306000</v>
      </c>
      <c r="P135" s="3">
        <f>IFERROR(VLOOKUP(B135,[9]LSG_Stats_Combined_2017q2!B$2:F$479,5,FALSE),0)</f>
        <v>300000</v>
      </c>
      <c r="Q135" s="3">
        <f>IFERROR(VLOOKUP(B135,[10]City_Suburb_2017q3!B$2:F$479,5,FALSE),0)</f>
        <v>315000</v>
      </c>
      <c r="R135" s="3">
        <f>IFERROR(VLOOKUP(B135,[11]LSG_Stats_Combined_2017q4!B$2:F$480,5,FALSE),0)</f>
        <v>290500</v>
      </c>
      <c r="S135" s="3">
        <f>IFERROR(VLOOKUP(B135,[12]LSG_Stats_Combined_2018q1!B$1:G$480,5,FALSE),0)</f>
        <v>321500</v>
      </c>
      <c r="T135" s="3">
        <v>330000</v>
      </c>
      <c r="U135" s="3">
        <v>313500</v>
      </c>
      <c r="V135" s="3">
        <v>345000</v>
      </c>
      <c r="W135" s="3">
        <v>305000</v>
      </c>
      <c r="X135" s="3">
        <v>315000</v>
      </c>
      <c r="Y135" s="3">
        <v>320000</v>
      </c>
      <c r="Z135" s="3">
        <v>310000</v>
      </c>
      <c r="AA135" s="3">
        <v>354000</v>
      </c>
      <c r="AB135" s="3">
        <v>490000</v>
      </c>
      <c r="AC135" s="3">
        <v>375250</v>
      </c>
      <c r="AD135" s="3">
        <v>462000</v>
      </c>
      <c r="AE135" s="3">
        <v>465500</v>
      </c>
      <c r="AF135" s="3">
        <v>515199</v>
      </c>
      <c r="AG135" s="3">
        <v>427500</v>
      </c>
      <c r="AH135" s="3">
        <v>515000</v>
      </c>
      <c r="AI135" s="3">
        <v>748500</v>
      </c>
      <c r="AJ135" s="3">
        <v>513000</v>
      </c>
      <c r="AK135" s="3">
        <v>470949.5</v>
      </c>
      <c r="AL135" s="3">
        <v>480000</v>
      </c>
      <c r="AM135" s="3">
        <v>602000</v>
      </c>
      <c r="AN135" s="4">
        <v>537000</v>
      </c>
      <c r="AO135" s="4">
        <v>527500</v>
      </c>
      <c r="AP135" s="4">
        <v>605000</v>
      </c>
      <c r="AQ135" s="4">
        <v>602500</v>
      </c>
      <c r="AR135" s="4">
        <v>622500</v>
      </c>
      <c r="AS135" s="12">
        <v>662615.74186662398</v>
      </c>
      <c r="AT135" s="15">
        <f t="shared" si="2"/>
        <v>6.4442958821885915E-2</v>
      </c>
    </row>
    <row r="136" spans="1:46" ht="15" x14ac:dyDescent="0.25">
      <c r="A136" s="2" t="s">
        <v>130</v>
      </c>
      <c r="B136" s="3" t="s">
        <v>143</v>
      </c>
      <c r="C136" s="3">
        <v>280000</v>
      </c>
      <c r="D136" s="3">
        <f>IFERROR(VLOOKUP(B136,'[1]All Metro Suburbs'!B$2:D$483,3,FALSE),0)</f>
        <v>307500</v>
      </c>
      <c r="E136" s="3">
        <f>IFERROR(VLOOKUP(B136,[2]LSG_Stats_Combined!B$2:D$478,3,FALSE),0)</f>
        <v>292000</v>
      </c>
      <c r="F136" s="3">
        <f>IFERROR(VLOOKUP(B136,[3]Sheet1!B$2:D$478,3,FALSE),0)</f>
        <v>295000</v>
      </c>
      <c r="G136" s="3">
        <v>269500</v>
      </c>
      <c r="H136" s="3">
        <f>IFERROR(VLOOKUP(B136,'[1]All Metro Suburbs'!B$2:F$483,5,FALSE),)</f>
        <v>302500</v>
      </c>
      <c r="I136" s="3">
        <f>IFERROR(VLOOKUP(B136,[2]LSG_Stats_Combined!B$2:F$478,5,FALSE),)</f>
        <v>308000</v>
      </c>
      <c r="J136" s="3">
        <f>IFERROR(VLOOKUP(B136,[3]Sheet1!B$2:F$478,5,FALSE),0)</f>
        <v>289000</v>
      </c>
      <c r="K136" s="3">
        <f>IFERROR(VLOOKUP(B136,[4]Sheet1!B$2:F$478,5,FALSE),0)</f>
        <v>305000</v>
      </c>
      <c r="L136" s="3">
        <f>IFERROR(VLOOKUP(B136,[5]LSG_Stats_Combined_2016q2!B$2:F$479,5,FALSE),0)</f>
        <v>290000</v>
      </c>
      <c r="M136" s="3">
        <f>IFERROR(VLOOKUP(B136,[6]LSG_Stats_Combined_2016q3!B$2:F$479,5,FALSE),0)</f>
        <v>310000</v>
      </c>
      <c r="N136" s="3">
        <f>IFERROR(VLOOKUP(B136,[7]LSG_Stats_Combined_2016q4!B$2:F$478,5,FALSE),0)</f>
        <v>315000</v>
      </c>
      <c r="O136" s="3">
        <f>IFERROR(VLOOKUP(B136,[8]LSG_Stats_Combined_2017q1!B$2:F$479,5,FALSE),0)</f>
        <v>302000</v>
      </c>
      <c r="P136" s="3">
        <f>IFERROR(VLOOKUP(B136,[9]LSG_Stats_Combined_2017q2!B$2:F$479,5,FALSE),0)</f>
        <v>310000</v>
      </c>
      <c r="Q136" s="3">
        <f>IFERROR(VLOOKUP(B136,[10]City_Suburb_2017q3!B$2:F$479,5,FALSE),0)</f>
        <v>305000</v>
      </c>
      <c r="R136" s="3">
        <f>IFERROR(VLOOKUP(B136,[11]LSG_Stats_Combined_2017q4!B$2:F$480,5,FALSE),0)</f>
        <v>307500</v>
      </c>
      <c r="S136" s="3">
        <f>IFERROR(VLOOKUP(B136,[12]LSG_Stats_Combined_2018q1!B$1:G$480,5,FALSE),0)</f>
        <v>319000</v>
      </c>
      <c r="T136" s="3">
        <v>310000</v>
      </c>
      <c r="U136" s="3">
        <v>305999</v>
      </c>
      <c r="V136" s="3">
        <v>325000</v>
      </c>
      <c r="W136" s="3">
        <v>305637.5</v>
      </c>
      <c r="X136" s="3">
        <v>329000</v>
      </c>
      <c r="Y136" s="3">
        <v>319250</v>
      </c>
      <c r="Z136" s="3">
        <v>315000</v>
      </c>
      <c r="AA136" s="3">
        <v>290000</v>
      </c>
      <c r="AB136" s="3">
        <v>265000</v>
      </c>
      <c r="AC136" s="3">
        <v>266000</v>
      </c>
      <c r="AD136" s="3">
        <v>275000</v>
      </c>
      <c r="AE136" s="3">
        <v>310000</v>
      </c>
      <c r="AF136" s="3">
        <v>331000</v>
      </c>
      <c r="AG136" s="3">
        <v>320000</v>
      </c>
      <c r="AH136" s="3">
        <v>379400</v>
      </c>
      <c r="AI136" s="3">
        <v>400000</v>
      </c>
      <c r="AJ136" s="3">
        <v>405600</v>
      </c>
      <c r="AK136" s="3">
        <v>470000</v>
      </c>
      <c r="AL136" s="3">
        <v>497500</v>
      </c>
      <c r="AM136" s="3">
        <v>435000</v>
      </c>
      <c r="AN136" s="4">
        <v>502500</v>
      </c>
      <c r="AO136" s="4">
        <v>576500</v>
      </c>
      <c r="AP136" s="4">
        <v>591000</v>
      </c>
      <c r="AQ136" s="4">
        <v>600000</v>
      </c>
      <c r="AR136" s="4">
        <v>605000</v>
      </c>
      <c r="AS136" s="12">
        <v>652560.97560975596</v>
      </c>
      <c r="AT136" s="15">
        <f t="shared" si="2"/>
        <v>7.8613182826042904E-2</v>
      </c>
    </row>
    <row r="137" spans="1:46" ht="15" x14ac:dyDescent="0.25">
      <c r="A137" s="2" t="s">
        <v>130</v>
      </c>
      <c r="B137" s="3" t="s">
        <v>144</v>
      </c>
      <c r="C137" s="3">
        <v>384500</v>
      </c>
      <c r="D137" s="3">
        <f>IFERROR(VLOOKUP(B137,'[1]All Metro Suburbs'!B$2:D$483,3,FALSE),0)</f>
        <v>356000</v>
      </c>
      <c r="E137" s="3">
        <f>IFERROR(VLOOKUP(B137,[2]LSG_Stats_Combined!B$2:D$478,3,FALSE),0)</f>
        <v>355000</v>
      </c>
      <c r="F137" s="3">
        <f>IFERROR(VLOOKUP(B137,[3]Sheet1!B$2:D$478,3,FALSE),0)</f>
        <v>355000</v>
      </c>
      <c r="G137" s="3">
        <v>449000</v>
      </c>
      <c r="H137" s="3">
        <f>IFERROR(VLOOKUP(B137,'[1]All Metro Suburbs'!B$2:F$483,5,FALSE),)</f>
        <v>435000</v>
      </c>
      <c r="I137" s="3">
        <f>IFERROR(VLOOKUP(B137,[2]LSG_Stats_Combined!B$2:F$478,5,FALSE),)</f>
        <v>417500</v>
      </c>
      <c r="J137" s="3">
        <f>IFERROR(VLOOKUP(B137,[3]Sheet1!B$2:F$478,5,FALSE),0)</f>
        <v>376500</v>
      </c>
      <c r="K137" s="3">
        <f>IFERROR(VLOOKUP(B137,[4]Sheet1!B$2:F$478,5,FALSE),0)</f>
        <v>572500</v>
      </c>
      <c r="L137" s="3">
        <f>IFERROR(VLOOKUP(B137,[5]LSG_Stats_Combined_2016q2!B$2:F$479,5,FALSE),0)</f>
        <v>417500</v>
      </c>
      <c r="M137" s="3">
        <f>IFERROR(VLOOKUP(B137,[6]LSG_Stats_Combined_2016q3!B$2:F$479,5,FALSE),0)</f>
        <v>406000</v>
      </c>
      <c r="N137" s="3">
        <f>IFERROR(VLOOKUP(B137,[7]LSG_Stats_Combined_2016q4!B$2:F$478,5,FALSE),0)</f>
        <v>374000</v>
      </c>
      <c r="O137" s="3">
        <f>IFERROR(VLOOKUP(B137,[8]LSG_Stats_Combined_2017q1!B$2:F$479,5,FALSE),0)</f>
        <v>370000</v>
      </c>
      <c r="P137" s="3">
        <f>IFERROR(VLOOKUP(B137,[9]LSG_Stats_Combined_2017q2!B$2:F$479,5,FALSE),0)</f>
        <v>433500</v>
      </c>
      <c r="Q137" s="3">
        <f>IFERROR(VLOOKUP(B137,[10]City_Suburb_2017q3!B$2:F$479,5,FALSE),0)</f>
        <v>345000</v>
      </c>
      <c r="R137" s="3">
        <f>IFERROR(VLOOKUP(B137,[11]LSG_Stats_Combined_2017q4!B$2:F$480,5,FALSE),0)</f>
        <v>420000</v>
      </c>
      <c r="S137" s="3">
        <f>IFERROR(VLOOKUP(B137,[12]LSG_Stats_Combined_2018q1!B$1:G$480,5,FALSE),0)</f>
        <v>392000</v>
      </c>
      <c r="T137" s="3">
        <v>370000</v>
      </c>
      <c r="U137" s="3">
        <v>413750</v>
      </c>
      <c r="V137" s="3">
        <v>384000</v>
      </c>
      <c r="W137" s="3">
        <v>435000</v>
      </c>
      <c r="X137" s="3">
        <v>385000</v>
      </c>
      <c r="Y137" s="3">
        <v>395000</v>
      </c>
      <c r="Z137" s="3">
        <v>395000</v>
      </c>
      <c r="AA137" s="3">
        <v>292500</v>
      </c>
      <c r="AB137" s="3">
        <v>324000</v>
      </c>
      <c r="AC137" s="3">
        <v>354500</v>
      </c>
      <c r="AD137" s="3">
        <v>361000</v>
      </c>
      <c r="AE137" s="3">
        <v>347500</v>
      </c>
      <c r="AF137" s="3">
        <v>352000</v>
      </c>
      <c r="AG137" s="3">
        <v>367000</v>
      </c>
      <c r="AH137" s="3">
        <v>420000</v>
      </c>
      <c r="AI137" s="3">
        <v>490000</v>
      </c>
      <c r="AJ137" s="3">
        <v>495000</v>
      </c>
      <c r="AK137" s="3">
        <v>560500</v>
      </c>
      <c r="AL137" s="3">
        <v>555250</v>
      </c>
      <c r="AM137" s="3">
        <v>500000</v>
      </c>
      <c r="AN137" s="4">
        <v>610000</v>
      </c>
      <c r="AO137" s="4">
        <v>685000</v>
      </c>
      <c r="AP137" s="4">
        <v>679000</v>
      </c>
      <c r="AQ137" s="4">
        <v>677500</v>
      </c>
      <c r="AR137" s="4">
        <v>656500</v>
      </c>
      <c r="AS137" s="12">
        <v>662687.18557648803</v>
      </c>
      <c r="AT137" s="15">
        <f t="shared" si="2"/>
        <v>9.4245020205453636E-3</v>
      </c>
    </row>
    <row r="138" spans="1:46" ht="15" x14ac:dyDescent="0.25">
      <c r="A138" s="2" t="s">
        <v>130</v>
      </c>
      <c r="B138" s="3" t="s">
        <v>145</v>
      </c>
      <c r="C138" s="3">
        <v>234500</v>
      </c>
      <c r="D138" s="3">
        <f>IFERROR(VLOOKUP(B138,'[1]All Metro Suburbs'!B$2:D$483,3,FALSE),0)</f>
        <v>270000</v>
      </c>
      <c r="E138" s="3">
        <f>IFERROR(VLOOKUP(B138,[2]LSG_Stats_Combined!B$2:D$478,3,FALSE),0)</f>
        <v>251500</v>
      </c>
      <c r="F138" s="3">
        <f>IFERROR(VLOOKUP(B138,[3]Sheet1!B$2:D$478,3,FALSE),0)</f>
        <v>269500</v>
      </c>
      <c r="G138" s="3">
        <v>253500</v>
      </c>
      <c r="H138" s="3">
        <f>IFERROR(VLOOKUP(B138,'[1]All Metro Suburbs'!B$2:F$483,5,FALSE),)</f>
        <v>264000</v>
      </c>
      <c r="I138" s="3">
        <f>IFERROR(VLOOKUP(B138,[2]LSG_Stats_Combined!B$2:F$478,5,FALSE),)</f>
        <v>254000</v>
      </c>
      <c r="J138" s="3">
        <f>IFERROR(VLOOKUP(B138,[3]Sheet1!B$2:F$478,5,FALSE),0)</f>
        <v>249250</v>
      </c>
      <c r="K138" s="3">
        <f>IFERROR(VLOOKUP(B138,[4]Sheet1!B$2:F$478,5,FALSE),0)</f>
        <v>262500</v>
      </c>
      <c r="L138" s="3">
        <f>IFERROR(VLOOKUP(B138,[5]LSG_Stats_Combined_2016q2!B$2:F$479,5,FALSE),0)</f>
        <v>251000</v>
      </c>
      <c r="M138" s="3">
        <f>IFERROR(VLOOKUP(B138,[6]LSG_Stats_Combined_2016q3!B$2:F$479,5,FALSE),0)</f>
        <v>254000</v>
      </c>
      <c r="N138" s="3">
        <f>IFERROR(VLOOKUP(B138,[7]LSG_Stats_Combined_2016q4!B$2:F$478,5,FALSE),0)</f>
        <v>260000</v>
      </c>
      <c r="O138" s="3">
        <f>IFERROR(VLOOKUP(B138,[8]LSG_Stats_Combined_2017q1!B$2:F$479,5,FALSE),0)</f>
        <v>276500</v>
      </c>
      <c r="P138" s="3">
        <f>IFERROR(VLOOKUP(B138,[9]LSG_Stats_Combined_2017q2!B$2:F$479,5,FALSE),0)</f>
        <v>253500</v>
      </c>
      <c r="Q138" s="3">
        <f>IFERROR(VLOOKUP(B138,[10]City_Suburb_2017q3!B$2:F$479,5,FALSE),0)</f>
        <v>255000</v>
      </c>
      <c r="R138" s="3">
        <f>IFERROR(VLOOKUP(B138,[11]LSG_Stats_Combined_2017q4!B$2:F$480,5,FALSE),0)</f>
        <v>260000</v>
      </c>
      <c r="S138" s="3">
        <f>IFERROR(VLOOKUP(B138,[12]LSG_Stats_Combined_2018q1!B$1:G$480,5,FALSE),0)</f>
        <v>270000</v>
      </c>
      <c r="T138" s="3">
        <v>275500</v>
      </c>
      <c r="U138" s="3">
        <v>275000</v>
      </c>
      <c r="V138" s="3">
        <v>279900</v>
      </c>
      <c r="W138" s="3">
        <v>259750</v>
      </c>
      <c r="X138" s="3">
        <v>257500</v>
      </c>
      <c r="Y138" s="3">
        <v>275500</v>
      </c>
      <c r="Z138" s="3">
        <v>255000</v>
      </c>
      <c r="AA138" s="3">
        <v>351000</v>
      </c>
      <c r="AB138" s="3">
        <v>300000</v>
      </c>
      <c r="AC138" s="3">
        <v>328000</v>
      </c>
      <c r="AD138" s="3">
        <v>363000</v>
      </c>
      <c r="AE138" s="3">
        <v>325000</v>
      </c>
      <c r="AF138" s="3">
        <v>341000</v>
      </c>
      <c r="AG138" s="3">
        <v>435000</v>
      </c>
      <c r="AH138" s="3">
        <v>435000</v>
      </c>
      <c r="AI138" s="3">
        <v>440000</v>
      </c>
      <c r="AJ138" s="3">
        <v>386000</v>
      </c>
      <c r="AK138" s="3">
        <v>402500</v>
      </c>
      <c r="AL138" s="3">
        <v>427500</v>
      </c>
      <c r="AM138" s="3">
        <v>527500</v>
      </c>
      <c r="AN138" s="4">
        <v>451000</v>
      </c>
      <c r="AO138" s="4">
        <v>462500</v>
      </c>
      <c r="AP138" s="4">
        <v>480000</v>
      </c>
      <c r="AQ138" s="4">
        <v>530000</v>
      </c>
      <c r="AR138" s="4">
        <v>580000</v>
      </c>
      <c r="AS138" s="12">
        <v>594421.76481929596</v>
      </c>
      <c r="AT138" s="15">
        <f t="shared" si="2"/>
        <v>2.4865111757406827E-2</v>
      </c>
    </row>
    <row r="139" spans="1:46" ht="15" x14ac:dyDescent="0.25">
      <c r="A139" s="2" t="s">
        <v>130</v>
      </c>
      <c r="B139" s="3" t="s">
        <v>127</v>
      </c>
      <c r="C139" s="3">
        <v>477000</v>
      </c>
      <c r="D139" s="3">
        <f>IFERROR(VLOOKUP(B139,'[1]All Metro Suburbs'!B$2:D$483,3,FALSE),0)</f>
        <v>485250</v>
      </c>
      <c r="E139" s="3">
        <f>IFERROR(VLOOKUP(B139,[2]LSG_Stats_Combined!B$2:D$478,3,FALSE),0)</f>
        <v>525750</v>
      </c>
      <c r="F139" s="3">
        <f>IFERROR(VLOOKUP(B139,[3]Sheet1!B$2:D$478,3,FALSE),0)</f>
        <v>522500</v>
      </c>
      <c r="G139" s="3">
        <v>507000</v>
      </c>
      <c r="H139" s="3">
        <f>IFERROR(VLOOKUP(B139,'[1]All Metro Suburbs'!B$2:F$483,5,FALSE),)</f>
        <v>535000</v>
      </c>
      <c r="I139" s="3">
        <f>IFERROR(VLOOKUP(B139,[2]LSG_Stats_Combined!B$2:F$478,5,FALSE),)</f>
        <v>503000</v>
      </c>
      <c r="J139" s="3">
        <f>IFERROR(VLOOKUP(B139,[3]Sheet1!B$2:F$478,5,FALSE),0)</f>
        <v>413100</v>
      </c>
      <c r="K139" s="3">
        <f>IFERROR(VLOOKUP(B139,[4]Sheet1!B$2:F$478,5,FALSE),0)</f>
        <v>560000</v>
      </c>
      <c r="L139" s="3">
        <f>IFERROR(VLOOKUP(B139,[5]LSG_Stats_Combined_2016q2!B$2:F$479,5,FALSE),0)</f>
        <v>515000</v>
      </c>
      <c r="M139" s="3">
        <f>IFERROR(VLOOKUP(B139,[6]LSG_Stats_Combined_2016q3!B$2:F$479,5,FALSE),0)</f>
        <v>530000</v>
      </c>
      <c r="N139" s="3">
        <f>IFERROR(VLOOKUP(B139,[7]LSG_Stats_Combined_2016q4!B$2:F$478,5,FALSE),0)</f>
        <v>440000</v>
      </c>
      <c r="O139" s="3">
        <f>IFERROR(VLOOKUP(B139,[8]LSG_Stats_Combined_2017q1!B$2:F$479,5,FALSE),0)</f>
        <v>537500</v>
      </c>
      <c r="P139" s="3">
        <f>IFERROR(VLOOKUP(B139,[9]LSG_Stats_Combined_2017q2!B$2:F$479,5,FALSE),0)</f>
        <v>560000</v>
      </c>
      <c r="Q139" s="3">
        <f>IFERROR(VLOOKUP(B139,[10]City_Suburb_2017q3!B$2:F$479,5,FALSE),0)</f>
        <v>630000</v>
      </c>
      <c r="R139" s="3">
        <f>IFERROR(VLOOKUP(B139,[11]LSG_Stats_Combined_2017q4!B$2:F$480,5,FALSE),0)</f>
        <v>565000</v>
      </c>
      <c r="S139" s="3">
        <f>IFERROR(VLOOKUP(B139,[12]LSG_Stats_Combined_2018q1!B$1:G$480,5,FALSE),0)</f>
        <v>595000</v>
      </c>
      <c r="T139" s="3">
        <v>570000</v>
      </c>
      <c r="U139" s="3">
        <v>511500</v>
      </c>
      <c r="V139" s="3">
        <v>504000</v>
      </c>
      <c r="W139" s="3">
        <v>557500</v>
      </c>
      <c r="X139" s="3">
        <v>560500</v>
      </c>
      <c r="Y139" s="3">
        <v>592500</v>
      </c>
      <c r="Z139" s="3">
        <v>561250</v>
      </c>
      <c r="AA139" s="3">
        <v>447500</v>
      </c>
      <c r="AB139" s="3">
        <v>402000</v>
      </c>
      <c r="AC139" s="3">
        <v>477500</v>
      </c>
      <c r="AD139" s="3">
        <v>427955</v>
      </c>
      <c r="AE139" s="3">
        <v>458750</v>
      </c>
      <c r="AF139" s="3">
        <v>542000</v>
      </c>
      <c r="AG139" s="3">
        <v>492500</v>
      </c>
      <c r="AH139" s="3">
        <v>575000</v>
      </c>
      <c r="AI139" s="3">
        <v>636000</v>
      </c>
      <c r="AJ139" s="3">
        <v>600000</v>
      </c>
      <c r="AK139" s="3">
        <v>828000</v>
      </c>
      <c r="AL139" s="3">
        <v>868000</v>
      </c>
      <c r="AM139" s="3">
        <v>598000</v>
      </c>
      <c r="AN139" s="4">
        <v>750000</v>
      </c>
      <c r="AO139" s="4">
        <v>862500</v>
      </c>
      <c r="AP139" s="4">
        <v>795000</v>
      </c>
      <c r="AQ139" s="4">
        <v>815000</v>
      </c>
      <c r="AR139" s="4">
        <v>923586</v>
      </c>
      <c r="AS139" s="12">
        <v>866746.17896838498</v>
      </c>
      <c r="AT139" s="15">
        <f t="shared" si="2"/>
        <v>-6.1542532077808694E-2</v>
      </c>
    </row>
    <row r="140" spans="1:46" ht="15" x14ac:dyDescent="0.25">
      <c r="A140" s="2" t="s">
        <v>146</v>
      </c>
      <c r="B140" s="3" t="s">
        <v>147</v>
      </c>
      <c r="C140" s="3">
        <v>400000</v>
      </c>
      <c r="D140" s="3">
        <f>IFERROR(VLOOKUP(B140,'[1]All Metro Suburbs'!B$2:D$483,3,FALSE),0)</f>
        <v>345000</v>
      </c>
      <c r="E140" s="3">
        <f>IFERROR(VLOOKUP(B140,[2]LSG_Stats_Combined!B$2:D$478,3,FALSE),0)</f>
        <v>328750</v>
      </c>
      <c r="F140" s="3">
        <f>IFERROR(VLOOKUP(B140,[3]Sheet1!B$2:D$478,3,FALSE),0)</f>
        <v>330000</v>
      </c>
      <c r="G140" s="3">
        <v>380000</v>
      </c>
      <c r="H140" s="3">
        <f>IFERROR(VLOOKUP(B140,'[1]All Metro Suburbs'!B$2:F$483,5,FALSE),)</f>
        <v>398000</v>
      </c>
      <c r="I140" s="3">
        <f>IFERROR(VLOOKUP(B140,[2]LSG_Stats_Combined!B$2:F$478,5,FALSE),)</f>
        <v>377500</v>
      </c>
      <c r="J140" s="3">
        <f>IFERROR(VLOOKUP(B140,[3]Sheet1!B$2:F$478,5,FALSE),0)</f>
        <v>375000</v>
      </c>
      <c r="K140" s="3">
        <f>IFERROR(VLOOKUP(B140,[4]Sheet1!B$2:F$478,5,FALSE),0)</f>
        <v>320000</v>
      </c>
      <c r="L140" s="3">
        <f>IFERROR(VLOOKUP(B140,[5]LSG_Stats_Combined_2016q2!B$2:F$479,5,FALSE),0)</f>
        <v>420000</v>
      </c>
      <c r="M140" s="3">
        <f>IFERROR(VLOOKUP(B140,[6]LSG_Stats_Combined_2016q3!B$2:F$479,5,FALSE),0)</f>
        <v>370000</v>
      </c>
      <c r="N140" s="3">
        <f>IFERROR(VLOOKUP(B140,[7]LSG_Stats_Combined_2016q4!B$2:F$478,5,FALSE),0)</f>
        <v>370000</v>
      </c>
      <c r="O140" s="3">
        <f>IFERROR(VLOOKUP(B140,[8]LSG_Stats_Combined_2017q1!B$2:F$479,5,FALSE),0)</f>
        <v>400800</v>
      </c>
      <c r="P140" s="3">
        <f>IFERROR(VLOOKUP(B140,[9]LSG_Stats_Combined_2017q2!B$2:F$479,5,FALSE),0)</f>
        <v>422000</v>
      </c>
      <c r="Q140" s="3">
        <f>IFERROR(VLOOKUP(B140,[10]City_Suburb_2017q3!B$2:F$479,5,FALSE),0)</f>
        <v>385000</v>
      </c>
      <c r="R140" s="3">
        <f>IFERROR(VLOOKUP(B140,[11]LSG_Stats_Combined_2017q4!B$2:F$480,5,FALSE),0)</f>
        <v>397500</v>
      </c>
      <c r="S140" s="3">
        <f>IFERROR(VLOOKUP(B140,[12]LSG_Stats_Combined_2018q1!B$1:G$480,5,FALSE),0)</f>
        <v>390000</v>
      </c>
      <c r="T140" s="3">
        <v>381000</v>
      </c>
      <c r="U140" s="3">
        <v>431000</v>
      </c>
      <c r="V140" s="3">
        <v>397500</v>
      </c>
      <c r="W140" s="3">
        <v>424500</v>
      </c>
      <c r="X140" s="3">
        <v>403000</v>
      </c>
      <c r="Y140" s="3">
        <v>375000</v>
      </c>
      <c r="Z140" s="3">
        <v>473250</v>
      </c>
      <c r="AA140" s="3">
        <v>420000</v>
      </c>
      <c r="AB140" s="3">
        <v>410000</v>
      </c>
      <c r="AC140" s="3">
        <v>408500</v>
      </c>
      <c r="AD140" s="3">
        <v>435500</v>
      </c>
      <c r="AE140" s="3">
        <v>473500</v>
      </c>
      <c r="AF140" s="3">
        <v>505000</v>
      </c>
      <c r="AG140" s="3">
        <v>503750</v>
      </c>
      <c r="AH140" s="3">
        <v>547500</v>
      </c>
      <c r="AI140" s="3">
        <v>575000</v>
      </c>
      <c r="AJ140" s="3">
        <v>576000</v>
      </c>
      <c r="AK140" s="3">
        <v>612500</v>
      </c>
      <c r="AL140" s="3">
        <v>648000</v>
      </c>
      <c r="AM140" s="3">
        <v>690000</v>
      </c>
      <c r="AN140" s="4">
        <v>590000</v>
      </c>
      <c r="AO140" s="4">
        <v>604500</v>
      </c>
      <c r="AP140" s="4">
        <v>665000</v>
      </c>
      <c r="AQ140" s="4">
        <v>684000</v>
      </c>
      <c r="AR140" s="4">
        <v>680000</v>
      </c>
      <c r="AS140" s="14">
        <v>724574.71844670898</v>
      </c>
      <c r="AT140" s="15">
        <f t="shared" si="2"/>
        <v>6.555105653927791E-2</v>
      </c>
    </row>
    <row r="141" spans="1:46" ht="15" x14ac:dyDescent="0.25">
      <c r="A141" s="2" t="s">
        <v>146</v>
      </c>
      <c r="B141" s="3" t="s">
        <v>107</v>
      </c>
      <c r="C141" s="3">
        <v>412500</v>
      </c>
      <c r="D141" s="3">
        <f>IFERROR(VLOOKUP(B141,'[1]All Metro Suburbs'!B$2:D$483,3,FALSE),0)</f>
        <v>429750</v>
      </c>
      <c r="E141" s="3">
        <f>IFERROR(VLOOKUP(B141,[2]LSG_Stats_Combined!B$2:D$478,3,FALSE),0)</f>
        <v>483000</v>
      </c>
      <c r="F141" s="3">
        <f>IFERROR(VLOOKUP(B141,[3]Sheet1!B$2:D$478,3,FALSE),0)</f>
        <v>410000</v>
      </c>
      <c r="G141" s="3">
        <v>427500</v>
      </c>
      <c r="H141" s="3">
        <f>IFERROR(VLOOKUP(B141,'[1]All Metro Suburbs'!B$2:F$483,5,FALSE),)</f>
        <v>443500</v>
      </c>
      <c r="I141" s="3">
        <f>IFERROR(VLOOKUP(B141,[2]LSG_Stats_Combined!B$2:F$478,5,FALSE),)</f>
        <v>453500</v>
      </c>
      <c r="J141" s="3">
        <f>IFERROR(VLOOKUP(B141,[3]Sheet1!B$2:F$478,5,FALSE),0)</f>
        <v>480000</v>
      </c>
      <c r="K141" s="3">
        <f>IFERROR(VLOOKUP(B141,[4]Sheet1!B$2:F$478,5,FALSE),0)</f>
        <v>462500</v>
      </c>
      <c r="L141" s="3">
        <f>IFERROR(VLOOKUP(B141,[5]LSG_Stats_Combined_2016q2!B$2:F$479,5,FALSE),0)</f>
        <v>410000</v>
      </c>
      <c r="M141" s="3">
        <f>IFERROR(VLOOKUP(B141,[6]LSG_Stats_Combined_2016q3!B$2:F$479,5,FALSE),0)</f>
        <v>422000</v>
      </c>
      <c r="N141" s="3">
        <f>IFERROR(VLOOKUP(B141,[7]LSG_Stats_Combined_2016q4!B$2:F$478,5,FALSE),0)</f>
        <v>470000</v>
      </c>
      <c r="O141" s="3">
        <f>IFERROR(VLOOKUP(B141,[8]LSG_Stats_Combined_2017q1!B$2:F$479,5,FALSE),0)</f>
        <v>540000</v>
      </c>
      <c r="P141" s="3">
        <f>IFERROR(VLOOKUP(B141,[9]LSG_Stats_Combined_2017q2!B$2:F$479,5,FALSE),0)</f>
        <v>463000</v>
      </c>
      <c r="Q141" s="3">
        <f>IFERROR(VLOOKUP(B141,[10]City_Suburb_2017q3!B$2:F$479,5,FALSE),0)</f>
        <v>555000</v>
      </c>
      <c r="R141" s="3">
        <f>IFERROR(VLOOKUP(B141,[11]LSG_Stats_Combined_2017q4!B$2:F$480,5,FALSE),0)</f>
        <v>486000</v>
      </c>
      <c r="S141" s="3">
        <f>IFERROR(VLOOKUP(B141,[12]LSG_Stats_Combined_2018q1!B$1:G$480,5,FALSE),0)</f>
        <v>481750</v>
      </c>
      <c r="T141" s="3">
        <v>475000</v>
      </c>
      <c r="U141" s="3">
        <v>546250</v>
      </c>
      <c r="V141" s="3">
        <v>520000</v>
      </c>
      <c r="W141" s="3">
        <v>505000</v>
      </c>
      <c r="X141" s="3">
        <v>458668</v>
      </c>
      <c r="Y141" s="3">
        <v>432000</v>
      </c>
      <c r="Z141" s="3">
        <v>480000</v>
      </c>
      <c r="AA141" s="3">
        <v>415000</v>
      </c>
      <c r="AB141" s="3">
        <v>421000</v>
      </c>
      <c r="AC141" s="3">
        <v>452000</v>
      </c>
      <c r="AD141" s="3">
        <v>505000</v>
      </c>
      <c r="AE141" s="3">
        <v>460000</v>
      </c>
      <c r="AF141" s="3">
        <v>515000</v>
      </c>
      <c r="AG141" s="3">
        <v>490750</v>
      </c>
      <c r="AH141" s="3">
        <v>507500</v>
      </c>
      <c r="AI141" s="3">
        <v>600000</v>
      </c>
      <c r="AJ141" s="3">
        <v>616500</v>
      </c>
      <c r="AK141" s="3">
        <v>734000</v>
      </c>
      <c r="AL141" s="3">
        <v>655000</v>
      </c>
      <c r="AM141" s="3">
        <v>625100</v>
      </c>
      <c r="AN141" s="4">
        <v>814500</v>
      </c>
      <c r="AO141" s="4">
        <v>800000</v>
      </c>
      <c r="AP141" s="4">
        <v>735000</v>
      </c>
      <c r="AQ141" s="4">
        <v>800000</v>
      </c>
      <c r="AR141" s="4">
        <v>793250</v>
      </c>
      <c r="AS141" s="12">
        <v>849570.01545120904</v>
      </c>
      <c r="AT141" s="15">
        <f t="shared" si="2"/>
        <v>7.0999074000893836E-2</v>
      </c>
    </row>
    <row r="142" spans="1:46" ht="15" x14ac:dyDescent="0.25">
      <c r="A142" s="2" t="s">
        <v>146</v>
      </c>
      <c r="B142" s="3" t="s">
        <v>148</v>
      </c>
      <c r="C142" s="3">
        <v>342000</v>
      </c>
      <c r="D142" s="3">
        <f>IFERROR(VLOOKUP(B142,'[1]All Metro Suburbs'!B$2:D$483,3,FALSE),0)</f>
        <v>372500</v>
      </c>
      <c r="E142" s="3">
        <f>IFERROR(VLOOKUP(B142,[2]LSG_Stats_Combined!B$2:D$478,3,FALSE),0)</f>
        <v>365000</v>
      </c>
      <c r="F142" s="3">
        <f>IFERROR(VLOOKUP(B142,[3]Sheet1!B$2:D$478,3,FALSE),0)</f>
        <v>357500</v>
      </c>
      <c r="G142" s="3">
        <v>387000</v>
      </c>
      <c r="H142" s="3">
        <f>IFERROR(VLOOKUP(B142,'[1]All Metro Suburbs'!B$2:F$483,5,FALSE),)</f>
        <v>350000</v>
      </c>
      <c r="I142" s="3">
        <f>IFERROR(VLOOKUP(B142,[2]LSG_Stats_Combined!B$2:F$478,5,FALSE),)</f>
        <v>385500</v>
      </c>
      <c r="J142" s="3">
        <f>IFERROR(VLOOKUP(B142,[3]Sheet1!B$2:F$478,5,FALSE),0)</f>
        <v>362500</v>
      </c>
      <c r="K142" s="3">
        <f>IFERROR(VLOOKUP(B142,[4]Sheet1!B$2:F$478,5,FALSE),0)</f>
        <v>374000</v>
      </c>
      <c r="L142" s="3">
        <f>IFERROR(VLOOKUP(B142,[5]LSG_Stats_Combined_2016q2!B$2:F$479,5,FALSE),0)</f>
        <v>416400</v>
      </c>
      <c r="M142" s="3">
        <f>IFERROR(VLOOKUP(B142,[6]LSG_Stats_Combined_2016q3!B$2:F$479,5,FALSE),0)</f>
        <v>403750</v>
      </c>
      <c r="N142" s="3">
        <f>IFERROR(VLOOKUP(B142,[7]LSG_Stats_Combined_2016q4!B$2:F$478,5,FALSE),0)</f>
        <v>400000</v>
      </c>
      <c r="O142" s="3">
        <f>IFERROR(VLOOKUP(B142,[8]LSG_Stats_Combined_2017q1!B$2:F$479,5,FALSE),0)</f>
        <v>346250</v>
      </c>
      <c r="P142" s="3">
        <f>IFERROR(VLOOKUP(B142,[9]LSG_Stats_Combined_2017q2!B$2:F$479,5,FALSE),0)</f>
        <v>425000</v>
      </c>
      <c r="Q142" s="3">
        <f>IFERROR(VLOOKUP(B142,[10]City_Suburb_2017q3!B$2:F$479,5,FALSE),0)</f>
        <v>409200</v>
      </c>
      <c r="R142" s="3">
        <f>IFERROR(VLOOKUP(B142,[11]LSG_Stats_Combined_2017q4!B$2:F$480,5,FALSE),0)</f>
        <v>400000</v>
      </c>
      <c r="S142" s="3">
        <f>IFERROR(VLOOKUP(B142,[12]LSG_Stats_Combined_2018q1!B$1:G$480,5,FALSE),0)</f>
        <v>372500</v>
      </c>
      <c r="T142" s="3">
        <v>432500</v>
      </c>
      <c r="U142" s="3">
        <v>406000</v>
      </c>
      <c r="V142" s="3">
        <v>450000</v>
      </c>
      <c r="W142" s="3">
        <v>407499</v>
      </c>
      <c r="X142" s="3">
        <v>410000</v>
      </c>
      <c r="Y142" s="3">
        <v>370000</v>
      </c>
      <c r="Z142" s="3">
        <v>422000</v>
      </c>
      <c r="AA142" s="3">
        <v>575000</v>
      </c>
      <c r="AB142" s="3">
        <v>487500</v>
      </c>
      <c r="AC142" s="3">
        <v>532500</v>
      </c>
      <c r="AD142" s="3">
        <v>550000</v>
      </c>
      <c r="AE142" s="3">
        <v>589750</v>
      </c>
      <c r="AF142" s="3">
        <v>712393</v>
      </c>
      <c r="AG142" s="3">
        <v>584000</v>
      </c>
      <c r="AH142" s="3">
        <v>540000</v>
      </c>
      <c r="AI142" s="3">
        <v>717500</v>
      </c>
      <c r="AJ142" s="3">
        <v>715000</v>
      </c>
      <c r="AK142" s="3">
        <v>575000</v>
      </c>
      <c r="AL142" s="3">
        <v>631666.5</v>
      </c>
      <c r="AM142" s="3">
        <v>715000</v>
      </c>
      <c r="AN142" s="4">
        <v>645888</v>
      </c>
      <c r="AO142" s="4">
        <v>631000</v>
      </c>
      <c r="AP142" s="4">
        <v>622500</v>
      </c>
      <c r="AQ142" s="4">
        <v>709000</v>
      </c>
      <c r="AR142" s="4">
        <v>755000</v>
      </c>
      <c r="AS142" s="12">
        <v>743855.68574995897</v>
      </c>
      <c r="AT142" s="15">
        <f t="shared" si="2"/>
        <v>-1.4760681125882162E-2</v>
      </c>
    </row>
    <row r="143" spans="1:46" ht="15" x14ac:dyDescent="0.25">
      <c r="A143" s="2" t="s">
        <v>146</v>
      </c>
      <c r="B143" s="3" t="s">
        <v>149</v>
      </c>
      <c r="C143" s="3">
        <v>395000</v>
      </c>
      <c r="D143" s="3">
        <f>IFERROR(VLOOKUP(B143,'[1]All Metro Suburbs'!B$2:D$483,3,FALSE),0)</f>
        <v>420000</v>
      </c>
      <c r="E143" s="3">
        <f>IFERROR(VLOOKUP(B143,[2]LSG_Stats_Combined!B$2:D$478,3,FALSE),0)</f>
        <v>406000</v>
      </c>
      <c r="F143" s="3">
        <f>IFERROR(VLOOKUP(B143,[3]Sheet1!B$2:D$478,3,FALSE),0)</f>
        <v>450500</v>
      </c>
      <c r="G143" s="3">
        <v>464000</v>
      </c>
      <c r="H143" s="3">
        <f>IFERROR(VLOOKUP(B143,'[1]All Metro Suburbs'!B$2:F$483,5,FALSE),)</f>
        <v>470000</v>
      </c>
      <c r="I143" s="3">
        <f>IFERROR(VLOOKUP(B143,[2]LSG_Stats_Combined!B$2:F$478,5,FALSE),)</f>
        <v>385000</v>
      </c>
      <c r="J143" s="3">
        <f>IFERROR(VLOOKUP(B143,[3]Sheet1!B$2:F$478,5,FALSE),0)</f>
        <v>481000</v>
      </c>
      <c r="K143" s="3">
        <f>IFERROR(VLOOKUP(B143,[4]Sheet1!B$2:F$478,5,FALSE),0)</f>
        <v>444000</v>
      </c>
      <c r="L143" s="3">
        <f>IFERROR(VLOOKUP(B143,[5]LSG_Stats_Combined_2016q2!B$2:F$479,5,FALSE),0)</f>
        <v>470000</v>
      </c>
      <c r="M143" s="3">
        <f>IFERROR(VLOOKUP(B143,[6]LSG_Stats_Combined_2016q3!B$2:F$479,5,FALSE),0)</f>
        <v>494000</v>
      </c>
      <c r="N143" s="3">
        <f>IFERROR(VLOOKUP(B143,[7]LSG_Stats_Combined_2016q4!B$2:F$478,5,FALSE),0)</f>
        <v>447500</v>
      </c>
      <c r="O143" s="3">
        <f>IFERROR(VLOOKUP(B143,[8]LSG_Stats_Combined_2017q1!B$2:F$479,5,FALSE),0)</f>
        <v>485000</v>
      </c>
      <c r="P143" s="3">
        <f>IFERROR(VLOOKUP(B143,[9]LSG_Stats_Combined_2017q2!B$2:F$479,5,FALSE),0)</f>
        <v>446750</v>
      </c>
      <c r="Q143" s="3">
        <f>IFERROR(VLOOKUP(B143,[10]City_Suburb_2017q3!B$2:F$479,5,FALSE),0)</f>
        <v>482000</v>
      </c>
      <c r="R143" s="3">
        <f>IFERROR(VLOOKUP(B143,[11]LSG_Stats_Combined_2017q4!B$2:F$480,5,FALSE),0)</f>
        <v>504000</v>
      </c>
      <c r="S143" s="3">
        <f>IFERROR(VLOOKUP(B143,[12]LSG_Stats_Combined_2018q1!B$1:G$480,5,FALSE),0)</f>
        <v>460000</v>
      </c>
      <c r="T143" s="3">
        <v>482500</v>
      </c>
      <c r="U143" s="3">
        <v>485000</v>
      </c>
      <c r="V143" s="3">
        <v>495000</v>
      </c>
      <c r="W143" s="3">
        <v>442500</v>
      </c>
      <c r="X143" s="3">
        <v>475000</v>
      </c>
      <c r="Y143" s="3">
        <v>560000</v>
      </c>
      <c r="Z143" s="3">
        <v>482000</v>
      </c>
      <c r="AA143" s="3">
        <v>457500</v>
      </c>
      <c r="AB143" s="3">
        <v>479500</v>
      </c>
      <c r="AC143" s="3">
        <v>505500</v>
      </c>
      <c r="AD143" s="3">
        <v>430000</v>
      </c>
      <c r="AE143" s="3">
        <v>485000</v>
      </c>
      <c r="AF143" s="3">
        <v>490000</v>
      </c>
      <c r="AG143" s="3">
        <v>594250</v>
      </c>
      <c r="AH143" s="3">
        <v>590000</v>
      </c>
      <c r="AI143" s="3">
        <v>637500</v>
      </c>
      <c r="AJ143" s="3">
        <v>634000</v>
      </c>
      <c r="AK143" s="3">
        <v>693000</v>
      </c>
      <c r="AL143" s="3">
        <v>652000</v>
      </c>
      <c r="AM143" s="3">
        <v>582500</v>
      </c>
      <c r="AN143" s="4">
        <v>737500</v>
      </c>
      <c r="AO143" s="4">
        <v>705000</v>
      </c>
      <c r="AP143" s="4">
        <v>720500</v>
      </c>
      <c r="AQ143" s="4">
        <v>811000</v>
      </c>
      <c r="AR143" s="4">
        <v>863500</v>
      </c>
      <c r="AS143" s="12">
        <v>890204.69584450906</v>
      </c>
      <c r="AT143" s="15">
        <f t="shared" si="2"/>
        <v>3.0926109837300587E-2</v>
      </c>
    </row>
    <row r="144" spans="1:46" ht="15" x14ac:dyDescent="0.25">
      <c r="A144" s="2" t="s">
        <v>146</v>
      </c>
      <c r="B144" s="3" t="s">
        <v>150</v>
      </c>
      <c r="C144" s="3">
        <v>475000</v>
      </c>
      <c r="D144" s="3">
        <f>IFERROR(VLOOKUP(B144,'[1]All Metro Suburbs'!B$2:D$483,3,FALSE),0)</f>
        <v>388000</v>
      </c>
      <c r="E144" s="3">
        <f>IFERROR(VLOOKUP(B144,[2]LSG_Stats_Combined!B$2:D$478,3,FALSE),0)</f>
        <v>430000</v>
      </c>
      <c r="F144" s="3">
        <f>IFERROR(VLOOKUP(B144,[3]Sheet1!B$2:D$478,3,FALSE),0)</f>
        <v>405000</v>
      </c>
      <c r="G144" s="3">
        <v>407000</v>
      </c>
      <c r="H144" s="3">
        <f>IFERROR(VLOOKUP(B144,'[1]All Metro Suburbs'!B$2:F$483,5,FALSE),)</f>
        <v>425000</v>
      </c>
      <c r="I144" s="3">
        <f>IFERROR(VLOOKUP(B144,[2]LSG_Stats_Combined!B$2:F$478,5,FALSE),)</f>
        <v>390000</v>
      </c>
      <c r="J144" s="3">
        <f>IFERROR(VLOOKUP(B144,[3]Sheet1!B$2:F$478,5,FALSE),0)</f>
        <v>410250</v>
      </c>
      <c r="K144" s="3">
        <f>IFERROR(VLOOKUP(B144,[4]Sheet1!B$2:F$478,5,FALSE),0)</f>
        <v>442500</v>
      </c>
      <c r="L144" s="3">
        <f>IFERROR(VLOOKUP(B144,[5]LSG_Stats_Combined_2016q2!B$2:F$479,5,FALSE),0)</f>
        <v>455000</v>
      </c>
      <c r="M144" s="3">
        <f>IFERROR(VLOOKUP(B144,[6]LSG_Stats_Combined_2016q3!B$2:F$479,5,FALSE),0)</f>
        <v>418500</v>
      </c>
      <c r="N144" s="3">
        <f>IFERROR(VLOOKUP(B144,[7]LSG_Stats_Combined_2016q4!B$2:F$478,5,FALSE),0)</f>
        <v>450500</v>
      </c>
      <c r="O144" s="3">
        <f>IFERROR(VLOOKUP(B144,[8]LSG_Stats_Combined_2017q1!B$2:F$479,5,FALSE),0)</f>
        <v>458000</v>
      </c>
      <c r="P144" s="3">
        <f>IFERROR(VLOOKUP(B144,[9]LSG_Stats_Combined_2017q2!B$2:F$479,5,FALSE),0)</f>
        <v>478250</v>
      </c>
      <c r="Q144" s="3">
        <f>IFERROR(VLOOKUP(B144,[10]City_Suburb_2017q3!B$2:F$479,5,FALSE),0)</f>
        <v>470250</v>
      </c>
      <c r="R144" s="3">
        <f>IFERROR(VLOOKUP(B144,[11]LSG_Stats_Combined_2017q4!B$2:F$480,5,FALSE),0)</f>
        <v>398000</v>
      </c>
      <c r="S144" s="3">
        <f>IFERROR(VLOOKUP(B144,[12]LSG_Stats_Combined_2018q1!B$1:G$480,5,FALSE),0)</f>
        <v>452500</v>
      </c>
      <c r="T144" s="3">
        <v>470000</v>
      </c>
      <c r="U144" s="3">
        <v>428000</v>
      </c>
      <c r="V144" s="3">
        <v>517500</v>
      </c>
      <c r="W144" s="3">
        <v>465000</v>
      </c>
      <c r="X144" s="3">
        <v>475000</v>
      </c>
      <c r="Y144" s="3">
        <v>540000</v>
      </c>
      <c r="Z144" s="3">
        <v>544500</v>
      </c>
      <c r="AA144" s="3">
        <v>483000</v>
      </c>
      <c r="AB144" s="3">
        <v>522500</v>
      </c>
      <c r="AC144" s="3">
        <v>540000</v>
      </c>
      <c r="AD144" s="3">
        <v>505000</v>
      </c>
      <c r="AE144" s="3">
        <v>675000</v>
      </c>
      <c r="AF144" s="3">
        <v>562500</v>
      </c>
      <c r="AG144" s="3">
        <v>649000</v>
      </c>
      <c r="AH144" s="3">
        <v>650000</v>
      </c>
      <c r="AI144" s="3">
        <v>682500</v>
      </c>
      <c r="AJ144" s="3">
        <v>843000</v>
      </c>
      <c r="AK144" s="3">
        <v>593000</v>
      </c>
      <c r="AL144" s="3">
        <v>650000</v>
      </c>
      <c r="AM144" s="3">
        <v>805000</v>
      </c>
      <c r="AN144" s="4">
        <v>700000</v>
      </c>
      <c r="AO144" s="4">
        <v>716325</v>
      </c>
      <c r="AP144" s="4">
        <v>735000</v>
      </c>
      <c r="AQ144" s="4">
        <v>725000</v>
      </c>
      <c r="AR144" s="4">
        <v>756000</v>
      </c>
      <c r="AS144" s="12">
        <v>779207.35649121995</v>
      </c>
      <c r="AT144" s="15">
        <f t="shared" si="2"/>
        <v>3.0697561496322686E-2</v>
      </c>
    </row>
    <row r="145" spans="1:46" ht="15" x14ac:dyDescent="0.25">
      <c r="A145" s="2" t="s">
        <v>146</v>
      </c>
      <c r="B145" s="3" t="s">
        <v>151</v>
      </c>
      <c r="C145" s="3">
        <v>456750</v>
      </c>
      <c r="D145" s="3">
        <f>IFERROR(VLOOKUP(B145,'[1]All Metro Suburbs'!B$2:D$483,3,FALSE),0)</f>
        <v>453000</v>
      </c>
      <c r="E145" s="3">
        <f>IFERROR(VLOOKUP(B145,[2]LSG_Stats_Combined!B$2:D$478,3,FALSE),0)</f>
        <v>436500</v>
      </c>
      <c r="F145" s="3">
        <f>IFERROR(VLOOKUP(B145,[3]Sheet1!B$2:D$478,3,FALSE),0)</f>
        <v>417500</v>
      </c>
      <c r="G145" s="3">
        <v>514000</v>
      </c>
      <c r="H145" s="3">
        <f>IFERROR(VLOOKUP(B145,'[1]All Metro Suburbs'!B$2:F$483,5,FALSE),)</f>
        <v>444000</v>
      </c>
      <c r="I145" s="3">
        <f>IFERROR(VLOOKUP(B145,[2]LSG_Stats_Combined!B$2:F$478,5,FALSE),)</f>
        <v>507500</v>
      </c>
      <c r="J145" s="3">
        <f>IFERROR(VLOOKUP(B145,[3]Sheet1!B$2:F$478,5,FALSE),0)</f>
        <v>431000</v>
      </c>
      <c r="K145" s="3">
        <f>IFERROR(VLOOKUP(B145,[4]Sheet1!B$2:F$478,5,FALSE),0)</f>
        <v>480000</v>
      </c>
      <c r="L145" s="3">
        <f>IFERROR(VLOOKUP(B145,[5]LSG_Stats_Combined_2016q2!B$2:F$479,5,FALSE),0)</f>
        <v>475000</v>
      </c>
      <c r="M145" s="3">
        <f>IFERROR(VLOOKUP(B145,[6]LSG_Stats_Combined_2016q3!B$2:F$479,5,FALSE),0)</f>
        <v>495000</v>
      </c>
      <c r="N145" s="3">
        <f>IFERROR(VLOOKUP(B145,[7]LSG_Stats_Combined_2016q4!B$2:F$478,5,FALSE),0)</f>
        <v>441500</v>
      </c>
      <c r="O145" s="3">
        <f>IFERROR(VLOOKUP(B145,[8]LSG_Stats_Combined_2017q1!B$2:F$479,5,FALSE),0)</f>
        <v>457500</v>
      </c>
      <c r="P145" s="3">
        <f>IFERROR(VLOOKUP(B145,[9]LSG_Stats_Combined_2017q2!B$2:F$479,5,FALSE),0)</f>
        <v>550000</v>
      </c>
      <c r="Q145" s="3">
        <f>IFERROR(VLOOKUP(B145,[10]City_Suburb_2017q3!B$2:F$479,5,FALSE),0)</f>
        <v>547750</v>
      </c>
      <c r="R145" s="3">
        <f>IFERROR(VLOOKUP(B145,[11]LSG_Stats_Combined_2017q4!B$2:F$480,5,FALSE),0)</f>
        <v>500000</v>
      </c>
      <c r="S145" s="3">
        <f>IFERROR(VLOOKUP(B145,[12]LSG_Stats_Combined_2018q1!B$1:G$480,5,FALSE),0)</f>
        <v>450000</v>
      </c>
      <c r="T145" s="3">
        <v>525000</v>
      </c>
      <c r="U145" s="3">
        <v>512500</v>
      </c>
      <c r="V145" s="3">
        <v>600500</v>
      </c>
      <c r="W145" s="3">
        <v>555000</v>
      </c>
      <c r="X145" s="3">
        <v>511000</v>
      </c>
      <c r="Y145" s="3">
        <v>510000</v>
      </c>
      <c r="Z145" s="3">
        <v>540000</v>
      </c>
      <c r="AA145" s="3">
        <v>420000</v>
      </c>
      <c r="AB145" s="3">
        <v>389230</v>
      </c>
      <c r="AC145" s="3">
        <v>435000</v>
      </c>
      <c r="AD145" s="3">
        <v>451500</v>
      </c>
      <c r="AE145" s="3">
        <v>486250</v>
      </c>
      <c r="AF145" s="3">
        <v>510500</v>
      </c>
      <c r="AG145" s="3">
        <v>500000</v>
      </c>
      <c r="AH145" s="3">
        <v>515000</v>
      </c>
      <c r="AI145" s="3">
        <v>624750</v>
      </c>
      <c r="AJ145" s="3">
        <v>679000</v>
      </c>
      <c r="AK145" s="3">
        <v>720000</v>
      </c>
      <c r="AL145" s="3">
        <v>691000</v>
      </c>
      <c r="AM145" s="3">
        <v>630550</v>
      </c>
      <c r="AN145" s="4">
        <v>881500</v>
      </c>
      <c r="AO145" s="4">
        <v>834000</v>
      </c>
      <c r="AP145" s="4">
        <v>927500</v>
      </c>
      <c r="AQ145" s="4">
        <v>805000</v>
      </c>
      <c r="AR145" s="4">
        <v>927500</v>
      </c>
      <c r="AS145" s="12">
        <v>909214.77771141601</v>
      </c>
      <c r="AT145" s="15">
        <f t="shared" si="2"/>
        <v>-1.971452537852721E-2</v>
      </c>
    </row>
    <row r="146" spans="1:46" ht="15" x14ac:dyDescent="0.25">
      <c r="A146" s="2" t="s">
        <v>146</v>
      </c>
      <c r="B146" s="3" t="s">
        <v>113</v>
      </c>
      <c r="C146" s="3">
        <v>300000</v>
      </c>
      <c r="D146" s="3">
        <f>IFERROR(VLOOKUP(B146,'[1]All Metro Suburbs'!B$2:D$483,3,FALSE),0)</f>
        <v>335000</v>
      </c>
      <c r="E146" s="3">
        <f>IFERROR(VLOOKUP(B146,[2]LSG_Stats_Combined!B$2:D$478,3,FALSE),0)</f>
        <v>343000</v>
      </c>
      <c r="F146" s="3">
        <f>IFERROR(VLOOKUP(B146,[3]Sheet1!B$2:D$478,3,FALSE),0)</f>
        <v>383000</v>
      </c>
      <c r="G146" s="3">
        <v>299000</v>
      </c>
      <c r="H146" s="3">
        <f>IFERROR(VLOOKUP(B146,'[1]All Metro Suburbs'!B$2:F$483,5,FALSE),)</f>
        <v>336250</v>
      </c>
      <c r="I146" s="3">
        <f>IFERROR(VLOOKUP(B146,[2]LSG_Stats_Combined!B$2:F$478,5,FALSE),)</f>
        <v>360500</v>
      </c>
      <c r="J146" s="3">
        <f>IFERROR(VLOOKUP(B146,[3]Sheet1!B$2:F$478,5,FALSE),0)</f>
        <v>365000</v>
      </c>
      <c r="K146" s="3">
        <f>IFERROR(VLOOKUP(B146,[4]Sheet1!B$2:F$478,5,FALSE),0)</f>
        <v>322000</v>
      </c>
      <c r="L146" s="3">
        <f>IFERROR(VLOOKUP(B146,[5]LSG_Stats_Combined_2016q2!B$2:F$479,5,FALSE),0)</f>
        <v>372500</v>
      </c>
      <c r="M146" s="3">
        <f>IFERROR(VLOOKUP(B146,[6]LSG_Stats_Combined_2016q3!B$2:F$479,5,FALSE),0)</f>
        <v>391750</v>
      </c>
      <c r="N146" s="3">
        <f>IFERROR(VLOOKUP(B146,[7]LSG_Stats_Combined_2016q4!B$2:F$478,5,FALSE),0)</f>
        <v>393500</v>
      </c>
      <c r="O146" s="3">
        <f>IFERROR(VLOOKUP(B146,[8]LSG_Stats_Combined_2017q1!B$2:F$479,5,FALSE),0)</f>
        <v>357500</v>
      </c>
      <c r="P146" s="3">
        <f>IFERROR(VLOOKUP(B146,[9]LSG_Stats_Combined_2017q2!B$2:F$479,5,FALSE),0)</f>
        <v>390000</v>
      </c>
      <c r="Q146" s="3">
        <f>IFERROR(VLOOKUP(B146,[10]City_Suburb_2017q3!B$2:F$479,5,FALSE),0)</f>
        <v>420000</v>
      </c>
      <c r="R146" s="3">
        <f>IFERROR(VLOOKUP(B146,[11]LSG_Stats_Combined_2017q4!B$2:F$480,5,FALSE),0)</f>
        <v>415000</v>
      </c>
      <c r="S146" s="3">
        <f>IFERROR(VLOOKUP(B146,[12]LSG_Stats_Combined_2018q1!B$1:G$480,5,FALSE),0)</f>
        <v>370000</v>
      </c>
      <c r="T146" s="3">
        <v>410000</v>
      </c>
      <c r="U146" s="3">
        <v>441000</v>
      </c>
      <c r="V146" s="3">
        <v>442000</v>
      </c>
      <c r="W146" s="3">
        <v>390000</v>
      </c>
      <c r="X146" s="3">
        <v>403000</v>
      </c>
      <c r="Y146" s="3">
        <v>450000</v>
      </c>
      <c r="Z146" s="3">
        <v>457500</v>
      </c>
      <c r="AA146" s="3">
        <v>401500</v>
      </c>
      <c r="AB146" s="3">
        <v>410500</v>
      </c>
      <c r="AC146" s="3">
        <v>420000</v>
      </c>
      <c r="AD146" s="3">
        <v>423500</v>
      </c>
      <c r="AE146" s="3">
        <v>438000</v>
      </c>
      <c r="AF146" s="3">
        <v>462000</v>
      </c>
      <c r="AG146" s="3">
        <v>470000</v>
      </c>
      <c r="AH146" s="3">
        <v>532500</v>
      </c>
      <c r="AI146" s="3">
        <v>536000</v>
      </c>
      <c r="AJ146" s="3">
        <v>665000</v>
      </c>
      <c r="AK146" s="3">
        <v>657500</v>
      </c>
      <c r="AL146" s="3">
        <v>567500</v>
      </c>
      <c r="AM146" s="3">
        <v>580000</v>
      </c>
      <c r="AN146" s="4">
        <v>630000</v>
      </c>
      <c r="AO146" s="4">
        <v>694000</v>
      </c>
      <c r="AP146" s="4">
        <v>715000</v>
      </c>
      <c r="AQ146" s="4">
        <v>695000</v>
      </c>
      <c r="AR146" s="4">
        <v>777000</v>
      </c>
      <c r="AS146" s="12">
        <v>807471.27308478905</v>
      </c>
      <c r="AT146" s="15">
        <f t="shared" si="2"/>
        <v>3.9216567676691183E-2</v>
      </c>
    </row>
    <row r="147" spans="1:46" ht="15" x14ac:dyDescent="0.25">
      <c r="A147" s="2" t="s">
        <v>146</v>
      </c>
      <c r="B147" s="3" t="s">
        <v>152</v>
      </c>
      <c r="C147" s="3">
        <v>344000</v>
      </c>
      <c r="D147" s="3">
        <f>IFERROR(VLOOKUP(B147,'[1]All Metro Suburbs'!B$2:D$483,3,FALSE),0)</f>
        <v>380000</v>
      </c>
      <c r="E147" s="3">
        <f>IFERROR(VLOOKUP(B147,[2]LSG_Stats_Combined!B$2:D$478,3,FALSE),0)</f>
        <v>380000</v>
      </c>
      <c r="F147" s="3">
        <f>IFERROR(VLOOKUP(B147,[3]Sheet1!B$2:D$478,3,FALSE),0)</f>
        <v>343000</v>
      </c>
      <c r="G147" s="3">
        <v>366500</v>
      </c>
      <c r="H147" s="3">
        <f>IFERROR(VLOOKUP(B147,'[1]All Metro Suburbs'!B$2:F$483,5,FALSE),)</f>
        <v>379000</v>
      </c>
      <c r="I147" s="3">
        <f>IFERROR(VLOOKUP(B147,[2]LSG_Stats_Combined!B$2:F$478,5,FALSE),)</f>
        <v>384720</v>
      </c>
      <c r="J147" s="3">
        <f>IFERROR(VLOOKUP(B147,[3]Sheet1!B$2:F$478,5,FALSE),0)</f>
        <v>389000</v>
      </c>
      <c r="K147" s="3">
        <f>IFERROR(VLOOKUP(B147,[4]Sheet1!B$2:F$478,5,FALSE),0)</f>
        <v>370000</v>
      </c>
      <c r="L147" s="3">
        <f>IFERROR(VLOOKUP(B147,[5]LSG_Stats_Combined_2016q2!B$2:F$479,5,FALSE),0)</f>
        <v>385000</v>
      </c>
      <c r="M147" s="3">
        <f>IFERROR(VLOOKUP(B147,[6]LSG_Stats_Combined_2016q3!B$2:F$479,5,FALSE),0)</f>
        <v>383750</v>
      </c>
      <c r="N147" s="3">
        <f>IFERROR(VLOOKUP(B147,[7]LSG_Stats_Combined_2016q4!B$2:F$478,5,FALSE),0)</f>
        <v>402500</v>
      </c>
      <c r="O147" s="3">
        <f>IFERROR(VLOOKUP(B147,[8]LSG_Stats_Combined_2017q1!B$2:F$479,5,FALSE),0)</f>
        <v>382500</v>
      </c>
      <c r="P147" s="3">
        <f>IFERROR(VLOOKUP(B147,[9]LSG_Stats_Combined_2017q2!B$2:F$479,5,FALSE),0)</f>
        <v>440000</v>
      </c>
      <c r="Q147" s="3">
        <f>IFERROR(VLOOKUP(B147,[10]City_Suburb_2017q3!B$2:F$479,5,FALSE),0)</f>
        <v>391750</v>
      </c>
      <c r="R147" s="3">
        <f>IFERROR(VLOOKUP(B147,[11]LSG_Stats_Combined_2017q4!B$2:F$480,5,FALSE),0)</f>
        <v>418000</v>
      </c>
      <c r="S147" s="3">
        <f>IFERROR(VLOOKUP(B147,[12]LSG_Stats_Combined_2018q1!B$1:G$480,5,FALSE),0)</f>
        <v>413250</v>
      </c>
      <c r="T147" s="3">
        <v>400000</v>
      </c>
      <c r="U147" s="3">
        <v>414000</v>
      </c>
      <c r="V147" s="3">
        <v>401500</v>
      </c>
      <c r="W147" s="3">
        <v>406000</v>
      </c>
      <c r="X147" s="3">
        <v>420000</v>
      </c>
      <c r="Y147" s="3">
        <v>420000</v>
      </c>
      <c r="Z147" s="3">
        <v>410000</v>
      </c>
      <c r="AA147" s="3">
        <v>415100</v>
      </c>
      <c r="AB147" s="3">
        <v>436500</v>
      </c>
      <c r="AC147" s="3">
        <v>430000</v>
      </c>
      <c r="AD147" s="3">
        <v>450000</v>
      </c>
      <c r="AE147" s="3">
        <v>464000</v>
      </c>
      <c r="AF147" s="3">
        <v>471000</v>
      </c>
      <c r="AG147" s="3">
        <v>525000</v>
      </c>
      <c r="AH147" s="3">
        <v>586750</v>
      </c>
      <c r="AI147" s="3">
        <v>620000</v>
      </c>
      <c r="AJ147" s="3">
        <v>627000</v>
      </c>
      <c r="AK147" s="3">
        <v>612500</v>
      </c>
      <c r="AL147" s="3">
        <v>625000</v>
      </c>
      <c r="AM147" s="3">
        <v>632000</v>
      </c>
      <c r="AN147" s="4">
        <v>710000</v>
      </c>
      <c r="AO147" s="4">
        <v>657500</v>
      </c>
      <c r="AP147" s="4">
        <v>711250</v>
      </c>
      <c r="AQ147" s="4">
        <v>661000</v>
      </c>
      <c r="AR147" s="4">
        <v>710000</v>
      </c>
      <c r="AS147" s="12">
        <v>757975.96590689896</v>
      </c>
      <c r="AT147" s="15">
        <f t="shared" si="2"/>
        <v>6.7571782967463315E-2</v>
      </c>
    </row>
    <row r="148" spans="1:46" ht="15" x14ac:dyDescent="0.25">
      <c r="A148" s="2" t="s">
        <v>146</v>
      </c>
      <c r="B148" s="3" t="s">
        <v>153</v>
      </c>
      <c r="C148" s="3">
        <v>347500</v>
      </c>
      <c r="D148" s="3">
        <f>IFERROR(VLOOKUP(B148,'[1]All Metro Suburbs'!B$2:D$483,3,FALSE),0)</f>
        <v>358500</v>
      </c>
      <c r="E148" s="3">
        <f>IFERROR(VLOOKUP(B148,[2]LSG_Stats_Combined!B$2:D$478,3,FALSE),0)</f>
        <v>348750</v>
      </c>
      <c r="F148" s="3">
        <f>IFERROR(VLOOKUP(B148,[3]Sheet1!B$2:D$478,3,FALSE),0)</f>
        <v>335000</v>
      </c>
      <c r="G148" s="3">
        <v>320000</v>
      </c>
      <c r="H148" s="3">
        <f>IFERROR(VLOOKUP(B148,'[1]All Metro Suburbs'!B$2:F$483,5,FALSE),)</f>
        <v>350000</v>
      </c>
      <c r="I148" s="3">
        <f>IFERROR(VLOOKUP(B148,[2]LSG_Stats_Combined!B$2:F$478,5,FALSE),)</f>
        <v>436000</v>
      </c>
      <c r="J148" s="3">
        <f>IFERROR(VLOOKUP(B148,[3]Sheet1!B$2:F$478,5,FALSE),0)</f>
        <v>356250</v>
      </c>
      <c r="K148" s="3">
        <f>IFERROR(VLOOKUP(B148,[4]Sheet1!B$2:F$478,5,FALSE),0)</f>
        <v>360000</v>
      </c>
      <c r="L148" s="3">
        <f>IFERROR(VLOOKUP(B148,[5]LSG_Stats_Combined_2016q2!B$2:F$479,5,FALSE),0)</f>
        <v>360000</v>
      </c>
      <c r="M148" s="3">
        <f>IFERROR(VLOOKUP(B148,[6]LSG_Stats_Combined_2016q3!B$2:F$479,5,FALSE),0)</f>
        <v>350000</v>
      </c>
      <c r="N148" s="3">
        <f>IFERROR(VLOOKUP(B148,[7]LSG_Stats_Combined_2016q4!B$2:F$478,5,FALSE),0)</f>
        <v>355000</v>
      </c>
      <c r="O148" s="3">
        <f>IFERROR(VLOOKUP(B148,[8]LSG_Stats_Combined_2017q1!B$2:F$479,5,FALSE),0)</f>
        <v>370000</v>
      </c>
      <c r="P148" s="3">
        <f>IFERROR(VLOOKUP(B148,[9]LSG_Stats_Combined_2017q2!B$2:F$479,5,FALSE),0)</f>
        <v>374000</v>
      </c>
      <c r="Q148" s="3">
        <f>IFERROR(VLOOKUP(B148,[10]City_Suburb_2017q3!B$2:F$479,5,FALSE),0)</f>
        <v>350000</v>
      </c>
      <c r="R148" s="3">
        <f>IFERROR(VLOOKUP(B148,[11]LSG_Stats_Combined_2017q4!B$2:F$480,5,FALSE),0)</f>
        <v>398500</v>
      </c>
      <c r="S148" s="3">
        <f>IFERROR(VLOOKUP(B148,[12]LSG_Stats_Combined_2018q1!B$1:G$480,5,FALSE),0)</f>
        <v>392500</v>
      </c>
      <c r="T148" s="3">
        <v>405000</v>
      </c>
      <c r="U148" s="3">
        <v>395500</v>
      </c>
      <c r="V148" s="3">
        <v>415000</v>
      </c>
      <c r="W148" s="3">
        <v>375500</v>
      </c>
      <c r="X148" s="3">
        <v>375000</v>
      </c>
      <c r="Y148" s="3">
        <v>405000</v>
      </c>
      <c r="Z148" s="3">
        <v>405000</v>
      </c>
      <c r="AA148" s="3">
        <v>410000</v>
      </c>
      <c r="AB148" s="3">
        <v>400500</v>
      </c>
      <c r="AC148" s="3">
        <v>421500</v>
      </c>
      <c r="AD148" s="3">
        <v>425000</v>
      </c>
      <c r="AE148" s="3">
        <v>427500</v>
      </c>
      <c r="AF148" s="3">
        <v>452500</v>
      </c>
      <c r="AG148" s="3">
        <v>472500</v>
      </c>
      <c r="AH148" s="3">
        <v>598500</v>
      </c>
      <c r="AI148" s="3">
        <v>580000</v>
      </c>
      <c r="AJ148" s="3">
        <v>595000</v>
      </c>
      <c r="AK148" s="3">
        <v>622250</v>
      </c>
      <c r="AL148" s="3">
        <v>600000</v>
      </c>
      <c r="AM148" s="3">
        <v>620000</v>
      </c>
      <c r="AN148" s="4">
        <v>605500</v>
      </c>
      <c r="AO148" s="4">
        <v>653000</v>
      </c>
      <c r="AP148" s="4">
        <v>646500</v>
      </c>
      <c r="AQ148" s="4">
        <v>734500</v>
      </c>
      <c r="AR148" s="4">
        <v>760000</v>
      </c>
      <c r="AS148" s="12">
        <v>817024.99008289399</v>
      </c>
      <c r="AT148" s="15">
        <f t="shared" si="2"/>
        <v>7.5032881688018402E-2</v>
      </c>
    </row>
    <row r="149" spans="1:46" ht="15" x14ac:dyDescent="0.25">
      <c r="A149" s="2" t="s">
        <v>146</v>
      </c>
      <c r="B149" s="3" t="s">
        <v>135</v>
      </c>
      <c r="C149" s="3">
        <v>366000</v>
      </c>
      <c r="D149" s="3">
        <f>IFERROR(VLOOKUP(B149,'[1]All Metro Suburbs'!B$2:D$483,3,FALSE),0)</f>
        <v>349000</v>
      </c>
      <c r="E149" s="3">
        <f>IFERROR(VLOOKUP(B149,[2]LSG_Stats_Combined!B$2:D$478,3,FALSE),0)</f>
        <v>362750</v>
      </c>
      <c r="F149" s="3">
        <f>IFERROR(VLOOKUP(B149,[3]Sheet1!B$2:D$478,3,FALSE),0)</f>
        <v>382500</v>
      </c>
      <c r="G149" s="3">
        <v>359000</v>
      </c>
      <c r="H149" s="3">
        <f>IFERROR(VLOOKUP(B149,'[1]All Metro Suburbs'!B$2:F$483,5,FALSE),)</f>
        <v>353500</v>
      </c>
      <c r="I149" s="3">
        <f>IFERROR(VLOOKUP(B149,[2]LSG_Stats_Combined!B$2:F$478,5,FALSE),)</f>
        <v>388000</v>
      </c>
      <c r="J149" s="3">
        <f>IFERROR(VLOOKUP(B149,[3]Sheet1!B$2:F$478,5,FALSE),0)</f>
        <v>402000</v>
      </c>
      <c r="K149" s="3">
        <f>IFERROR(VLOOKUP(B149,[4]Sheet1!B$2:F$478,5,FALSE),0)</f>
        <v>385000</v>
      </c>
      <c r="L149" s="3">
        <f>IFERROR(VLOOKUP(B149,[5]LSG_Stats_Combined_2016q2!B$2:F$479,5,FALSE),0)</f>
        <v>365000</v>
      </c>
      <c r="M149" s="3">
        <f>IFERROR(VLOOKUP(B149,[6]LSG_Stats_Combined_2016q3!B$2:F$479,5,FALSE),0)</f>
        <v>380000</v>
      </c>
      <c r="N149" s="3">
        <f>IFERROR(VLOOKUP(B149,[7]LSG_Stats_Combined_2016q4!B$2:F$478,5,FALSE),0)</f>
        <v>415000</v>
      </c>
      <c r="O149" s="3">
        <f>IFERROR(VLOOKUP(B149,[8]LSG_Stats_Combined_2017q1!B$2:F$479,5,FALSE),0)</f>
        <v>392500</v>
      </c>
      <c r="P149" s="3">
        <f>IFERROR(VLOOKUP(B149,[9]LSG_Stats_Combined_2017q2!B$2:F$479,5,FALSE),0)</f>
        <v>380000</v>
      </c>
      <c r="Q149" s="3">
        <f>IFERROR(VLOOKUP(B149,[10]City_Suburb_2017q3!B$2:F$479,5,FALSE),0)</f>
        <v>363000</v>
      </c>
      <c r="R149" s="3">
        <f>IFERROR(VLOOKUP(B149,[11]LSG_Stats_Combined_2017q4!B$2:F$480,5,FALSE),0)</f>
        <v>388000</v>
      </c>
      <c r="S149" s="3">
        <f>IFERROR(VLOOKUP(B149,[12]LSG_Stats_Combined_2018q1!B$1:G$480,5,FALSE),0)</f>
        <v>410000</v>
      </c>
      <c r="T149" s="3">
        <v>452000</v>
      </c>
      <c r="U149" s="3">
        <v>389000</v>
      </c>
      <c r="V149" s="3">
        <v>396000</v>
      </c>
      <c r="W149" s="3">
        <v>409000</v>
      </c>
      <c r="X149" s="3">
        <v>450000</v>
      </c>
      <c r="Y149" s="3">
        <v>427500</v>
      </c>
      <c r="Z149" s="3">
        <v>425250</v>
      </c>
      <c r="AA149" s="3">
        <v>435000</v>
      </c>
      <c r="AB149" s="3">
        <v>387000</v>
      </c>
      <c r="AC149" s="3">
        <v>422000</v>
      </c>
      <c r="AD149" s="3">
        <v>453250</v>
      </c>
      <c r="AE149" s="3">
        <v>490000</v>
      </c>
      <c r="AF149" s="3">
        <v>500000</v>
      </c>
      <c r="AG149" s="3">
        <v>490000</v>
      </c>
      <c r="AH149" s="3">
        <v>535000</v>
      </c>
      <c r="AI149" s="3">
        <v>576000</v>
      </c>
      <c r="AJ149" s="3">
        <v>655000</v>
      </c>
      <c r="AK149" s="3">
        <v>645000</v>
      </c>
      <c r="AL149" s="3">
        <v>665000</v>
      </c>
      <c r="AM149" s="3">
        <v>615500</v>
      </c>
      <c r="AN149" s="4">
        <v>660000</v>
      </c>
      <c r="AO149" s="4">
        <v>712000</v>
      </c>
      <c r="AP149" s="4">
        <v>702500</v>
      </c>
      <c r="AQ149" s="4">
        <v>751250</v>
      </c>
      <c r="AR149" s="4">
        <v>771000</v>
      </c>
      <c r="AS149" s="12">
        <v>975116.97016535501</v>
      </c>
      <c r="AT149" s="15">
        <f t="shared" si="2"/>
        <v>0.26474315196544101</v>
      </c>
    </row>
    <row r="150" spans="1:46" ht="15" x14ac:dyDescent="0.25">
      <c r="A150" s="2" t="s">
        <v>146</v>
      </c>
      <c r="B150" s="3" t="s">
        <v>154</v>
      </c>
      <c r="C150" s="3">
        <v>345500</v>
      </c>
      <c r="D150" s="3">
        <f>IFERROR(VLOOKUP(B150,'[1]All Metro Suburbs'!B$2:D$483,3,FALSE),0)</f>
        <v>332000</v>
      </c>
      <c r="E150" s="3">
        <f>IFERROR(VLOOKUP(B150,[2]LSG_Stats_Combined!B$2:D$478,3,FALSE),0)</f>
        <v>327500</v>
      </c>
      <c r="F150" s="3">
        <f>IFERROR(VLOOKUP(B150,[3]Sheet1!B$2:D$478,3,FALSE),0)</f>
        <v>338000</v>
      </c>
      <c r="G150" s="3">
        <v>375000</v>
      </c>
      <c r="H150" s="3">
        <f>IFERROR(VLOOKUP(B150,'[1]All Metro Suburbs'!B$2:F$483,5,FALSE),)</f>
        <v>370000</v>
      </c>
      <c r="I150" s="3">
        <f>IFERROR(VLOOKUP(B150,[2]LSG_Stats_Combined!B$2:F$478,5,FALSE),)</f>
        <v>342500</v>
      </c>
      <c r="J150" s="3">
        <f>IFERROR(VLOOKUP(B150,[3]Sheet1!B$2:F$478,5,FALSE),0)</f>
        <v>363250</v>
      </c>
      <c r="K150" s="3">
        <f>IFERROR(VLOOKUP(B150,[4]Sheet1!B$2:F$478,5,FALSE),0)</f>
        <v>354000</v>
      </c>
      <c r="L150" s="3">
        <f>IFERROR(VLOOKUP(B150,[5]LSG_Stats_Combined_2016q2!B$2:F$479,5,FALSE),0)</f>
        <v>350000</v>
      </c>
      <c r="M150" s="3">
        <f>IFERROR(VLOOKUP(B150,[6]LSG_Stats_Combined_2016q3!B$2:F$479,5,FALSE),0)</f>
        <v>350000</v>
      </c>
      <c r="N150" s="3">
        <f>IFERROR(VLOOKUP(B150,[7]LSG_Stats_Combined_2016q4!B$2:F$478,5,FALSE),0)</f>
        <v>320000</v>
      </c>
      <c r="O150" s="3">
        <f>IFERROR(VLOOKUP(B150,[8]LSG_Stats_Combined_2017q1!B$2:F$479,5,FALSE),0)</f>
        <v>348000</v>
      </c>
      <c r="P150" s="3">
        <f>IFERROR(VLOOKUP(B150,[9]LSG_Stats_Combined_2017q2!B$2:F$479,5,FALSE),0)</f>
        <v>367500</v>
      </c>
      <c r="Q150" s="3">
        <f>IFERROR(VLOOKUP(B150,[10]City_Suburb_2017q3!B$2:F$479,5,FALSE),0)</f>
        <v>386000</v>
      </c>
      <c r="R150" s="3">
        <f>IFERROR(VLOOKUP(B150,[11]LSG_Stats_Combined_2017q4!B$2:F$480,5,FALSE),0)</f>
        <v>362500</v>
      </c>
      <c r="S150" s="3">
        <f>IFERROR(VLOOKUP(B150,[12]LSG_Stats_Combined_2018q1!B$1:G$480,5,FALSE),0)</f>
        <v>390250</v>
      </c>
      <c r="T150" s="3">
        <v>392000</v>
      </c>
      <c r="U150" s="3">
        <v>375000</v>
      </c>
      <c r="V150" s="3">
        <v>372500</v>
      </c>
      <c r="W150" s="3">
        <v>392000</v>
      </c>
      <c r="X150" s="3">
        <v>392000</v>
      </c>
      <c r="Y150" s="3">
        <v>366500</v>
      </c>
      <c r="Z150" s="3">
        <v>364000</v>
      </c>
      <c r="AA150" s="3">
        <v>400000</v>
      </c>
      <c r="AB150" s="3">
        <v>395000</v>
      </c>
      <c r="AC150" s="3">
        <v>385000</v>
      </c>
      <c r="AD150" s="3">
        <v>450000</v>
      </c>
      <c r="AE150" s="3">
        <v>442500</v>
      </c>
      <c r="AF150" s="3">
        <v>475500</v>
      </c>
      <c r="AG150" s="3">
        <v>490500</v>
      </c>
      <c r="AH150" s="3">
        <v>532500</v>
      </c>
      <c r="AI150" s="3">
        <v>562500</v>
      </c>
      <c r="AJ150" s="3">
        <v>605000</v>
      </c>
      <c r="AK150" s="3">
        <v>616000</v>
      </c>
      <c r="AL150" s="3">
        <v>606650</v>
      </c>
      <c r="AM150" s="3">
        <v>645000</v>
      </c>
      <c r="AN150" s="4">
        <v>600000</v>
      </c>
      <c r="AO150" s="4">
        <v>689000</v>
      </c>
      <c r="AP150" s="4">
        <v>715000</v>
      </c>
      <c r="AQ150" s="4">
        <v>670000</v>
      </c>
      <c r="AR150" s="4">
        <v>710000</v>
      </c>
      <c r="AS150" s="12">
        <v>804349.24560261401</v>
      </c>
      <c r="AT150" s="15">
        <f t="shared" si="2"/>
        <v>0.13288626141213242</v>
      </c>
    </row>
    <row r="151" spans="1:46" ht="15" x14ac:dyDescent="0.25">
      <c r="A151" s="2" t="s">
        <v>146</v>
      </c>
      <c r="B151" s="3" t="s">
        <v>155</v>
      </c>
      <c r="C151" s="3">
        <v>373000</v>
      </c>
      <c r="D151" s="3">
        <f>IFERROR(VLOOKUP(B151,'[1]All Metro Suburbs'!B$2:D$483,3,FALSE),0)</f>
        <v>347250</v>
      </c>
      <c r="E151" s="3">
        <f>IFERROR(VLOOKUP(B151,[2]LSG_Stats_Combined!B$2:D$478,3,FALSE),0)</f>
        <v>335500</v>
      </c>
      <c r="F151" s="3">
        <f>IFERROR(VLOOKUP(B151,[3]Sheet1!B$2:D$478,3,FALSE),0)</f>
        <v>349050</v>
      </c>
      <c r="G151" s="3">
        <v>372500</v>
      </c>
      <c r="H151" s="3">
        <f>IFERROR(VLOOKUP(B151,'[1]All Metro Suburbs'!B$2:F$483,5,FALSE),)</f>
        <v>378000</v>
      </c>
      <c r="I151" s="3">
        <f>IFERROR(VLOOKUP(B151,[2]LSG_Stats_Combined!B$2:F$478,5,FALSE),)</f>
        <v>370000</v>
      </c>
      <c r="J151" s="3">
        <f>IFERROR(VLOOKUP(B151,[3]Sheet1!B$2:F$478,5,FALSE),0)</f>
        <v>350000</v>
      </c>
      <c r="K151" s="3">
        <f>IFERROR(VLOOKUP(B151,[4]Sheet1!B$2:F$478,5,FALSE),0)</f>
        <v>365000</v>
      </c>
      <c r="L151" s="3">
        <f>IFERROR(VLOOKUP(B151,[5]LSG_Stats_Combined_2016q2!B$2:F$479,5,FALSE),0)</f>
        <v>389000</v>
      </c>
      <c r="M151" s="3">
        <f>IFERROR(VLOOKUP(B151,[6]LSG_Stats_Combined_2016q3!B$2:F$479,5,FALSE),0)</f>
        <v>355000</v>
      </c>
      <c r="N151" s="3">
        <f>IFERROR(VLOOKUP(B151,[7]LSG_Stats_Combined_2016q4!B$2:F$478,5,FALSE),0)</f>
        <v>367000</v>
      </c>
      <c r="O151" s="3">
        <f>IFERROR(VLOOKUP(B151,[8]LSG_Stats_Combined_2017q1!B$2:F$479,5,FALSE),0)</f>
        <v>395000</v>
      </c>
      <c r="P151" s="3">
        <f>IFERROR(VLOOKUP(B151,[9]LSG_Stats_Combined_2017q2!B$2:F$479,5,FALSE),0)</f>
        <v>392000</v>
      </c>
      <c r="Q151" s="3">
        <f>IFERROR(VLOOKUP(B151,[10]City_Suburb_2017q3!B$2:F$479,5,FALSE),0)</f>
        <v>396250</v>
      </c>
      <c r="R151" s="3">
        <f>IFERROR(VLOOKUP(B151,[11]LSG_Stats_Combined_2017q4!B$2:F$480,5,FALSE),0)</f>
        <v>420000</v>
      </c>
      <c r="S151" s="3">
        <f>IFERROR(VLOOKUP(B151,[12]LSG_Stats_Combined_2018q1!B$1:G$480,5,FALSE),0)</f>
        <v>388000</v>
      </c>
      <c r="T151" s="3">
        <v>406000</v>
      </c>
      <c r="U151" s="3">
        <v>410000</v>
      </c>
      <c r="V151" s="3">
        <v>375000</v>
      </c>
      <c r="W151" s="3">
        <v>400000</v>
      </c>
      <c r="X151" s="3">
        <v>395000</v>
      </c>
      <c r="Y151" s="3">
        <v>375000</v>
      </c>
      <c r="Z151" s="3">
        <v>420000</v>
      </c>
      <c r="AA151" s="3">
        <v>320000</v>
      </c>
      <c r="AB151" s="3">
        <v>309000</v>
      </c>
      <c r="AC151" s="3">
        <v>338500</v>
      </c>
      <c r="AD151" s="3">
        <v>355500</v>
      </c>
      <c r="AE151" s="3">
        <v>385000</v>
      </c>
      <c r="AF151" s="3">
        <v>365000</v>
      </c>
      <c r="AG151" s="3">
        <v>396750</v>
      </c>
      <c r="AH151" s="3">
        <v>442500</v>
      </c>
      <c r="AI151" s="3">
        <v>463000</v>
      </c>
      <c r="AJ151" s="3">
        <v>507500</v>
      </c>
      <c r="AK151" s="3">
        <v>605500</v>
      </c>
      <c r="AL151" s="3">
        <v>590000</v>
      </c>
      <c r="AM151" s="3">
        <v>477500</v>
      </c>
      <c r="AN151" s="4">
        <v>611250</v>
      </c>
      <c r="AO151" s="4">
        <v>670000</v>
      </c>
      <c r="AP151" s="4">
        <v>715000</v>
      </c>
      <c r="AQ151" s="4">
        <v>750250</v>
      </c>
      <c r="AR151" s="4">
        <v>720000</v>
      </c>
      <c r="AS151" s="12">
        <v>817576.95411925402</v>
      </c>
      <c r="AT151" s="15">
        <f t="shared" si="2"/>
        <v>0.1355235473878528</v>
      </c>
    </row>
    <row r="152" spans="1:46" ht="15" x14ac:dyDescent="0.25">
      <c r="A152" s="2" t="s">
        <v>146</v>
      </c>
      <c r="B152" s="3" t="s">
        <v>156</v>
      </c>
      <c r="C152" s="3">
        <v>350300</v>
      </c>
      <c r="D152" s="3">
        <f>IFERROR(VLOOKUP(B152,'[1]All Metro Suburbs'!B$2:D$483,3,FALSE),0)</f>
        <v>325000</v>
      </c>
      <c r="E152" s="3">
        <f>IFERROR(VLOOKUP(B152,[2]LSG_Stats_Combined!B$2:D$478,3,FALSE),0)</f>
        <v>330000</v>
      </c>
      <c r="F152" s="3">
        <f>IFERROR(VLOOKUP(B152,[3]Sheet1!B$2:D$478,3,FALSE),0)</f>
        <v>351000</v>
      </c>
      <c r="G152" s="3">
        <v>354000</v>
      </c>
      <c r="H152" s="3">
        <f>IFERROR(VLOOKUP(B152,'[1]All Metro Suburbs'!B$2:F$483,5,FALSE),)</f>
        <v>377000</v>
      </c>
      <c r="I152" s="3">
        <f>IFERROR(VLOOKUP(B152,[2]LSG_Stats_Combined!B$2:F$478,5,FALSE),)</f>
        <v>353250</v>
      </c>
      <c r="J152" s="3">
        <f>IFERROR(VLOOKUP(B152,[3]Sheet1!B$2:F$478,5,FALSE),0)</f>
        <v>357000</v>
      </c>
      <c r="K152" s="3">
        <f>IFERROR(VLOOKUP(B152,[4]Sheet1!B$2:F$478,5,FALSE),0)</f>
        <v>372600</v>
      </c>
      <c r="L152" s="3">
        <f>IFERROR(VLOOKUP(B152,[5]LSG_Stats_Combined_2016q2!B$2:F$479,5,FALSE),0)</f>
        <v>328000</v>
      </c>
      <c r="M152" s="3">
        <f>IFERROR(VLOOKUP(B152,[6]LSG_Stats_Combined_2016q3!B$2:F$479,5,FALSE),0)</f>
        <v>350000</v>
      </c>
      <c r="N152" s="3">
        <f>IFERROR(VLOOKUP(B152,[7]LSG_Stats_Combined_2016q4!B$2:F$478,5,FALSE),0)</f>
        <v>325000</v>
      </c>
      <c r="O152" s="3">
        <f>IFERROR(VLOOKUP(B152,[8]LSG_Stats_Combined_2017q1!B$2:F$479,5,FALSE),0)</f>
        <v>356500</v>
      </c>
      <c r="P152" s="3">
        <f>IFERROR(VLOOKUP(B152,[9]LSG_Stats_Combined_2017q2!B$2:F$479,5,FALSE),0)</f>
        <v>383250</v>
      </c>
      <c r="Q152" s="3">
        <f>IFERROR(VLOOKUP(B152,[10]City_Suburb_2017q3!B$2:F$479,5,FALSE),0)</f>
        <v>365000</v>
      </c>
      <c r="R152" s="3">
        <f>IFERROR(VLOOKUP(B152,[11]LSG_Stats_Combined_2017q4!B$2:F$480,5,FALSE),0)</f>
        <v>380000</v>
      </c>
      <c r="S152" s="3">
        <f>IFERROR(VLOOKUP(B152,[12]LSG_Stats_Combined_2018q1!B$1:G$480,5,FALSE),0)</f>
        <v>355000</v>
      </c>
      <c r="T152" s="3">
        <v>389000</v>
      </c>
      <c r="U152" s="3">
        <v>398000</v>
      </c>
      <c r="V152" s="3">
        <v>410000</v>
      </c>
      <c r="W152" s="3">
        <v>420000</v>
      </c>
      <c r="X152" s="3">
        <v>425000</v>
      </c>
      <c r="Y152" s="3">
        <v>390000</v>
      </c>
      <c r="Z152" s="3">
        <v>412000</v>
      </c>
      <c r="AA152" s="3">
        <v>354000</v>
      </c>
      <c r="AB152" s="3">
        <v>490000</v>
      </c>
      <c r="AC152" s="3">
        <v>375250</v>
      </c>
      <c r="AD152" s="3">
        <v>462000</v>
      </c>
      <c r="AE152" s="3">
        <v>465500</v>
      </c>
      <c r="AF152" s="3">
        <v>515199</v>
      </c>
      <c r="AG152" s="3">
        <v>427500</v>
      </c>
      <c r="AH152" s="3">
        <v>515000</v>
      </c>
      <c r="AI152" s="3">
        <v>748500</v>
      </c>
      <c r="AJ152" s="3">
        <v>513000</v>
      </c>
      <c r="AK152" s="3">
        <v>556500</v>
      </c>
      <c r="AL152" s="3">
        <v>635000</v>
      </c>
      <c r="AM152" s="3">
        <v>602000</v>
      </c>
      <c r="AN152" s="4">
        <v>665500</v>
      </c>
      <c r="AO152" s="4">
        <v>658000</v>
      </c>
      <c r="AP152" s="4">
        <v>670500</v>
      </c>
      <c r="AQ152" s="4">
        <v>650000</v>
      </c>
      <c r="AR152" s="4">
        <v>681000</v>
      </c>
      <c r="AS152" s="12">
        <v>742363.88903046201</v>
      </c>
      <c r="AT152" s="15">
        <f t="shared" si="2"/>
        <v>9.0108500778945694E-2</v>
      </c>
    </row>
    <row r="153" spans="1:46" ht="15" x14ac:dyDescent="0.25">
      <c r="A153" s="2" t="s">
        <v>146</v>
      </c>
      <c r="B153" s="3" t="s">
        <v>157</v>
      </c>
      <c r="C153" s="3">
        <v>358500</v>
      </c>
      <c r="D153" s="3">
        <f>IFERROR(VLOOKUP(B153,'[1]All Metro Suburbs'!B$2:D$483,3,FALSE),0)</f>
        <v>364500</v>
      </c>
      <c r="E153" s="3">
        <f>IFERROR(VLOOKUP(B153,[2]LSG_Stats_Combined!B$2:D$478,3,FALSE),0)</f>
        <v>382500</v>
      </c>
      <c r="F153" s="3">
        <f>IFERROR(VLOOKUP(B153,[3]Sheet1!B$2:D$478,3,FALSE),0)</f>
        <v>360000</v>
      </c>
      <c r="G153" s="3">
        <v>394875</v>
      </c>
      <c r="H153" s="3">
        <f>IFERROR(VLOOKUP(B153,'[1]All Metro Suburbs'!B$2:F$483,5,FALSE),)</f>
        <v>515000</v>
      </c>
      <c r="I153" s="3">
        <f>IFERROR(VLOOKUP(B153,[2]LSG_Stats_Combined!B$2:F$478,5,FALSE),)</f>
        <v>367000</v>
      </c>
      <c r="J153" s="3">
        <f>IFERROR(VLOOKUP(B153,[3]Sheet1!B$2:F$478,5,FALSE),0)</f>
        <v>401000</v>
      </c>
      <c r="K153" s="3">
        <f>IFERROR(VLOOKUP(B153,[4]Sheet1!B$2:F$478,5,FALSE),0)</f>
        <v>400000</v>
      </c>
      <c r="L153" s="3">
        <f>IFERROR(VLOOKUP(B153,[5]LSG_Stats_Combined_2016q2!B$2:F$479,5,FALSE),0)</f>
        <v>387000</v>
      </c>
      <c r="M153" s="3">
        <f>IFERROR(VLOOKUP(B153,[6]LSG_Stats_Combined_2016q3!B$2:F$479,5,FALSE),0)</f>
        <v>439000</v>
      </c>
      <c r="N153" s="3">
        <f>IFERROR(VLOOKUP(B153,[7]LSG_Stats_Combined_2016q4!B$2:F$478,5,FALSE),0)</f>
        <v>390000</v>
      </c>
      <c r="O153" s="3">
        <f>IFERROR(VLOOKUP(B153,[8]LSG_Stats_Combined_2017q1!B$2:F$479,5,FALSE),0)</f>
        <v>425000</v>
      </c>
      <c r="P153" s="3">
        <f>IFERROR(VLOOKUP(B153,[9]LSG_Stats_Combined_2017q2!B$2:F$479,5,FALSE),0)</f>
        <v>408500</v>
      </c>
      <c r="Q153" s="3">
        <f>IFERROR(VLOOKUP(B153,[10]City_Suburb_2017q3!B$2:F$479,5,FALSE),0)</f>
        <v>401250</v>
      </c>
      <c r="R153" s="3">
        <f>IFERROR(VLOOKUP(B153,[11]LSG_Stats_Combined_2017q4!B$2:F$480,5,FALSE),0)</f>
        <v>390000</v>
      </c>
      <c r="S153" s="3">
        <f>IFERROR(VLOOKUP(B153,[12]LSG_Stats_Combined_2018q1!B$1:G$480,5,FALSE),0)</f>
        <v>372500</v>
      </c>
      <c r="T153" s="3">
        <v>445000</v>
      </c>
      <c r="U153" s="3">
        <v>409500</v>
      </c>
      <c r="V153" s="3">
        <v>398200</v>
      </c>
      <c r="W153" s="3">
        <v>420000</v>
      </c>
      <c r="X153" s="3">
        <v>407000</v>
      </c>
      <c r="Y153" s="3">
        <v>417500</v>
      </c>
      <c r="Z153" s="3">
        <v>400000</v>
      </c>
      <c r="AA153" s="3">
        <v>428500</v>
      </c>
      <c r="AB153" s="3">
        <v>397500</v>
      </c>
      <c r="AC153" s="3">
        <v>419500</v>
      </c>
      <c r="AD153" s="3">
        <v>450000</v>
      </c>
      <c r="AE153" s="3">
        <v>441500</v>
      </c>
      <c r="AF153" s="3">
        <v>481000</v>
      </c>
      <c r="AG153" s="3">
        <v>534000</v>
      </c>
      <c r="AH153" s="3">
        <v>536000</v>
      </c>
      <c r="AI153" s="3">
        <v>573500</v>
      </c>
      <c r="AJ153" s="3">
        <v>594500</v>
      </c>
      <c r="AK153" s="3">
        <v>600000</v>
      </c>
      <c r="AL153" s="3">
        <v>590000</v>
      </c>
      <c r="AM153" s="3">
        <v>570000</v>
      </c>
      <c r="AN153" s="4">
        <v>670000</v>
      </c>
      <c r="AO153" s="4">
        <v>610000</v>
      </c>
      <c r="AP153" s="4">
        <v>615000</v>
      </c>
      <c r="AQ153" s="4">
        <v>645000</v>
      </c>
      <c r="AR153" s="4">
        <v>753500</v>
      </c>
      <c r="AS153" s="12">
        <v>748228.58875018102</v>
      </c>
      <c r="AT153" s="15">
        <f t="shared" si="2"/>
        <v>-6.9959007960437676E-3</v>
      </c>
    </row>
    <row r="154" spans="1:46" ht="15" x14ac:dyDescent="0.25">
      <c r="A154" s="2" t="s">
        <v>146</v>
      </c>
      <c r="B154" s="3" t="s">
        <v>158</v>
      </c>
      <c r="C154" s="3">
        <v>325000</v>
      </c>
      <c r="D154" s="3">
        <f>IFERROR(VLOOKUP(B154,'[1]All Metro Suburbs'!B$2:D$483,3,FALSE),0)</f>
        <v>334500</v>
      </c>
      <c r="E154" s="3">
        <f>IFERROR(VLOOKUP(B154,[2]LSG_Stats_Combined!B$2:D$478,3,FALSE),0)</f>
        <v>314500</v>
      </c>
      <c r="F154" s="3">
        <f>IFERROR(VLOOKUP(B154,[3]Sheet1!B$2:D$478,3,FALSE),0)</f>
        <v>344750</v>
      </c>
      <c r="G154" s="3">
        <v>343000</v>
      </c>
      <c r="H154" s="3">
        <f>IFERROR(VLOOKUP(B154,'[1]All Metro Suburbs'!B$2:F$483,5,FALSE),)</f>
        <v>321500</v>
      </c>
      <c r="I154" s="3">
        <f>IFERROR(VLOOKUP(B154,[2]LSG_Stats_Combined!B$2:F$478,5,FALSE),)</f>
        <v>356500</v>
      </c>
      <c r="J154" s="3">
        <f>IFERROR(VLOOKUP(B154,[3]Sheet1!B$2:F$478,5,FALSE),0)</f>
        <v>350500</v>
      </c>
      <c r="K154" s="3">
        <f>IFERROR(VLOOKUP(B154,[4]Sheet1!B$2:F$478,5,FALSE),0)</f>
        <v>387500</v>
      </c>
      <c r="L154" s="3">
        <f>IFERROR(VLOOKUP(B154,[5]LSG_Stats_Combined_2016q2!B$2:F$479,5,FALSE),0)</f>
        <v>365000</v>
      </c>
      <c r="M154" s="3">
        <f>IFERROR(VLOOKUP(B154,[6]LSG_Stats_Combined_2016q3!B$2:F$479,5,FALSE),0)</f>
        <v>381000</v>
      </c>
      <c r="N154" s="3">
        <f>IFERROR(VLOOKUP(B154,[7]LSG_Stats_Combined_2016q4!B$2:F$478,5,FALSE),0)</f>
        <v>365000</v>
      </c>
      <c r="O154" s="3">
        <f>IFERROR(VLOOKUP(B154,[8]LSG_Stats_Combined_2017q1!B$2:F$479,5,FALSE),0)</f>
        <v>395750</v>
      </c>
      <c r="P154" s="3">
        <f>IFERROR(VLOOKUP(B154,[9]LSG_Stats_Combined_2017q2!B$2:F$479,5,FALSE),0)</f>
        <v>402000</v>
      </c>
      <c r="Q154" s="3">
        <f>IFERROR(VLOOKUP(B154,[10]City_Suburb_2017q3!B$2:F$479,5,FALSE),0)</f>
        <v>367500</v>
      </c>
      <c r="R154" s="3">
        <f>IFERROR(VLOOKUP(B154,[11]LSG_Stats_Combined_2017q4!B$2:F$480,5,FALSE),0)</f>
        <v>385000</v>
      </c>
      <c r="S154" s="3">
        <f>IFERROR(VLOOKUP(B154,[12]LSG_Stats_Combined_2018q1!B$1:G$480,5,FALSE),0)</f>
        <v>338000</v>
      </c>
      <c r="T154" s="3">
        <v>395000</v>
      </c>
      <c r="U154" s="3">
        <v>363250</v>
      </c>
      <c r="V154" s="3">
        <v>399000</v>
      </c>
      <c r="W154" s="3">
        <v>385000</v>
      </c>
      <c r="X154" s="3">
        <v>358000</v>
      </c>
      <c r="Y154" s="3">
        <v>367500</v>
      </c>
      <c r="Z154" s="3">
        <v>424000</v>
      </c>
      <c r="AA154" s="3">
        <v>375850</v>
      </c>
      <c r="AB154" s="3">
        <v>410000</v>
      </c>
      <c r="AC154" s="3">
        <v>376500</v>
      </c>
      <c r="AD154" s="3">
        <v>420000</v>
      </c>
      <c r="AE154" s="3">
        <v>426500</v>
      </c>
      <c r="AF154" s="3">
        <v>440000</v>
      </c>
      <c r="AG154" s="3">
        <v>500000</v>
      </c>
      <c r="AH154" s="3">
        <v>500000</v>
      </c>
      <c r="AI154" s="3">
        <v>497500</v>
      </c>
      <c r="AJ154" s="3">
        <v>515999</v>
      </c>
      <c r="AK154" s="3">
        <v>585000</v>
      </c>
      <c r="AL154" s="3">
        <v>576000</v>
      </c>
      <c r="AM154" s="3">
        <v>563500</v>
      </c>
      <c r="AN154" s="4">
        <v>600000</v>
      </c>
      <c r="AO154" s="4">
        <v>580000</v>
      </c>
      <c r="AP154" s="4">
        <v>590000</v>
      </c>
      <c r="AQ154" s="4">
        <v>704000</v>
      </c>
      <c r="AR154" s="4">
        <v>688000</v>
      </c>
      <c r="AS154" s="12">
        <v>749872.75328535098</v>
      </c>
      <c r="AT154" s="15">
        <f t="shared" si="2"/>
        <v>8.993132744963804E-2</v>
      </c>
    </row>
    <row r="155" spans="1:46" ht="15" x14ac:dyDescent="0.25">
      <c r="A155" s="2" t="s">
        <v>146</v>
      </c>
      <c r="B155" s="3" t="s">
        <v>146</v>
      </c>
      <c r="C155" s="3">
        <v>323000</v>
      </c>
      <c r="D155" s="3">
        <f>IFERROR(VLOOKUP(B155,'[1]All Metro Suburbs'!B$2:D$483,3,FALSE),0)</f>
        <v>382000</v>
      </c>
      <c r="E155" s="3">
        <f>IFERROR(VLOOKUP(B155,[2]LSG_Stats_Combined!B$2:D$478,3,FALSE),0)</f>
        <v>435000</v>
      </c>
      <c r="F155" s="3">
        <f>IFERROR(VLOOKUP(B155,[3]Sheet1!B$2:D$478,3,FALSE),0)</f>
        <v>425000</v>
      </c>
      <c r="G155" s="3">
        <v>375000</v>
      </c>
      <c r="H155" s="3">
        <f>IFERROR(VLOOKUP(B155,'[1]All Metro Suburbs'!B$2:F$483,5,FALSE),)</f>
        <v>375000</v>
      </c>
      <c r="I155" s="3">
        <f>IFERROR(VLOOKUP(B155,[2]LSG_Stats_Combined!B$2:F$478,5,FALSE),)</f>
        <v>422750</v>
      </c>
      <c r="J155" s="3">
        <f>IFERROR(VLOOKUP(B155,[3]Sheet1!B$2:F$478,5,FALSE),0)</f>
        <v>410000</v>
      </c>
      <c r="K155" s="3">
        <f>IFERROR(VLOOKUP(B155,[4]Sheet1!B$2:F$478,5,FALSE),0)</f>
        <v>475000</v>
      </c>
      <c r="L155" s="3">
        <f>IFERROR(VLOOKUP(B155,[5]LSG_Stats_Combined_2016q2!B$2:F$479,5,FALSE),0)</f>
        <v>429500</v>
      </c>
      <c r="M155" s="3">
        <f>IFERROR(VLOOKUP(B155,[6]LSG_Stats_Combined_2016q3!B$2:F$479,5,FALSE),0)</f>
        <v>396500</v>
      </c>
      <c r="N155" s="3">
        <f>IFERROR(VLOOKUP(B155,[7]LSG_Stats_Combined_2016q4!B$2:F$478,5,FALSE),0)</f>
        <v>400000</v>
      </c>
      <c r="O155" s="3">
        <f>IFERROR(VLOOKUP(B155,[8]LSG_Stats_Combined_2017q1!B$2:F$479,5,FALSE),0)</f>
        <v>366500</v>
      </c>
      <c r="P155" s="3">
        <f>IFERROR(VLOOKUP(B155,[9]LSG_Stats_Combined_2017q2!B$2:F$479,5,FALSE),0)</f>
        <v>371500</v>
      </c>
      <c r="Q155" s="3">
        <f>IFERROR(VLOOKUP(B155,[10]City_Suburb_2017q3!B$2:F$479,5,FALSE),0)</f>
        <v>437500</v>
      </c>
      <c r="R155" s="3">
        <f>IFERROR(VLOOKUP(B155,[11]LSG_Stats_Combined_2017q4!B$2:F$480,5,FALSE),0)</f>
        <v>408000</v>
      </c>
      <c r="S155" s="3">
        <f>IFERROR(VLOOKUP(B155,[12]LSG_Stats_Combined_2018q1!B$1:G$480,5,FALSE),0)</f>
        <v>470000</v>
      </c>
      <c r="T155" s="3">
        <v>432500</v>
      </c>
      <c r="U155" s="3">
        <v>513500</v>
      </c>
      <c r="V155" s="3">
        <v>435000</v>
      </c>
      <c r="W155" s="3">
        <v>379775</v>
      </c>
      <c r="X155" s="3">
        <v>489600</v>
      </c>
      <c r="Y155" s="3">
        <v>425000</v>
      </c>
      <c r="Z155" s="3">
        <v>392500</v>
      </c>
      <c r="AA155" s="3">
        <v>510000</v>
      </c>
      <c r="AB155" s="3">
        <v>500000</v>
      </c>
      <c r="AC155" s="3">
        <v>496500</v>
      </c>
      <c r="AD155" s="3">
        <v>470000</v>
      </c>
      <c r="AE155" s="3">
        <v>470000</v>
      </c>
      <c r="AF155" s="3">
        <v>481000</v>
      </c>
      <c r="AG155" s="3">
        <v>555000</v>
      </c>
      <c r="AH155" s="3">
        <v>575000</v>
      </c>
      <c r="AI155" s="3">
        <v>835000</v>
      </c>
      <c r="AJ155" s="3">
        <v>676000</v>
      </c>
      <c r="AK155" s="3">
        <v>665000</v>
      </c>
      <c r="AL155" s="3">
        <v>690000</v>
      </c>
      <c r="AM155" s="3">
        <v>605000</v>
      </c>
      <c r="AN155" s="4">
        <v>591250</v>
      </c>
      <c r="AO155" s="4">
        <v>723000</v>
      </c>
      <c r="AP155" s="4">
        <v>665000</v>
      </c>
      <c r="AQ155" s="4">
        <v>701304</v>
      </c>
      <c r="AR155" s="4">
        <v>869000</v>
      </c>
      <c r="AS155" s="12">
        <v>796783.98208334204</v>
      </c>
      <c r="AT155" s="15">
        <f t="shared" si="2"/>
        <v>-8.3102437188329076E-2</v>
      </c>
    </row>
    <row r="156" spans="1:46" ht="15" x14ac:dyDescent="0.25">
      <c r="A156" s="2" t="s">
        <v>146</v>
      </c>
      <c r="B156" s="3" t="s">
        <v>126</v>
      </c>
      <c r="C156" s="3">
        <v>340000</v>
      </c>
      <c r="D156" s="3">
        <f>IFERROR(VLOOKUP(B156,'[1]All Metro Suburbs'!B$2:D$483,3,FALSE),0)</f>
        <v>348000</v>
      </c>
      <c r="E156" s="3">
        <f>IFERROR(VLOOKUP(B156,[2]LSG_Stats_Combined!B$2:D$478,3,FALSE),0)</f>
        <v>347000</v>
      </c>
      <c r="F156" s="3">
        <f>IFERROR(VLOOKUP(B156,[3]Sheet1!B$2:D$478,3,FALSE),0)</f>
        <v>344000</v>
      </c>
      <c r="G156" s="3">
        <v>353000</v>
      </c>
      <c r="H156" s="3">
        <f>IFERROR(VLOOKUP(B156,'[1]All Metro Suburbs'!B$2:F$483,5,FALSE),)</f>
        <v>345000</v>
      </c>
      <c r="I156" s="3">
        <f>IFERROR(VLOOKUP(B156,[2]LSG_Stats_Combined!B$2:F$478,5,FALSE),)</f>
        <v>367500</v>
      </c>
      <c r="J156" s="3">
        <f>IFERROR(VLOOKUP(B156,[3]Sheet1!B$2:F$478,5,FALSE),0)</f>
        <v>387000</v>
      </c>
      <c r="K156" s="3">
        <f>IFERROR(VLOOKUP(B156,[4]Sheet1!B$2:F$478,5,FALSE),0)</f>
        <v>357750</v>
      </c>
      <c r="L156" s="3">
        <f>IFERROR(VLOOKUP(B156,[5]LSG_Stats_Combined_2016q2!B$2:F$479,5,FALSE),0)</f>
        <v>405100</v>
      </c>
      <c r="M156" s="3">
        <f>IFERROR(VLOOKUP(B156,[6]LSG_Stats_Combined_2016q3!B$2:F$479,5,FALSE),0)</f>
        <v>375000</v>
      </c>
      <c r="N156" s="3">
        <f>IFERROR(VLOOKUP(B156,[7]LSG_Stats_Combined_2016q4!B$2:F$478,5,FALSE),0)</f>
        <v>395000</v>
      </c>
      <c r="O156" s="3">
        <f>IFERROR(VLOOKUP(B156,[8]LSG_Stats_Combined_2017q1!B$2:F$479,5,FALSE),0)</f>
        <v>416000</v>
      </c>
      <c r="P156" s="3">
        <f>IFERROR(VLOOKUP(B156,[9]LSG_Stats_Combined_2017q2!B$2:F$479,5,FALSE),0)</f>
        <v>386000</v>
      </c>
      <c r="Q156" s="3">
        <f>IFERROR(VLOOKUP(B156,[10]City_Suburb_2017q3!B$2:F$479,5,FALSE),0)</f>
        <v>386000</v>
      </c>
      <c r="R156" s="3">
        <f>IFERROR(VLOOKUP(B156,[11]LSG_Stats_Combined_2017q4!B$2:F$480,5,FALSE),0)</f>
        <v>410000</v>
      </c>
      <c r="S156" s="3">
        <f>IFERROR(VLOOKUP(B156,[12]LSG_Stats_Combined_2018q1!B$1:G$480,5,FALSE),0)</f>
        <v>375000</v>
      </c>
      <c r="T156" s="3">
        <v>400100</v>
      </c>
      <c r="U156" s="3">
        <v>401150</v>
      </c>
      <c r="V156" s="3">
        <v>445500</v>
      </c>
      <c r="W156" s="3">
        <v>378499.5</v>
      </c>
      <c r="X156" s="3">
        <v>408250</v>
      </c>
      <c r="Y156" s="3">
        <v>375000</v>
      </c>
      <c r="Z156" s="3">
        <v>442250</v>
      </c>
      <c r="AA156" s="3">
        <v>388500</v>
      </c>
      <c r="AB156" s="3">
        <v>415250</v>
      </c>
      <c r="AC156" s="3">
        <v>406000</v>
      </c>
      <c r="AD156" s="3">
        <v>407500</v>
      </c>
      <c r="AE156" s="3">
        <v>435000</v>
      </c>
      <c r="AF156" s="3">
        <v>500000</v>
      </c>
      <c r="AG156" s="3">
        <v>516000</v>
      </c>
      <c r="AH156" s="3">
        <v>537625</v>
      </c>
      <c r="AI156" s="3">
        <v>615000</v>
      </c>
      <c r="AJ156" s="3">
        <v>611000</v>
      </c>
      <c r="AK156" s="3">
        <v>622500</v>
      </c>
      <c r="AL156" s="3">
        <v>619500</v>
      </c>
      <c r="AM156" s="3">
        <v>595000</v>
      </c>
      <c r="AN156" s="4">
        <v>637500</v>
      </c>
      <c r="AO156" s="4">
        <v>670000</v>
      </c>
      <c r="AP156" s="4">
        <v>722500</v>
      </c>
      <c r="AQ156" s="4">
        <v>703000</v>
      </c>
      <c r="AR156" s="4">
        <v>719000</v>
      </c>
      <c r="AS156" s="12">
        <v>772183.70702792297</v>
      </c>
      <c r="AT156" s="15">
        <f t="shared" si="2"/>
        <v>7.3968994475553496E-2</v>
      </c>
    </row>
    <row r="157" spans="1:46" ht="15" x14ac:dyDescent="0.25">
      <c r="A157" s="2" t="s">
        <v>159</v>
      </c>
      <c r="B157" s="3" t="s">
        <v>160</v>
      </c>
      <c r="C157" s="3">
        <v>845000</v>
      </c>
      <c r="D157" s="3">
        <f>IFERROR(VLOOKUP(B157,'[1]All Metro Suburbs'!B$2:D$483,3,FALSE),0)</f>
        <v>698000</v>
      </c>
      <c r="E157" s="3">
        <f>IFERROR(VLOOKUP(B157,[2]LSG_Stats_Combined!B$2:D$478,3,FALSE),0)</f>
        <v>761250</v>
      </c>
      <c r="F157" s="3">
        <f>IFERROR(VLOOKUP(B157,[3]Sheet1!B$2:D$478,3,FALSE),0)</f>
        <v>776000</v>
      </c>
      <c r="G157" s="3">
        <v>771500</v>
      </c>
      <c r="H157" s="3">
        <f>IFERROR(VLOOKUP(B157,'[1]All Metro Suburbs'!B$2:F$483,5,FALSE),)</f>
        <v>679444</v>
      </c>
      <c r="I157" s="3">
        <f>IFERROR(VLOOKUP(B157,[2]LSG_Stats_Combined!B$2:F$478,5,FALSE),)</f>
        <v>845000</v>
      </c>
      <c r="J157" s="3">
        <f>IFERROR(VLOOKUP(B157,[3]Sheet1!B$2:F$478,5,FALSE),0)</f>
        <v>757500</v>
      </c>
      <c r="K157" s="3">
        <f>IFERROR(VLOOKUP(B157,[4]Sheet1!B$2:F$478,5,FALSE),0)</f>
        <v>793500</v>
      </c>
      <c r="L157" s="3">
        <f>IFERROR(VLOOKUP(B157,[5]LSG_Stats_Combined_2016q2!B$2:F$479,5,FALSE),0)</f>
        <v>798000</v>
      </c>
      <c r="M157" s="3">
        <f>IFERROR(VLOOKUP(B157,[6]LSG_Stats_Combined_2016q3!B$2:F$479,5,FALSE),0)</f>
        <v>909000</v>
      </c>
      <c r="N157" s="3">
        <f>IFERROR(VLOOKUP(B157,[7]LSG_Stats_Combined_2016q4!B$2:F$478,5,FALSE),0)</f>
        <v>1000000</v>
      </c>
      <c r="O157" s="3">
        <f>IFERROR(VLOOKUP(B157,[8]LSG_Stats_Combined_2017q1!B$2:F$479,5,FALSE),0)</f>
        <v>817000</v>
      </c>
      <c r="P157" s="3">
        <f>IFERROR(VLOOKUP(B157,[9]LSG_Stats_Combined_2017q2!B$2:F$479,5,FALSE),0)</f>
        <v>751500</v>
      </c>
      <c r="Q157" s="3">
        <f>IFERROR(VLOOKUP(B157,[10]City_Suburb_2017q3!B$2:F$479,5,FALSE),0)</f>
        <v>910000</v>
      </c>
      <c r="R157" s="3">
        <f>IFERROR(VLOOKUP(B157,[11]LSG_Stats_Combined_2017q4!B$2:F$480,5,FALSE),0)</f>
        <v>700250</v>
      </c>
      <c r="S157" s="3">
        <f>IFERROR(VLOOKUP(B157,[12]LSG_Stats_Combined_2018q1!B$1:G$480,5,FALSE),0)</f>
        <v>915000</v>
      </c>
      <c r="T157" s="3">
        <v>923000</v>
      </c>
      <c r="U157" s="3">
        <v>872500</v>
      </c>
      <c r="V157" s="3">
        <v>843250</v>
      </c>
      <c r="W157" s="3">
        <v>910000</v>
      </c>
      <c r="X157" s="3">
        <v>780000</v>
      </c>
      <c r="Y157" s="3">
        <v>935000</v>
      </c>
      <c r="Z157" s="3">
        <v>950000</v>
      </c>
      <c r="AA157" s="3">
        <v>907000</v>
      </c>
      <c r="AB157" s="3">
        <v>726000</v>
      </c>
      <c r="AC157" s="3">
        <v>1071000</v>
      </c>
      <c r="AD157" s="3">
        <v>1105000</v>
      </c>
      <c r="AE157" s="3">
        <v>1200000</v>
      </c>
      <c r="AF157" s="3">
        <v>1250000</v>
      </c>
      <c r="AG157" s="3">
        <v>992521.5</v>
      </c>
      <c r="AH157" s="3">
        <v>1550000</v>
      </c>
      <c r="AI157" s="3">
        <v>1525000</v>
      </c>
      <c r="AJ157" s="3">
        <v>1315000</v>
      </c>
      <c r="AK157" s="3">
        <v>1382500</v>
      </c>
      <c r="AL157" s="3">
        <v>1598400</v>
      </c>
      <c r="AM157" s="3">
        <v>1440000</v>
      </c>
      <c r="AN157" s="4">
        <v>1340000</v>
      </c>
      <c r="AO157" s="4">
        <v>1630750</v>
      </c>
      <c r="AP157" s="4">
        <v>1244000</v>
      </c>
      <c r="AQ157" s="4">
        <v>1604500</v>
      </c>
      <c r="AR157" s="4">
        <v>1483000</v>
      </c>
      <c r="AS157" s="12">
        <v>1523598.5646055001</v>
      </c>
      <c r="AT157" s="15">
        <f t="shared" si="2"/>
        <v>2.7375970738705385E-2</v>
      </c>
    </row>
    <row r="158" spans="1:46" ht="15" x14ac:dyDescent="0.25">
      <c r="A158" s="2" t="s">
        <v>159</v>
      </c>
      <c r="B158" s="3" t="s">
        <v>161</v>
      </c>
      <c r="C158" s="3">
        <v>775000</v>
      </c>
      <c r="D158" s="3">
        <f>IFERROR(VLOOKUP(B158,'[1]All Metro Suburbs'!B$2:D$483,3,FALSE),0)</f>
        <v>788000</v>
      </c>
      <c r="E158" s="3">
        <f>IFERROR(VLOOKUP(B158,[2]LSG_Stats_Combined!B$2:D$478,3,FALSE),0)</f>
        <v>700750</v>
      </c>
      <c r="F158" s="3">
        <f>IFERROR(VLOOKUP(B158,[3]Sheet1!B$2:D$478,3,FALSE),0)</f>
        <v>855000</v>
      </c>
      <c r="G158" s="3">
        <v>686500</v>
      </c>
      <c r="H158" s="3">
        <f>IFERROR(VLOOKUP(B158,'[1]All Metro Suburbs'!B$2:F$483,5,FALSE),)</f>
        <v>730000</v>
      </c>
      <c r="I158" s="3">
        <f>IFERROR(VLOOKUP(B158,[2]LSG_Stats_Combined!B$2:F$478,5,FALSE),)</f>
        <v>710000</v>
      </c>
      <c r="J158" s="3">
        <f>IFERROR(VLOOKUP(B158,[3]Sheet1!B$2:F$478,5,FALSE),0)</f>
        <v>650000</v>
      </c>
      <c r="K158" s="3">
        <f>IFERROR(VLOOKUP(B158,[4]Sheet1!B$2:F$478,5,FALSE),0)</f>
        <v>770000</v>
      </c>
      <c r="L158" s="3">
        <f>IFERROR(VLOOKUP(B158,[5]LSG_Stats_Combined_2016q2!B$2:F$479,5,FALSE),0)</f>
        <v>736000</v>
      </c>
      <c r="M158" s="3">
        <f>IFERROR(VLOOKUP(B158,[6]LSG_Stats_Combined_2016q3!B$2:F$479,5,FALSE),0)</f>
        <v>744000</v>
      </c>
      <c r="N158" s="3">
        <f>IFERROR(VLOOKUP(B158,[7]LSG_Stats_Combined_2016q4!B$2:F$478,5,FALSE),0)</f>
        <v>869500</v>
      </c>
      <c r="O158" s="3">
        <f>IFERROR(VLOOKUP(B158,[8]LSG_Stats_Combined_2017q1!B$2:F$479,5,FALSE),0)</f>
        <v>652500</v>
      </c>
      <c r="P158" s="3">
        <f>IFERROR(VLOOKUP(B158,[9]LSG_Stats_Combined_2017q2!B$2:F$479,5,FALSE),0)</f>
        <v>795000</v>
      </c>
      <c r="Q158" s="3">
        <f>IFERROR(VLOOKUP(B158,[10]City_Suburb_2017q3!B$2:F$479,5,FALSE),0)</f>
        <v>769000</v>
      </c>
      <c r="R158" s="3">
        <f>IFERROR(VLOOKUP(B158,[11]LSG_Stats_Combined_2017q4!B$2:F$480,5,FALSE),0)</f>
        <v>752000</v>
      </c>
      <c r="S158" s="3">
        <f>IFERROR(VLOOKUP(B158,[12]LSG_Stats_Combined_2018q1!B$1:G$480,5,FALSE),0)</f>
        <v>930000</v>
      </c>
      <c r="T158" s="3">
        <v>1000000</v>
      </c>
      <c r="U158" s="3">
        <v>665000</v>
      </c>
      <c r="V158" s="3">
        <v>741250</v>
      </c>
      <c r="W158" s="3">
        <v>991000</v>
      </c>
      <c r="X158" s="3">
        <v>992500</v>
      </c>
      <c r="Y158" s="3">
        <v>800000</v>
      </c>
      <c r="Z158" s="3">
        <v>945000</v>
      </c>
      <c r="AA158" s="3">
        <v>860000</v>
      </c>
      <c r="AB158" s="3">
        <v>940000</v>
      </c>
      <c r="AC158" s="3">
        <v>782500</v>
      </c>
      <c r="AD158" s="3">
        <v>930000</v>
      </c>
      <c r="AE158" s="3">
        <v>970000</v>
      </c>
      <c r="AF158" s="3">
        <v>1662500</v>
      </c>
      <c r="AG158" s="3">
        <v>1207500</v>
      </c>
      <c r="AH158" s="3">
        <v>1250000</v>
      </c>
      <c r="AI158" s="3">
        <v>1557000</v>
      </c>
      <c r="AJ158" s="3">
        <v>1686000</v>
      </c>
      <c r="AK158" s="3">
        <v>1450000</v>
      </c>
      <c r="AL158" s="3">
        <v>1429500</v>
      </c>
      <c r="AM158" s="3">
        <v>1590000</v>
      </c>
      <c r="AN158" s="4">
        <v>1430000</v>
      </c>
      <c r="AO158" s="4">
        <v>1040000</v>
      </c>
      <c r="AP158" s="4">
        <v>1525000</v>
      </c>
      <c r="AQ158" s="4">
        <v>1800000</v>
      </c>
      <c r="AR158" s="4">
        <v>1680000</v>
      </c>
      <c r="AS158" s="12">
        <v>1838978.46930555</v>
      </c>
      <c r="AT158" s="15">
        <f t="shared" si="2"/>
        <v>9.4630041253303557E-2</v>
      </c>
    </row>
    <row r="159" spans="1:46" ht="15" x14ac:dyDescent="0.25">
      <c r="A159" s="2" t="s">
        <v>159</v>
      </c>
      <c r="B159" s="3" t="s">
        <v>162</v>
      </c>
      <c r="C159" s="3">
        <v>975000</v>
      </c>
      <c r="D159" s="3">
        <f>IFERROR(VLOOKUP(B159,'[1]All Metro Suburbs'!B$2:D$483,3,FALSE),0)</f>
        <v>995000</v>
      </c>
      <c r="E159" s="3">
        <f>IFERROR(VLOOKUP(B159,[2]LSG_Stats_Combined!B$2:D$478,3,FALSE),0)</f>
        <v>851750</v>
      </c>
      <c r="F159" s="3">
        <f>IFERROR(VLOOKUP(B159,[3]Sheet1!B$2:D$478,3,FALSE),0)</f>
        <v>1050000</v>
      </c>
      <c r="G159" s="3">
        <v>1385000</v>
      </c>
      <c r="H159" s="3">
        <f>IFERROR(VLOOKUP(B159,'[1]All Metro Suburbs'!B$2:F$483,5,FALSE),)</f>
        <v>843750</v>
      </c>
      <c r="I159" s="3">
        <f>IFERROR(VLOOKUP(B159,[2]LSG_Stats_Combined!B$2:F$478,5,FALSE),)</f>
        <v>1710000</v>
      </c>
      <c r="J159" s="3">
        <f>IFERROR(VLOOKUP(B159,[3]Sheet1!B$2:F$478,5,FALSE),0)</f>
        <v>1102500</v>
      </c>
      <c r="K159" s="3">
        <f>IFERROR(VLOOKUP(B159,[4]Sheet1!B$2:F$478,5,FALSE),0)</f>
        <v>961000</v>
      </c>
      <c r="L159" s="3">
        <f>IFERROR(VLOOKUP(B159,[5]LSG_Stats_Combined_2016q2!B$2:F$479,5,FALSE),0)</f>
        <v>965500</v>
      </c>
      <c r="M159" s="3">
        <f>IFERROR(VLOOKUP(B159,[6]LSG_Stats_Combined_2016q3!B$2:F$479,5,FALSE),0)</f>
        <v>1614090</v>
      </c>
      <c r="N159" s="3">
        <f>IFERROR(VLOOKUP(B159,[7]LSG_Stats_Combined_2016q4!B$2:F$478,5,FALSE),0)</f>
        <v>1595000</v>
      </c>
      <c r="O159" s="3">
        <f>IFERROR(VLOOKUP(B159,[8]LSG_Stats_Combined_2017q1!B$2:F$479,5,FALSE),0)</f>
        <v>1395500</v>
      </c>
      <c r="P159" s="3">
        <f>IFERROR(VLOOKUP(B159,[9]LSG_Stats_Combined_2017q2!B$2:F$479,5,FALSE),0)</f>
        <v>1076500</v>
      </c>
      <c r="Q159" s="3">
        <f>IFERROR(VLOOKUP(B159,[10]City_Suburb_2017q3!B$2:F$479,5,FALSE),0)</f>
        <v>1245000</v>
      </c>
      <c r="R159" s="3">
        <f>IFERROR(VLOOKUP(B159,[11]LSG_Stats_Combined_2017q4!B$2:F$480,5,FALSE),0)</f>
        <v>1310000</v>
      </c>
      <c r="S159" s="3">
        <f>IFERROR(VLOOKUP(B159,[12]LSG_Stats_Combined_2018q1!B$1:G$480,5,FALSE),0)</f>
        <v>1257500</v>
      </c>
      <c r="T159" s="3">
        <v>1500000</v>
      </c>
      <c r="U159" s="3">
        <v>1425000</v>
      </c>
      <c r="V159" s="3">
        <v>1175000</v>
      </c>
      <c r="W159" s="3">
        <v>1325000</v>
      </c>
      <c r="X159" s="3">
        <v>1380000</v>
      </c>
      <c r="Y159" s="3">
        <v>1147000</v>
      </c>
      <c r="Z159" s="3">
        <v>1212500</v>
      </c>
      <c r="AA159" s="3">
        <v>1415000</v>
      </c>
      <c r="AB159" s="3">
        <v>1235000</v>
      </c>
      <c r="AC159" s="3">
        <v>1435000</v>
      </c>
      <c r="AD159" s="3">
        <v>1345000</v>
      </c>
      <c r="AE159" s="3">
        <v>1320000</v>
      </c>
      <c r="AF159" s="3">
        <v>1572000</v>
      </c>
      <c r="AG159" s="3">
        <v>1900000</v>
      </c>
      <c r="AH159" s="3">
        <v>1900000</v>
      </c>
      <c r="AI159" s="3">
        <v>2242500</v>
      </c>
      <c r="AJ159" s="3">
        <v>2175000</v>
      </c>
      <c r="AK159" s="3">
        <v>2125000</v>
      </c>
      <c r="AL159" s="3">
        <v>2450000</v>
      </c>
      <c r="AM159" s="3">
        <v>1830000</v>
      </c>
      <c r="AN159" s="4">
        <v>2000000</v>
      </c>
      <c r="AO159" s="4">
        <v>2415000</v>
      </c>
      <c r="AP159" s="4">
        <v>2850000</v>
      </c>
      <c r="AQ159" s="4">
        <v>3130000</v>
      </c>
      <c r="AR159" s="4">
        <v>1905000</v>
      </c>
      <c r="AS159" s="12">
        <v>2692571.8858871199</v>
      </c>
      <c r="AT159" s="15">
        <f t="shared" si="2"/>
        <v>0.41342356214546977</v>
      </c>
    </row>
    <row r="160" spans="1:46" ht="15" x14ac:dyDescent="0.25">
      <c r="A160" s="2" t="s">
        <v>159</v>
      </c>
      <c r="B160" s="3" t="s">
        <v>163</v>
      </c>
      <c r="C160" s="3">
        <v>814000</v>
      </c>
      <c r="D160" s="3">
        <f>IFERROR(VLOOKUP(B160,'[1]All Metro Suburbs'!B$2:D$483,3,FALSE),0)</f>
        <v>910000</v>
      </c>
      <c r="E160" s="3">
        <f>IFERROR(VLOOKUP(B160,[2]LSG_Stats_Combined!B$2:D$478,3,FALSE),0)</f>
        <v>640000</v>
      </c>
      <c r="F160" s="3">
        <f>IFERROR(VLOOKUP(B160,[3]Sheet1!B$2:D$478,3,FALSE),0)</f>
        <v>850000</v>
      </c>
      <c r="G160" s="3">
        <v>890000</v>
      </c>
      <c r="H160" s="3">
        <f>IFERROR(VLOOKUP(B160,'[1]All Metro Suburbs'!B$2:F$483,5,FALSE),)</f>
        <v>820000</v>
      </c>
      <c r="I160" s="3">
        <f>IFERROR(VLOOKUP(B160,[2]LSG_Stats_Combined!B$2:F$478,5,FALSE),)</f>
        <v>925000</v>
      </c>
      <c r="J160" s="3">
        <f>IFERROR(VLOOKUP(B160,[3]Sheet1!B$2:F$478,5,FALSE),0)</f>
        <v>1907500</v>
      </c>
      <c r="K160" s="3">
        <f>IFERROR(VLOOKUP(B160,[4]Sheet1!B$2:F$478,5,FALSE),0)</f>
        <v>975000</v>
      </c>
      <c r="L160" s="3">
        <f>IFERROR(VLOOKUP(B160,[5]LSG_Stats_Combined_2016q2!B$2:F$479,5,FALSE),0)</f>
        <v>1220000</v>
      </c>
      <c r="M160" s="3">
        <f>IFERROR(VLOOKUP(B160,[6]LSG_Stats_Combined_2016q3!B$2:F$479,5,FALSE),0)</f>
        <v>1850000</v>
      </c>
      <c r="N160" s="3">
        <f>IFERROR(VLOOKUP(B160,[7]LSG_Stats_Combined_2016q4!B$2:F$478,5,FALSE),0)</f>
        <v>1018500</v>
      </c>
      <c r="O160" s="3">
        <f>IFERROR(VLOOKUP(B160,[8]LSG_Stats_Combined_2017q1!B$2:F$479,5,FALSE),0)</f>
        <v>962000</v>
      </c>
      <c r="P160" s="3">
        <f>IFERROR(VLOOKUP(B160,[9]LSG_Stats_Combined_2017q2!B$2:F$479,5,FALSE),0)</f>
        <v>1067000</v>
      </c>
      <c r="Q160" s="3">
        <f>IFERROR(VLOOKUP(B160,[10]City_Suburb_2017q3!B$2:F$479,5,FALSE),0)</f>
        <v>940000</v>
      </c>
      <c r="R160" s="3">
        <f>IFERROR(VLOOKUP(B160,[11]LSG_Stats_Combined_2017q4!B$2:F$480,5,FALSE),0)</f>
        <v>840000</v>
      </c>
      <c r="S160" s="3">
        <f>IFERROR(VLOOKUP(B160,[12]LSG_Stats_Combined_2018q1!B$1:G$480,5,FALSE),0)</f>
        <v>1268000</v>
      </c>
      <c r="T160" s="3">
        <v>1500000</v>
      </c>
      <c r="U160" s="3">
        <v>940000</v>
      </c>
      <c r="V160" s="3">
        <v>1103500</v>
      </c>
      <c r="W160" s="3">
        <v>890000</v>
      </c>
      <c r="X160" s="3">
        <v>830000</v>
      </c>
      <c r="Y160" s="3">
        <v>631000</v>
      </c>
      <c r="Z160" s="3">
        <v>737000</v>
      </c>
      <c r="AA160" s="3">
        <v>995000</v>
      </c>
      <c r="AB160" s="3">
        <v>1075000</v>
      </c>
      <c r="AC160" s="3">
        <v>1662500</v>
      </c>
      <c r="AD160" s="3">
        <v>1460000</v>
      </c>
      <c r="AE160" s="3">
        <v>1120000</v>
      </c>
      <c r="AF160" s="3">
        <v>1339000</v>
      </c>
      <c r="AG160" s="3">
        <v>1456250</v>
      </c>
      <c r="AH160" s="3">
        <v>1433000</v>
      </c>
      <c r="AI160" s="3">
        <v>1775000</v>
      </c>
      <c r="AJ160" s="3">
        <v>2275000</v>
      </c>
      <c r="AK160" s="3">
        <v>1835000</v>
      </c>
      <c r="AL160" s="3">
        <v>1750000</v>
      </c>
      <c r="AM160" s="3">
        <v>1371000</v>
      </c>
      <c r="AN160" s="4">
        <v>1660000</v>
      </c>
      <c r="AO160" s="4">
        <v>1187500</v>
      </c>
      <c r="AP160" s="4">
        <v>1828000</v>
      </c>
      <c r="AQ160" s="4">
        <v>2715000</v>
      </c>
      <c r="AR160" s="4">
        <v>1700000</v>
      </c>
      <c r="AS160" s="12">
        <v>1974681.31436166</v>
      </c>
      <c r="AT160" s="15">
        <f t="shared" si="2"/>
        <v>0.16157724374215296</v>
      </c>
    </row>
    <row r="161" spans="1:46" ht="15" x14ac:dyDescent="0.25">
      <c r="A161" s="2" t="s">
        <v>159</v>
      </c>
      <c r="B161" s="3" t="s">
        <v>164</v>
      </c>
      <c r="C161" s="3">
        <v>1747500</v>
      </c>
      <c r="D161" s="3">
        <f>IFERROR(VLOOKUP(B161,'[1]All Metro Suburbs'!B$2:D$483,3,FALSE),0)</f>
        <v>741000</v>
      </c>
      <c r="E161" s="3">
        <f>IFERROR(VLOOKUP(B161,[2]LSG_Stats_Combined!B$2:D$478,3,FALSE),0)</f>
        <v>718500</v>
      </c>
      <c r="F161" s="3">
        <f>IFERROR(VLOOKUP(B161,[3]Sheet1!B$2:D$478,3,FALSE),0)</f>
        <v>826000</v>
      </c>
      <c r="G161" s="3">
        <v>680000</v>
      </c>
      <c r="H161" s="3">
        <f>IFERROR(VLOOKUP(B161,'[1]All Metro Suburbs'!B$2:F$483,5,FALSE),)</f>
        <v>755000</v>
      </c>
      <c r="I161" s="3">
        <f>IFERROR(VLOOKUP(B161,[2]LSG_Stats_Combined!B$2:F$478,5,FALSE),)</f>
        <v>955000</v>
      </c>
      <c r="J161" s="3">
        <f>IFERROR(VLOOKUP(B161,[3]Sheet1!B$2:F$478,5,FALSE),0)</f>
        <v>815000</v>
      </c>
      <c r="K161" s="3">
        <f>IFERROR(VLOOKUP(B161,[4]Sheet1!B$2:F$478,5,FALSE),0)</f>
        <v>730000</v>
      </c>
      <c r="L161" s="3">
        <f>IFERROR(VLOOKUP(B161,[5]LSG_Stats_Combined_2016q2!B$2:F$479,5,FALSE),0)</f>
        <v>838000</v>
      </c>
      <c r="M161" s="3">
        <f>IFERROR(VLOOKUP(B161,[6]LSG_Stats_Combined_2016q3!B$2:F$479,5,FALSE),0)</f>
        <v>964000</v>
      </c>
      <c r="N161" s="3">
        <f>IFERROR(VLOOKUP(B161,[7]LSG_Stats_Combined_2016q4!B$2:F$478,5,FALSE),0)</f>
        <v>1065000</v>
      </c>
      <c r="O161" s="3">
        <f>IFERROR(VLOOKUP(B161,[8]LSG_Stats_Combined_2017q1!B$2:F$479,5,FALSE),0)</f>
        <v>850000</v>
      </c>
      <c r="P161" s="3">
        <f>IFERROR(VLOOKUP(B161,[9]LSG_Stats_Combined_2017q2!B$2:F$479,5,FALSE),0)</f>
        <v>551000</v>
      </c>
      <c r="Q161" s="3">
        <f>IFERROR(VLOOKUP(B161,[10]City_Suburb_2017q3!B$2:F$479,5,FALSE),0)</f>
        <v>1202500</v>
      </c>
      <c r="R161" s="3">
        <f>IFERROR(VLOOKUP(B161,[11]LSG_Stats_Combined_2017q4!B$2:F$480,5,FALSE),0)</f>
        <v>879000</v>
      </c>
      <c r="S161" s="3">
        <f>IFERROR(VLOOKUP(B161,[12]LSG_Stats_Combined_2018q1!B$1:G$480,5,FALSE),0)</f>
        <v>987000</v>
      </c>
      <c r="T161" s="3">
        <v>1182500</v>
      </c>
      <c r="U161" s="3">
        <v>903000</v>
      </c>
      <c r="V161" s="3">
        <v>1264500</v>
      </c>
      <c r="W161" s="3">
        <v>1135000</v>
      </c>
      <c r="X161" s="3">
        <v>955000</v>
      </c>
      <c r="Y161" s="3">
        <v>997500</v>
      </c>
      <c r="Z161" s="3">
        <v>956500</v>
      </c>
      <c r="AA161" s="3">
        <v>926850</v>
      </c>
      <c r="AB161" s="3">
        <v>910500</v>
      </c>
      <c r="AC161" s="3">
        <v>836000</v>
      </c>
      <c r="AD161" s="3">
        <v>1145000</v>
      </c>
      <c r="AE161" s="3">
        <v>1155000</v>
      </c>
      <c r="AF161" s="3">
        <v>1110000</v>
      </c>
      <c r="AG161" s="3">
        <v>1350000</v>
      </c>
      <c r="AH161" s="3">
        <v>1312000</v>
      </c>
      <c r="AI161" s="3">
        <v>1700000</v>
      </c>
      <c r="AJ161" s="3">
        <v>1130000</v>
      </c>
      <c r="AK161" s="3">
        <v>1720000</v>
      </c>
      <c r="AL161" s="3">
        <v>1530000</v>
      </c>
      <c r="AM161" s="3">
        <v>1870000</v>
      </c>
      <c r="AN161" s="4">
        <v>1577500</v>
      </c>
      <c r="AO161" s="4">
        <v>1410000</v>
      </c>
      <c r="AP161" s="4">
        <v>1634000</v>
      </c>
      <c r="AQ161" s="4">
        <v>1912500</v>
      </c>
      <c r="AR161" s="4">
        <v>1710000</v>
      </c>
      <c r="AS161" s="12">
        <v>1708115.8073920901</v>
      </c>
      <c r="AT161" s="15">
        <f t="shared" si="2"/>
        <v>-1.101867022169536E-3</v>
      </c>
    </row>
    <row r="162" spans="1:46" ht="15" x14ac:dyDescent="0.25">
      <c r="A162" s="2" t="s">
        <v>159</v>
      </c>
      <c r="B162" s="3" t="s">
        <v>165</v>
      </c>
      <c r="C162" s="3">
        <v>752000</v>
      </c>
      <c r="D162" s="3">
        <f>IFERROR(VLOOKUP(B162,'[1]All Metro Suburbs'!B$2:D$483,3,FALSE),0)</f>
        <v>785000</v>
      </c>
      <c r="E162" s="3">
        <f>IFERROR(VLOOKUP(B162,[2]LSG_Stats_Combined!B$2:D$478,3,FALSE),0)</f>
        <v>687500</v>
      </c>
      <c r="F162" s="3">
        <f>IFERROR(VLOOKUP(B162,[3]Sheet1!B$2:D$478,3,FALSE),0)</f>
        <v>671000</v>
      </c>
      <c r="G162" s="3">
        <v>876000</v>
      </c>
      <c r="H162" s="3">
        <f>IFERROR(VLOOKUP(B162,'[1]All Metro Suburbs'!B$2:F$483,5,FALSE),)</f>
        <v>800000</v>
      </c>
      <c r="I162" s="3">
        <f>IFERROR(VLOOKUP(B162,[2]LSG_Stats_Combined!B$2:F$478,5,FALSE),)</f>
        <v>740000</v>
      </c>
      <c r="J162" s="3">
        <f>IFERROR(VLOOKUP(B162,[3]Sheet1!B$2:F$478,5,FALSE),0)</f>
        <v>780000</v>
      </c>
      <c r="K162" s="3">
        <f>IFERROR(VLOOKUP(B162,[4]Sheet1!B$2:F$478,5,FALSE),0)</f>
        <v>676000</v>
      </c>
      <c r="L162" s="3">
        <f>IFERROR(VLOOKUP(B162,[5]LSG_Stats_Combined_2016q2!B$2:F$479,5,FALSE),0)</f>
        <v>830000</v>
      </c>
      <c r="M162" s="3">
        <f>IFERROR(VLOOKUP(B162,[6]LSG_Stats_Combined_2016q3!B$2:F$479,5,FALSE),0)</f>
        <v>706000</v>
      </c>
      <c r="N162" s="3">
        <f>IFERROR(VLOOKUP(B162,[7]LSG_Stats_Combined_2016q4!B$2:F$478,5,FALSE),0)</f>
        <v>815000</v>
      </c>
      <c r="O162" s="3">
        <f>IFERROR(VLOOKUP(B162,[8]LSG_Stats_Combined_2017q1!B$2:F$479,5,FALSE),0)</f>
        <v>721000</v>
      </c>
      <c r="P162" s="3">
        <f>IFERROR(VLOOKUP(B162,[9]LSG_Stats_Combined_2017q2!B$2:F$479,5,FALSE),0)</f>
        <v>907500</v>
      </c>
      <c r="Q162" s="3">
        <f>IFERROR(VLOOKUP(B162,[10]City_Suburb_2017q3!B$2:F$479,5,FALSE),0)</f>
        <v>879000</v>
      </c>
      <c r="R162" s="3">
        <f>IFERROR(VLOOKUP(B162,[11]LSG_Stats_Combined_2017q4!B$2:F$480,5,FALSE),0)</f>
        <v>800000</v>
      </c>
      <c r="S162" s="3">
        <f>IFERROR(VLOOKUP(B162,[12]LSG_Stats_Combined_2018q1!B$1:G$480,5,FALSE),0)</f>
        <v>954700</v>
      </c>
      <c r="T162" s="3">
        <v>760000</v>
      </c>
      <c r="U162" s="3">
        <v>1056500</v>
      </c>
      <c r="V162" s="3">
        <v>981000</v>
      </c>
      <c r="W162" s="3">
        <v>997750</v>
      </c>
      <c r="X162" s="3">
        <v>833750</v>
      </c>
      <c r="Y162" s="3">
        <v>837500</v>
      </c>
      <c r="Z162" s="3">
        <v>920000</v>
      </c>
      <c r="AA162" s="3">
        <v>825000</v>
      </c>
      <c r="AB162" s="3">
        <v>1290000</v>
      </c>
      <c r="AC162" s="3">
        <v>838500</v>
      </c>
      <c r="AD162" s="3">
        <v>925000</v>
      </c>
      <c r="AE162" s="3">
        <v>865000</v>
      </c>
      <c r="AF162" s="3">
        <v>1205000</v>
      </c>
      <c r="AG162" s="3">
        <v>1145000</v>
      </c>
      <c r="AH162" s="3">
        <v>1248000</v>
      </c>
      <c r="AI162" s="3">
        <v>1425000</v>
      </c>
      <c r="AJ162" s="3">
        <v>1085000</v>
      </c>
      <c r="AK162" s="3">
        <v>1275000</v>
      </c>
      <c r="AL162" s="3">
        <v>1600000</v>
      </c>
      <c r="AM162" s="3">
        <v>1250000</v>
      </c>
      <c r="AN162" s="4">
        <v>1280500</v>
      </c>
      <c r="AO162" s="4">
        <v>1260500</v>
      </c>
      <c r="AP162" s="4">
        <v>1280000</v>
      </c>
      <c r="AQ162" s="4">
        <v>1325000</v>
      </c>
      <c r="AR162" s="4">
        <v>1320000</v>
      </c>
      <c r="AS162" s="12">
        <v>1451374.6206071801</v>
      </c>
      <c r="AT162" s="15">
        <f t="shared" si="2"/>
        <v>9.9526227732712164E-2</v>
      </c>
    </row>
    <row r="163" spans="1:46" ht="15" x14ac:dyDescent="0.25">
      <c r="A163" s="2" t="s">
        <v>159</v>
      </c>
      <c r="B163" s="3" t="s">
        <v>159</v>
      </c>
      <c r="C163" s="3">
        <v>955000</v>
      </c>
      <c r="D163" s="3">
        <f>IFERROR(VLOOKUP(B163,'[1]All Metro Suburbs'!B$2:D$483,3,FALSE),0)</f>
        <v>850000</v>
      </c>
      <c r="E163" s="3">
        <f>IFERROR(VLOOKUP(B163,[2]LSG_Stats_Combined!B$2:D$478,3,FALSE),0)</f>
        <v>965000</v>
      </c>
      <c r="F163" s="3">
        <f>IFERROR(VLOOKUP(B163,[3]Sheet1!B$2:D$478,3,FALSE),0)</f>
        <v>1160000</v>
      </c>
      <c r="G163" s="3">
        <v>950000</v>
      </c>
      <c r="H163" s="3">
        <f>IFERROR(VLOOKUP(B163,'[1]All Metro Suburbs'!B$2:F$483,5,FALSE),)</f>
        <v>1000000.5</v>
      </c>
      <c r="I163" s="3">
        <f>IFERROR(VLOOKUP(B163,[2]LSG_Stats_Combined!B$2:F$478,5,FALSE),)</f>
        <v>878000</v>
      </c>
      <c r="J163" s="3">
        <f>IFERROR(VLOOKUP(B163,[3]Sheet1!B$2:F$478,5,FALSE),0)</f>
        <v>1160000</v>
      </c>
      <c r="K163" s="3">
        <f>IFERROR(VLOOKUP(B163,[4]Sheet1!B$2:F$478,5,FALSE),0)</f>
        <v>862500</v>
      </c>
      <c r="L163" s="3">
        <f>IFERROR(VLOOKUP(B163,[5]LSG_Stats_Combined_2016q2!B$2:F$479,5,FALSE),0)</f>
        <v>1500000</v>
      </c>
      <c r="M163" s="3">
        <f>IFERROR(VLOOKUP(B163,[6]LSG_Stats_Combined_2016q3!B$2:F$479,5,FALSE),0)</f>
        <v>777500</v>
      </c>
      <c r="N163" s="3">
        <f>IFERROR(VLOOKUP(B163,[7]LSG_Stats_Combined_2016q4!B$2:F$478,5,FALSE),0)</f>
        <v>1055000</v>
      </c>
      <c r="O163" s="3">
        <f>IFERROR(VLOOKUP(B163,[8]LSG_Stats_Combined_2017q1!B$2:F$479,5,FALSE),0)</f>
        <v>888000</v>
      </c>
      <c r="P163" s="3">
        <f>IFERROR(VLOOKUP(B163,[9]LSG_Stats_Combined_2017q2!B$2:F$479,5,FALSE),0)</f>
        <v>1090000</v>
      </c>
      <c r="Q163" s="3">
        <f>IFERROR(VLOOKUP(B163,[10]City_Suburb_2017q3!B$2:F$479,5,FALSE),0)</f>
        <v>1356000</v>
      </c>
      <c r="R163" s="3">
        <f>IFERROR(VLOOKUP(B163,[11]LSG_Stats_Combined_2017q4!B$2:F$480,5,FALSE),0)</f>
        <v>1170000</v>
      </c>
      <c r="S163" s="3">
        <f>IFERROR(VLOOKUP(B163,[12]LSG_Stats_Combined_2018q1!B$1:G$480,5,FALSE),0)</f>
        <v>1045000</v>
      </c>
      <c r="T163" s="3">
        <v>912500</v>
      </c>
      <c r="U163" s="3">
        <v>967000</v>
      </c>
      <c r="V163" s="3">
        <v>1008750</v>
      </c>
      <c r="W163" s="3">
        <v>1210000</v>
      </c>
      <c r="X163" s="3">
        <v>1227500</v>
      </c>
      <c r="Y163" s="3">
        <v>1690000</v>
      </c>
      <c r="Z163" s="3">
        <v>980000</v>
      </c>
      <c r="AA163" s="3">
        <v>957500</v>
      </c>
      <c r="AB163" s="3">
        <v>1060000</v>
      </c>
      <c r="AC163" s="3">
        <v>1270000</v>
      </c>
      <c r="AD163" s="3">
        <v>894000</v>
      </c>
      <c r="AE163" s="3">
        <v>1325000</v>
      </c>
      <c r="AF163" s="3">
        <v>1192500</v>
      </c>
      <c r="AG163" s="3">
        <v>1760000</v>
      </c>
      <c r="AH163" s="3">
        <v>2100000</v>
      </c>
      <c r="AI163" s="3">
        <v>1655000</v>
      </c>
      <c r="AJ163" s="3">
        <v>1417500</v>
      </c>
      <c r="AK163" s="3">
        <v>1950000</v>
      </c>
      <c r="AL163" s="3">
        <v>1965000</v>
      </c>
      <c r="AM163" s="3">
        <v>1595000</v>
      </c>
      <c r="AN163" s="4">
        <v>1670000</v>
      </c>
      <c r="AO163" s="4">
        <v>1375000</v>
      </c>
      <c r="AP163" s="4">
        <v>1970000</v>
      </c>
      <c r="AQ163" s="4">
        <v>1999000</v>
      </c>
      <c r="AR163" s="4">
        <v>2240000</v>
      </c>
      <c r="AS163" s="12">
        <v>2106477.3725956799</v>
      </c>
      <c r="AT163" s="15">
        <f>(AS163-AR163)/AR163</f>
        <v>-5.9608315805500023E-2</v>
      </c>
    </row>
    <row r="164" spans="1:46" ht="15" x14ac:dyDescent="0.25">
      <c r="A164" s="2" t="s">
        <v>159</v>
      </c>
      <c r="B164" s="3" t="s">
        <v>166</v>
      </c>
      <c r="C164" s="3">
        <v>1107500</v>
      </c>
      <c r="D164" s="3">
        <f>IFERROR(VLOOKUP(B164,'[1]All Metro Suburbs'!B$2:D$483,3,FALSE),0)</f>
        <v>1500000</v>
      </c>
      <c r="E164" s="3">
        <f>IFERROR(VLOOKUP(B164,[2]LSG_Stats_Combined!B$2:D$478,3,FALSE),0)</f>
        <v>1190000</v>
      </c>
      <c r="F164" s="3">
        <f>IFERROR(VLOOKUP(B164,[3]Sheet1!B$2:D$478,3,FALSE),0)</f>
        <v>1010000</v>
      </c>
      <c r="G164" s="3">
        <v>2170000</v>
      </c>
      <c r="H164" s="3">
        <f>IFERROR(VLOOKUP(B164,'[1]All Metro Suburbs'!B$2:F$483,5,FALSE),)</f>
        <v>1150000</v>
      </c>
      <c r="I164" s="3">
        <f>IFERROR(VLOOKUP(B164,[2]LSG_Stats_Combined!B$2:F$478,5,FALSE),)</f>
        <v>2100000</v>
      </c>
      <c r="J164" s="3">
        <f>IFERROR(VLOOKUP(B164,[3]Sheet1!B$2:F$478,5,FALSE),0)</f>
        <v>2450000</v>
      </c>
      <c r="K164" s="3">
        <f>IFERROR(VLOOKUP(B164,[4]Sheet1!B$2:F$478,5,FALSE),0)</f>
        <v>735750</v>
      </c>
      <c r="L164" s="3">
        <f>IFERROR(VLOOKUP(B164,[5]LSG_Stats_Combined_2016q2!B$2:F$479,5,FALSE),0)</f>
        <v>1250000</v>
      </c>
      <c r="M164" s="3">
        <f>IFERROR(VLOOKUP(B164,[6]LSG_Stats_Combined_2016q3!B$2:F$479,5,FALSE),0)</f>
        <v>2027500</v>
      </c>
      <c r="N164" s="3">
        <f>IFERROR(VLOOKUP(B164,[7]LSG_Stats_Combined_2016q4!B$2:F$478,5,FALSE),0)</f>
        <v>1324000</v>
      </c>
      <c r="O164" s="3">
        <f>IFERROR(VLOOKUP(B164,[8]LSG_Stats_Combined_2017q1!B$2:F$479,5,FALSE),0)</f>
        <v>1716500</v>
      </c>
      <c r="P164" s="3">
        <f>IFERROR(VLOOKUP(B164,[9]LSG_Stats_Combined_2017q2!B$2:F$479,5,FALSE),0)</f>
        <v>1250000</v>
      </c>
      <c r="Q164" s="3">
        <f>IFERROR(VLOOKUP(B164,[10]City_Suburb_2017q3!B$2:F$479,5,FALSE),0)</f>
        <v>1493867</v>
      </c>
      <c r="R164" s="3">
        <f>IFERROR(VLOOKUP(B164,[11]LSG_Stats_Combined_2017q4!B$2:F$480,5,FALSE),0)</f>
        <v>1655500</v>
      </c>
      <c r="S164" s="3">
        <f>IFERROR(VLOOKUP(B164,[12]LSG_Stats_Combined_2018q1!B$1:G$480,5,FALSE),0)</f>
        <v>2330000</v>
      </c>
      <c r="T164" s="3">
        <v>2862500</v>
      </c>
      <c r="U164" s="3">
        <v>1755000</v>
      </c>
      <c r="V164" s="3">
        <v>1900000</v>
      </c>
      <c r="W164" s="3">
        <v>1500000</v>
      </c>
      <c r="X164" s="3">
        <v>2030000</v>
      </c>
      <c r="Y164" s="3">
        <v>1186000</v>
      </c>
      <c r="Z164" s="3">
        <v>1655000</v>
      </c>
      <c r="AA164" s="3">
        <v>3450000</v>
      </c>
      <c r="AB164" s="3">
        <v>1240000</v>
      </c>
      <c r="AC164" s="3">
        <v>2800000</v>
      </c>
      <c r="AD164" s="3">
        <v>1610000</v>
      </c>
      <c r="AE164" s="3">
        <v>3550000</v>
      </c>
      <c r="AF164" s="3">
        <v>1995000</v>
      </c>
      <c r="AG164" s="3">
        <v>2250000</v>
      </c>
      <c r="AH164" s="3">
        <v>2000000</v>
      </c>
      <c r="AI164" s="3">
        <v>2112500</v>
      </c>
      <c r="AJ164" s="3">
        <v>1760000</v>
      </c>
      <c r="AK164" s="3">
        <v>2300000</v>
      </c>
      <c r="AL164" s="3">
        <v>2425000</v>
      </c>
      <c r="AM164" s="3">
        <v>2050000</v>
      </c>
      <c r="AN164" s="4">
        <v>1711000</v>
      </c>
      <c r="AO164" s="4">
        <v>2500000</v>
      </c>
      <c r="AP164" s="4">
        <v>2760000</v>
      </c>
      <c r="AQ164" s="4">
        <v>2405000</v>
      </c>
      <c r="AR164" s="4">
        <v>2552500</v>
      </c>
      <c r="AS164" s="12">
        <v>2349785.5398153602</v>
      </c>
      <c r="AT164" s="15">
        <f t="shared" ref="AT164:AT165" si="3">(AS164-AR164)/AR164</f>
        <v>-7.9418005948928422E-2</v>
      </c>
    </row>
    <row r="165" spans="1:46" ht="15" x14ac:dyDescent="0.25">
      <c r="A165" s="2" t="s">
        <v>167</v>
      </c>
      <c r="B165" s="3" t="s">
        <v>168</v>
      </c>
      <c r="C165" s="3">
        <v>513000</v>
      </c>
      <c r="D165" s="3">
        <f>IFERROR(VLOOKUP(B165,'[1]All Metro Suburbs'!B$2:D$483,3,FALSE),0)</f>
        <v>502000</v>
      </c>
      <c r="E165" s="3">
        <f>IFERROR(VLOOKUP(B165,[2]LSG_Stats_Combined!B$2:D$478,3,FALSE),0)</f>
        <v>590000</v>
      </c>
      <c r="F165" s="3">
        <f>IFERROR(VLOOKUP(B165,[3]Sheet1!B$2:D$478,3,FALSE),0)</f>
        <v>590000</v>
      </c>
      <c r="G165" s="3">
        <v>755000</v>
      </c>
      <c r="H165" s="3">
        <f>IFERROR(VLOOKUP(B165,'[1]All Metro Suburbs'!B$2:F$483,5,FALSE),)</f>
        <v>570000</v>
      </c>
      <c r="I165" s="3">
        <f>IFERROR(VLOOKUP(B165,[2]LSG_Stats_Combined!B$2:F$478,5,FALSE),)</f>
        <v>615000</v>
      </c>
      <c r="J165" s="3">
        <f>IFERROR(VLOOKUP(B165,[3]Sheet1!B$2:F$478,5,FALSE),0)</f>
        <v>641000</v>
      </c>
      <c r="K165" s="3">
        <f>IFERROR(VLOOKUP(B165,[4]Sheet1!B$2:F$478,5,FALSE),0)</f>
        <v>558250</v>
      </c>
      <c r="L165" s="3">
        <f>IFERROR(VLOOKUP(B165,[5]LSG_Stats_Combined_2016q2!B$2:F$479,5,FALSE),0)</f>
        <v>810000</v>
      </c>
      <c r="M165" s="3">
        <f>IFERROR(VLOOKUP(B165,[6]LSG_Stats_Combined_2016q3!B$2:F$479,5,FALSE),0)</f>
        <v>755000</v>
      </c>
      <c r="N165" s="3">
        <f>IFERROR(VLOOKUP(B165,[7]LSG_Stats_Combined_2016q4!B$2:F$478,5,FALSE),0)</f>
        <v>768000</v>
      </c>
      <c r="O165" s="3">
        <f>IFERROR(VLOOKUP(B165,[8]LSG_Stats_Combined_2017q1!B$2:F$479,5,FALSE),0)</f>
        <v>666000</v>
      </c>
      <c r="P165" s="3">
        <f>IFERROR(VLOOKUP(B165,[9]LSG_Stats_Combined_2017q2!B$2:F$479,5,FALSE),0)</f>
        <v>684500</v>
      </c>
      <c r="Q165" s="3">
        <f>IFERROR(VLOOKUP(B165,[10]City_Suburb_2017q3!B$2:F$479,5,FALSE),0)</f>
        <v>650000</v>
      </c>
      <c r="R165" s="3">
        <f>IFERROR(VLOOKUP(B165,[11]LSG_Stats_Combined_2017q4!B$2:F$480,5,FALSE),0)</f>
        <v>767500</v>
      </c>
      <c r="S165" s="3">
        <f>IFERROR(VLOOKUP(B165,[12]LSG_Stats_Combined_2018q1!B$1:G$480,5,FALSE),0)</f>
        <v>605000</v>
      </c>
      <c r="T165" s="3">
        <v>772500</v>
      </c>
      <c r="U165" s="3">
        <v>697500</v>
      </c>
      <c r="V165" s="3">
        <v>780000</v>
      </c>
      <c r="W165" s="3">
        <v>745000</v>
      </c>
      <c r="X165" s="3">
        <v>697000</v>
      </c>
      <c r="Y165" s="3">
        <v>660000</v>
      </c>
      <c r="Z165" s="3">
        <v>706000</v>
      </c>
      <c r="AA165" s="3">
        <v>849000</v>
      </c>
      <c r="AB165" s="3">
        <v>800000</v>
      </c>
      <c r="AC165" s="3">
        <v>742000</v>
      </c>
      <c r="AD165" s="3">
        <v>800000</v>
      </c>
      <c r="AE165" s="3">
        <v>859500</v>
      </c>
      <c r="AF165" s="3">
        <v>964500</v>
      </c>
      <c r="AG165" s="3">
        <v>826000</v>
      </c>
      <c r="AH165" s="3">
        <v>1132500</v>
      </c>
      <c r="AI165" s="3">
        <v>1200000</v>
      </c>
      <c r="AJ165" s="3">
        <v>1212500</v>
      </c>
      <c r="AK165" s="3">
        <v>1295000</v>
      </c>
      <c r="AL165" s="3">
        <v>925000</v>
      </c>
      <c r="AM165" s="3">
        <v>1162500</v>
      </c>
      <c r="AN165" s="4">
        <v>1060000</v>
      </c>
      <c r="AO165" s="4">
        <v>1200000</v>
      </c>
      <c r="AP165" s="4">
        <v>1125000</v>
      </c>
      <c r="AQ165" s="4">
        <v>1235000</v>
      </c>
      <c r="AR165" s="4">
        <v>1125000</v>
      </c>
      <c r="AS165" s="12">
        <v>1267036.0581406199</v>
      </c>
      <c r="AT165" s="15">
        <f t="shared" si="3"/>
        <v>0.12625427390277325</v>
      </c>
    </row>
    <row r="166" spans="1:46" ht="15" x14ac:dyDescent="0.25">
      <c r="A166" s="2" t="s">
        <v>169</v>
      </c>
      <c r="B166" s="3" t="s">
        <v>170</v>
      </c>
      <c r="C166" s="3">
        <v>437500</v>
      </c>
      <c r="D166" s="3">
        <f>IFERROR(VLOOKUP(B166,'[1]All Metro Suburbs'!B$2:D$483,3,FALSE),0)</f>
        <v>448500</v>
      </c>
      <c r="E166" s="3">
        <f>IFERROR(VLOOKUP(B166,[2]LSG_Stats_Combined!B$2:D$478,3,FALSE),0)</f>
        <v>527500</v>
      </c>
      <c r="F166" s="3">
        <f>IFERROR(VLOOKUP(B166,[3]Sheet1!B$2:D$478,3,FALSE),0)</f>
        <v>488000</v>
      </c>
      <c r="G166" s="3">
        <v>512500</v>
      </c>
      <c r="H166" s="3">
        <f>IFERROR(VLOOKUP(B166,'[1]All Metro Suburbs'!B$2:F$483,5,FALSE),)</f>
        <v>437000</v>
      </c>
      <c r="I166" s="3">
        <f>IFERROR(VLOOKUP(B166,[2]LSG_Stats_Combined!B$2:F$478,5,FALSE),)</f>
        <v>452500</v>
      </c>
      <c r="J166" s="3">
        <f>IFERROR(VLOOKUP(B166,[3]Sheet1!B$2:F$478,5,FALSE),0)</f>
        <v>475000</v>
      </c>
      <c r="K166" s="3">
        <f>IFERROR(VLOOKUP(B166,[4]Sheet1!B$2:F$478,5,FALSE),0)</f>
        <v>545500</v>
      </c>
      <c r="L166" s="3">
        <f>IFERROR(VLOOKUP(B166,[5]LSG_Stats_Combined_2016q2!B$2:F$479,5,FALSE),0)</f>
        <v>492500</v>
      </c>
      <c r="M166" s="3">
        <f>IFERROR(VLOOKUP(B166,[6]LSG_Stats_Combined_2016q3!B$2:F$479,5,FALSE),0)</f>
        <v>533500</v>
      </c>
      <c r="N166" s="3">
        <f>IFERROR(VLOOKUP(B166,[7]LSG_Stats_Combined_2016q4!B$2:F$478,5,FALSE),0)</f>
        <v>510000</v>
      </c>
      <c r="O166" s="3">
        <f>IFERROR(VLOOKUP(B166,[8]LSG_Stats_Combined_2017q1!B$2:F$479,5,FALSE),0)</f>
        <v>472500</v>
      </c>
      <c r="P166" s="3">
        <f>IFERROR(VLOOKUP(B166,[9]LSG_Stats_Combined_2017q2!B$2:F$479,5,FALSE),0)</f>
        <v>507000</v>
      </c>
      <c r="Q166" s="3">
        <f>IFERROR(VLOOKUP(B166,[10]City_Suburb_2017q3!B$2:F$479,5,FALSE),0)</f>
        <v>525500</v>
      </c>
      <c r="R166" s="3">
        <f>IFERROR(VLOOKUP(B166,[11]LSG_Stats_Combined_2017q4!B$2:F$480,5,FALSE),0)</f>
        <v>500000</v>
      </c>
      <c r="S166" s="3">
        <f>IFERROR(VLOOKUP(B166,[12]LSG_Stats_Combined_2018q1!B$1:G$480,5,FALSE),0)</f>
        <v>577000</v>
      </c>
      <c r="T166" s="3">
        <v>556000</v>
      </c>
      <c r="U166" s="3">
        <v>555000</v>
      </c>
      <c r="V166" s="3">
        <v>527500</v>
      </c>
      <c r="W166" s="3">
        <v>520000</v>
      </c>
      <c r="X166" s="3">
        <v>547500</v>
      </c>
      <c r="Y166" s="3">
        <v>540000</v>
      </c>
      <c r="Z166" s="3">
        <v>530250</v>
      </c>
      <c r="AA166" s="3">
        <v>520000</v>
      </c>
      <c r="AB166" s="3">
        <v>548500</v>
      </c>
      <c r="AC166" s="3">
        <v>590000</v>
      </c>
      <c r="AD166" s="3">
        <v>555000</v>
      </c>
      <c r="AE166" s="3">
        <v>550000</v>
      </c>
      <c r="AF166" s="3">
        <v>654250</v>
      </c>
      <c r="AG166" s="3">
        <v>680000</v>
      </c>
      <c r="AH166" s="3">
        <v>815000</v>
      </c>
      <c r="AI166" s="3">
        <v>850000</v>
      </c>
      <c r="AJ166" s="3">
        <v>753750</v>
      </c>
      <c r="AK166" s="3">
        <v>706500</v>
      </c>
      <c r="AL166" s="3">
        <v>755000</v>
      </c>
      <c r="AM166" s="3">
        <v>842500</v>
      </c>
      <c r="AN166" s="4">
        <v>720000</v>
      </c>
      <c r="AO166" s="4">
        <v>790000</v>
      </c>
      <c r="AP166" s="4">
        <v>880000</v>
      </c>
      <c r="AQ166" s="4">
        <v>630000</v>
      </c>
      <c r="AR166" s="4">
        <v>900000</v>
      </c>
      <c r="AS166" s="14">
        <v>862084.21855841798</v>
      </c>
      <c r="AT166" s="15">
        <f t="shared" si="2"/>
        <v>-4.2128646046202242E-2</v>
      </c>
    </row>
    <row r="167" spans="1:46" ht="15" x14ac:dyDescent="0.25">
      <c r="A167" s="2" t="s">
        <v>169</v>
      </c>
      <c r="B167" s="3" t="s">
        <v>171</v>
      </c>
      <c r="C167" s="3">
        <v>405000</v>
      </c>
      <c r="D167" s="3">
        <f>IFERROR(VLOOKUP(B167,'[1]All Metro Suburbs'!B$2:D$483,3,FALSE),0)</f>
        <v>460000</v>
      </c>
      <c r="E167" s="3">
        <f>IFERROR(VLOOKUP(B167,[2]LSG_Stats_Combined!B$2:D$478,3,FALSE),0)</f>
        <v>460000</v>
      </c>
      <c r="F167" s="3">
        <f>IFERROR(VLOOKUP(B167,[3]Sheet1!B$2:D$478,3,FALSE),0)</f>
        <v>446500</v>
      </c>
      <c r="G167" s="3">
        <v>422500</v>
      </c>
      <c r="H167" s="3">
        <f>IFERROR(VLOOKUP(B167,'[1]All Metro Suburbs'!B$2:F$483,5,FALSE),)</f>
        <v>543000</v>
      </c>
      <c r="I167" s="3">
        <f>IFERROR(VLOOKUP(B167,[2]LSG_Stats_Combined!B$2:F$478,5,FALSE),)</f>
        <v>480000</v>
      </c>
      <c r="J167" s="3">
        <f>IFERROR(VLOOKUP(B167,[3]Sheet1!B$2:F$478,5,FALSE),0)</f>
        <v>557400</v>
      </c>
      <c r="K167" s="3">
        <f>IFERROR(VLOOKUP(B167,[4]Sheet1!B$2:F$478,5,FALSE),0)</f>
        <v>492500</v>
      </c>
      <c r="L167" s="3">
        <f>IFERROR(VLOOKUP(B167,[5]LSG_Stats_Combined_2016q2!B$2:F$479,5,FALSE),0)</f>
        <v>480000</v>
      </c>
      <c r="M167" s="3">
        <f>IFERROR(VLOOKUP(B167,[6]LSG_Stats_Combined_2016q3!B$2:F$479,5,FALSE),0)</f>
        <v>487944</v>
      </c>
      <c r="N167" s="3">
        <f>IFERROR(VLOOKUP(B167,[7]LSG_Stats_Combined_2016q4!B$2:F$478,5,FALSE),0)</f>
        <v>440000</v>
      </c>
      <c r="O167" s="3">
        <f>IFERROR(VLOOKUP(B167,[8]LSG_Stats_Combined_2017q1!B$2:F$479,5,FALSE),0)</f>
        <v>595000</v>
      </c>
      <c r="P167" s="3">
        <f>IFERROR(VLOOKUP(B167,[9]LSG_Stats_Combined_2017q2!B$2:F$479,5,FALSE),0)</f>
        <v>589000</v>
      </c>
      <c r="Q167" s="3">
        <f>IFERROR(VLOOKUP(B167,[10]City_Suburb_2017q3!B$2:F$479,5,FALSE),0)</f>
        <v>526000</v>
      </c>
      <c r="R167" s="3">
        <f>IFERROR(VLOOKUP(B167,[11]LSG_Stats_Combined_2017q4!B$2:F$480,5,FALSE),0)</f>
        <v>550000</v>
      </c>
      <c r="S167" s="3">
        <f>IFERROR(VLOOKUP(B167,[12]LSG_Stats_Combined_2018q1!B$1:G$480,5,FALSE),0)</f>
        <v>622500</v>
      </c>
      <c r="T167" s="3">
        <v>519500</v>
      </c>
      <c r="U167" s="3">
        <v>546750</v>
      </c>
      <c r="V167" s="3">
        <v>504500</v>
      </c>
      <c r="W167" s="3">
        <v>580000</v>
      </c>
      <c r="X167" s="3">
        <v>510500</v>
      </c>
      <c r="Y167" s="3">
        <v>597500</v>
      </c>
      <c r="Z167" s="3">
        <v>710000</v>
      </c>
      <c r="AA167" s="3">
        <v>579000</v>
      </c>
      <c r="AB167" s="3">
        <v>609500</v>
      </c>
      <c r="AC167" s="3">
        <v>612500</v>
      </c>
      <c r="AD167" s="3">
        <v>727000</v>
      </c>
      <c r="AE167" s="3">
        <v>594000</v>
      </c>
      <c r="AF167" s="3">
        <v>670000</v>
      </c>
      <c r="AG167" s="3">
        <v>645050</v>
      </c>
      <c r="AH167" s="3">
        <v>752000</v>
      </c>
      <c r="AI167" s="3">
        <v>783550</v>
      </c>
      <c r="AJ167" s="3">
        <v>800000</v>
      </c>
      <c r="AK167" s="3">
        <v>850000</v>
      </c>
      <c r="AL167" s="3">
        <v>834000</v>
      </c>
      <c r="AM167" s="3">
        <v>766250</v>
      </c>
      <c r="AN167" s="4">
        <v>828500</v>
      </c>
      <c r="AO167" s="4">
        <v>892000</v>
      </c>
      <c r="AP167" s="4">
        <v>868000</v>
      </c>
      <c r="AQ167" s="4">
        <v>893000</v>
      </c>
      <c r="AR167" s="4">
        <v>897500</v>
      </c>
      <c r="AS167" s="12">
        <v>962348.02907041495</v>
      </c>
      <c r="AT167" s="15">
        <f t="shared" si="2"/>
        <v>7.2254071387648972E-2</v>
      </c>
    </row>
    <row r="168" spans="1:46" ht="15" x14ac:dyDescent="0.25">
      <c r="A168" s="2" t="s">
        <v>169</v>
      </c>
      <c r="B168" s="3" t="s">
        <v>172</v>
      </c>
      <c r="C168" s="3">
        <v>556000</v>
      </c>
      <c r="D168" s="3">
        <f>IFERROR(VLOOKUP(B168,'[1]All Metro Suburbs'!B$2:D$483,3,FALSE),0)</f>
        <v>607500</v>
      </c>
      <c r="E168" s="3">
        <f>IFERROR(VLOOKUP(B168,[2]LSG_Stats_Combined!B$2:D$478,3,FALSE),0)</f>
        <v>551000</v>
      </c>
      <c r="F168" s="3">
        <f>IFERROR(VLOOKUP(B168,[3]Sheet1!B$2:D$478,3,FALSE),0)</f>
        <v>569000</v>
      </c>
      <c r="G168" s="3">
        <v>715000</v>
      </c>
      <c r="H168" s="3">
        <f>IFERROR(VLOOKUP(B168,'[1]All Metro Suburbs'!B$2:F$483,5,FALSE),)</f>
        <v>580000</v>
      </c>
      <c r="I168" s="3">
        <f>IFERROR(VLOOKUP(B168,[2]LSG_Stats_Combined!B$2:F$478,5,FALSE),)</f>
        <v>620000</v>
      </c>
      <c r="J168" s="3">
        <f>IFERROR(VLOOKUP(B168,[3]Sheet1!B$2:F$478,5,FALSE),0)</f>
        <v>610000</v>
      </c>
      <c r="K168" s="3">
        <f>IFERROR(VLOOKUP(B168,[4]Sheet1!B$2:F$478,5,FALSE),0)</f>
        <v>625000</v>
      </c>
      <c r="L168" s="3">
        <f>IFERROR(VLOOKUP(B168,[5]LSG_Stats_Combined_2016q2!B$2:F$479,5,FALSE),0)</f>
        <v>585000</v>
      </c>
      <c r="M168" s="3">
        <f>IFERROR(VLOOKUP(B168,[6]LSG_Stats_Combined_2016q3!B$2:F$479,5,FALSE),0)</f>
        <v>698000</v>
      </c>
      <c r="N168" s="3">
        <f>IFERROR(VLOOKUP(B168,[7]LSG_Stats_Combined_2016q4!B$2:F$478,5,FALSE),0)</f>
        <v>655000</v>
      </c>
      <c r="O168" s="3">
        <f>IFERROR(VLOOKUP(B168,[8]LSG_Stats_Combined_2017q1!B$2:F$479,5,FALSE),0)</f>
        <v>592500</v>
      </c>
      <c r="P168" s="3">
        <f>IFERROR(VLOOKUP(B168,[9]LSG_Stats_Combined_2017q2!B$2:F$479,5,FALSE),0)</f>
        <v>766500</v>
      </c>
      <c r="Q168" s="3">
        <f>IFERROR(VLOOKUP(B168,[10]City_Suburb_2017q3!B$2:F$479,5,FALSE),0)</f>
        <v>697500</v>
      </c>
      <c r="R168" s="3">
        <f>IFERROR(VLOOKUP(B168,[11]LSG_Stats_Combined_2017q4!B$2:F$480,5,FALSE),0)</f>
        <v>723750</v>
      </c>
      <c r="S168" s="3">
        <f>IFERROR(VLOOKUP(B168,[12]LSG_Stats_Combined_2018q1!B$1:G$480,5,FALSE),0)</f>
        <v>715000</v>
      </c>
      <c r="T168" s="3">
        <v>738750</v>
      </c>
      <c r="U168" s="3">
        <v>738750</v>
      </c>
      <c r="V168" s="3">
        <v>745000</v>
      </c>
      <c r="W168" s="3">
        <v>761500</v>
      </c>
      <c r="X168" s="3">
        <v>710000</v>
      </c>
      <c r="Y168" s="3">
        <v>795000</v>
      </c>
      <c r="Z168" s="3">
        <v>757000</v>
      </c>
      <c r="AA168" s="3">
        <v>758000</v>
      </c>
      <c r="AB168" s="3">
        <v>649000</v>
      </c>
      <c r="AC168" s="3">
        <v>830007</v>
      </c>
      <c r="AD168" s="3">
        <v>881750</v>
      </c>
      <c r="AE168" s="3">
        <v>1033000</v>
      </c>
      <c r="AF168" s="3">
        <v>881500</v>
      </c>
      <c r="AG168" s="3">
        <v>921000</v>
      </c>
      <c r="AH168" s="3">
        <v>1005000</v>
      </c>
      <c r="AI168" s="3">
        <v>1135500</v>
      </c>
      <c r="AJ168" s="3">
        <v>1200000</v>
      </c>
      <c r="AK168" s="3">
        <v>1185000</v>
      </c>
      <c r="AL168" s="3">
        <v>1211500</v>
      </c>
      <c r="AM168" s="3">
        <v>1117000</v>
      </c>
      <c r="AN168" s="4">
        <v>1175500</v>
      </c>
      <c r="AO168" s="4">
        <v>1122500</v>
      </c>
      <c r="AP168" s="4">
        <v>1226000</v>
      </c>
      <c r="AQ168" s="4">
        <v>1494444</v>
      </c>
      <c r="AR168" s="4">
        <v>1340000</v>
      </c>
      <c r="AS168" s="12">
        <v>1472983.4836717001</v>
      </c>
      <c r="AT168" s="15">
        <f t="shared" si="2"/>
        <v>9.9241405725149334E-2</v>
      </c>
    </row>
    <row r="169" spans="1:46" ht="15" x14ac:dyDescent="0.25">
      <c r="A169" s="2" t="s">
        <v>169</v>
      </c>
      <c r="B169" s="3" t="s">
        <v>51</v>
      </c>
      <c r="C169" s="3">
        <v>618000</v>
      </c>
      <c r="D169" s="3">
        <f>IFERROR(VLOOKUP(B169,'[1]All Metro Suburbs'!B$2:D$483,3,FALSE),0)</f>
        <v>555000</v>
      </c>
      <c r="E169" s="3">
        <f>IFERROR(VLOOKUP(B169,[2]LSG_Stats_Combined!B$2:D$478,3,FALSE),0)</f>
        <v>502500</v>
      </c>
      <c r="F169" s="3">
        <f>IFERROR(VLOOKUP(B169,[3]Sheet1!B$2:D$478,3,FALSE),0)</f>
        <v>492500</v>
      </c>
      <c r="G169" s="3">
        <v>585000</v>
      </c>
      <c r="H169" s="3">
        <f>IFERROR(VLOOKUP(B169,'[1]All Metro Suburbs'!B$2:F$483,5,FALSE),)</f>
        <v>647500</v>
      </c>
      <c r="I169" s="3">
        <f>IFERROR(VLOOKUP(B169,[2]LSG_Stats_Combined!B$2:F$478,5,FALSE),)</f>
        <v>489000</v>
      </c>
      <c r="J169" s="3">
        <f>IFERROR(VLOOKUP(B169,[3]Sheet1!B$2:F$478,5,FALSE),0)</f>
        <v>615000</v>
      </c>
      <c r="K169" s="3">
        <f>IFERROR(VLOOKUP(B169,[4]Sheet1!B$2:F$478,5,FALSE),0)</f>
        <v>645000</v>
      </c>
      <c r="L169" s="3">
        <f>IFERROR(VLOOKUP(B169,[5]LSG_Stats_Combined_2016q2!B$2:F$479,5,FALSE),0)</f>
        <v>550000</v>
      </c>
      <c r="M169" s="3">
        <f>IFERROR(VLOOKUP(B169,[6]LSG_Stats_Combined_2016q3!B$2:F$479,5,FALSE),0)</f>
        <v>645000</v>
      </c>
      <c r="N169" s="3">
        <f>IFERROR(VLOOKUP(B169,[7]LSG_Stats_Combined_2016q4!B$2:F$478,5,FALSE),0)</f>
        <v>605555.5</v>
      </c>
      <c r="O169" s="3">
        <f>IFERROR(VLOOKUP(B169,[8]LSG_Stats_Combined_2017q1!B$2:F$479,5,FALSE),0)</f>
        <v>733000</v>
      </c>
      <c r="P169" s="3">
        <f>IFERROR(VLOOKUP(B169,[9]LSG_Stats_Combined_2017q2!B$2:F$479,5,FALSE),0)</f>
        <v>772000</v>
      </c>
      <c r="Q169" s="3">
        <f>IFERROR(VLOOKUP(B169,[10]City_Suburb_2017q3!B$2:F$479,5,FALSE),0)</f>
        <v>637500</v>
      </c>
      <c r="R169" s="3">
        <f>IFERROR(VLOOKUP(B169,[11]LSG_Stats_Combined_2017q4!B$2:F$480,5,FALSE),0)</f>
        <v>580000</v>
      </c>
      <c r="S169" s="3">
        <f>IFERROR(VLOOKUP(B169,[12]LSG_Stats_Combined_2018q1!B$1:G$480,5,FALSE),0)</f>
        <v>680000</v>
      </c>
      <c r="T169" s="3">
        <v>726000</v>
      </c>
      <c r="U169" s="3">
        <v>625000</v>
      </c>
      <c r="V169" s="3">
        <v>703000</v>
      </c>
      <c r="W169" s="3">
        <v>652500</v>
      </c>
      <c r="X169" s="3">
        <v>675000</v>
      </c>
      <c r="Y169" s="3">
        <v>552200</v>
      </c>
      <c r="Z169" s="3">
        <v>640700</v>
      </c>
      <c r="AA169" s="3">
        <v>672000</v>
      </c>
      <c r="AB169" s="3">
        <v>732500</v>
      </c>
      <c r="AC169" s="3">
        <v>487000</v>
      </c>
      <c r="AD169" s="3">
        <v>782000</v>
      </c>
      <c r="AE169" s="3">
        <v>660000</v>
      </c>
      <c r="AF169" s="3">
        <v>810000</v>
      </c>
      <c r="AG169" s="3">
        <v>920000</v>
      </c>
      <c r="AH169" s="3">
        <v>925000</v>
      </c>
      <c r="AI169" s="3">
        <v>930000</v>
      </c>
      <c r="AJ169" s="3">
        <v>1100000</v>
      </c>
      <c r="AK169" s="3">
        <v>988500</v>
      </c>
      <c r="AL169" s="3">
        <v>985000</v>
      </c>
      <c r="AM169" s="3">
        <v>835000</v>
      </c>
      <c r="AN169" s="4">
        <v>985000</v>
      </c>
      <c r="AO169" s="4">
        <v>1070000</v>
      </c>
      <c r="AP169" s="4">
        <v>986000</v>
      </c>
      <c r="AQ169" s="4">
        <v>1240000</v>
      </c>
      <c r="AR169" s="4">
        <v>1205000</v>
      </c>
      <c r="AS169" s="12">
        <v>1270310.24250585</v>
      </c>
      <c r="AT169" s="15">
        <f t="shared" si="2"/>
        <v>5.4199371374149409E-2</v>
      </c>
    </row>
    <row r="170" spans="1:46" ht="15" x14ac:dyDescent="0.25">
      <c r="A170" s="2" t="s">
        <v>169</v>
      </c>
      <c r="B170" s="3" t="s">
        <v>41</v>
      </c>
      <c r="C170" s="3">
        <v>645000</v>
      </c>
      <c r="D170" s="3">
        <f>IFERROR(VLOOKUP(B170,'[1]All Metro Suburbs'!B$2:D$483,3,FALSE),0)</f>
        <v>620000</v>
      </c>
      <c r="E170" s="3">
        <f>IFERROR(VLOOKUP(B170,[2]LSG_Stats_Combined!B$2:D$478,3,FALSE),0)</f>
        <v>535000</v>
      </c>
      <c r="F170" s="3">
        <f>IFERROR(VLOOKUP(B170,[3]Sheet1!B$2:D$478,3,FALSE),0)</f>
        <v>603750</v>
      </c>
      <c r="G170" s="3">
        <v>552000</v>
      </c>
      <c r="H170" s="3">
        <f>IFERROR(VLOOKUP(B170,'[1]All Metro Suburbs'!B$2:F$483,5,FALSE),)</f>
        <v>520000</v>
      </c>
      <c r="I170" s="3">
        <f>IFERROR(VLOOKUP(B170,[2]LSG_Stats_Combined!B$2:F$478,5,FALSE),)</f>
        <v>622500</v>
      </c>
      <c r="J170" s="3">
        <f>IFERROR(VLOOKUP(B170,[3]Sheet1!B$2:F$478,5,FALSE),0)</f>
        <v>570000</v>
      </c>
      <c r="K170" s="3">
        <f>IFERROR(VLOOKUP(B170,[4]Sheet1!B$2:F$478,5,FALSE),0)</f>
        <v>557500</v>
      </c>
      <c r="L170" s="3">
        <f>IFERROR(VLOOKUP(B170,[5]LSG_Stats_Combined_2016q2!B$2:F$479,5,FALSE),0)</f>
        <v>685000</v>
      </c>
      <c r="M170" s="3">
        <f>IFERROR(VLOOKUP(B170,[6]LSG_Stats_Combined_2016q3!B$2:F$479,5,FALSE),0)</f>
        <v>610000</v>
      </c>
      <c r="N170" s="3">
        <f>IFERROR(VLOOKUP(B170,[7]LSG_Stats_Combined_2016q4!B$2:F$478,5,FALSE),0)</f>
        <v>702500</v>
      </c>
      <c r="O170" s="3">
        <f>IFERROR(VLOOKUP(B170,[8]LSG_Stats_Combined_2017q1!B$2:F$479,5,FALSE),0)</f>
        <v>680000</v>
      </c>
      <c r="P170" s="3">
        <f>IFERROR(VLOOKUP(B170,[9]LSG_Stats_Combined_2017q2!B$2:F$479,5,FALSE),0)</f>
        <v>692500</v>
      </c>
      <c r="Q170" s="3">
        <f>IFERROR(VLOOKUP(B170,[10]City_Suburb_2017q3!B$2:F$479,5,FALSE),0)</f>
        <v>703750</v>
      </c>
      <c r="R170" s="3">
        <f>IFERROR(VLOOKUP(B170,[11]LSG_Stats_Combined_2017q4!B$2:F$480,5,FALSE),0)</f>
        <v>705000</v>
      </c>
      <c r="S170" s="3">
        <f>IFERROR(VLOOKUP(B170,[12]LSG_Stats_Combined_2018q1!B$1:G$480,5,FALSE),0)</f>
        <v>775000</v>
      </c>
      <c r="T170" s="3">
        <v>790500</v>
      </c>
      <c r="U170" s="3">
        <v>770000</v>
      </c>
      <c r="V170" s="3">
        <v>641100</v>
      </c>
      <c r="W170" s="3">
        <v>750000</v>
      </c>
      <c r="X170" s="3">
        <v>800000</v>
      </c>
      <c r="Y170" s="3">
        <v>618000</v>
      </c>
      <c r="Z170" s="3">
        <v>821250</v>
      </c>
      <c r="AA170" s="3">
        <v>770000</v>
      </c>
      <c r="AB170" s="3">
        <v>700000</v>
      </c>
      <c r="AC170" s="3">
        <v>782000</v>
      </c>
      <c r="AD170" s="3">
        <v>1005000</v>
      </c>
      <c r="AE170" s="3">
        <v>725000</v>
      </c>
      <c r="AF170" s="3">
        <v>892500</v>
      </c>
      <c r="AG170" s="3">
        <v>985500</v>
      </c>
      <c r="AH170" s="3">
        <v>780000</v>
      </c>
      <c r="AI170" s="3">
        <v>990000</v>
      </c>
      <c r="AJ170" s="3">
        <v>1100000</v>
      </c>
      <c r="AK170" s="3">
        <v>920000</v>
      </c>
      <c r="AL170" s="3">
        <v>877500</v>
      </c>
      <c r="AM170" s="3">
        <v>1220000</v>
      </c>
      <c r="AN170" s="4">
        <v>1058750</v>
      </c>
      <c r="AO170" s="4">
        <v>1142500</v>
      </c>
      <c r="AP170" s="4">
        <v>1130000</v>
      </c>
      <c r="AQ170" s="4">
        <v>1378000</v>
      </c>
      <c r="AR170" s="4">
        <v>1300000</v>
      </c>
      <c r="AS170" s="12">
        <v>1403603.3454726699</v>
      </c>
      <c r="AT170" s="15">
        <f t="shared" si="2"/>
        <v>7.9694881132823026E-2</v>
      </c>
    </row>
    <row r="171" spans="1:46" ht="15" x14ac:dyDescent="0.25">
      <c r="A171" s="2" t="s">
        <v>169</v>
      </c>
      <c r="B171" s="3" t="s">
        <v>173</v>
      </c>
      <c r="C171" s="3">
        <v>480000</v>
      </c>
      <c r="D171" s="3">
        <f>IFERROR(VLOOKUP(B171,'[1]All Metro Suburbs'!B$2:D$483,3,FALSE),0)</f>
        <v>471000</v>
      </c>
      <c r="E171" s="3">
        <f>IFERROR(VLOOKUP(B171,[2]LSG_Stats_Combined!B$2:D$478,3,FALSE),0)</f>
        <v>562000</v>
      </c>
      <c r="F171" s="3">
        <f>IFERROR(VLOOKUP(B171,[3]Sheet1!B$2:D$478,3,FALSE),0)</f>
        <v>510000</v>
      </c>
      <c r="G171" s="3">
        <v>465000</v>
      </c>
      <c r="H171" s="3">
        <f>IFERROR(VLOOKUP(B171,'[1]All Metro Suburbs'!B$2:F$483,5,FALSE),)</f>
        <v>500000</v>
      </c>
      <c r="I171" s="3">
        <f>IFERROR(VLOOKUP(B171,[2]LSG_Stats_Combined!B$2:F$478,5,FALSE),)</f>
        <v>655000</v>
      </c>
      <c r="J171" s="3">
        <f>IFERROR(VLOOKUP(B171,[3]Sheet1!B$2:F$478,5,FALSE),0)</f>
        <v>586500</v>
      </c>
      <c r="K171" s="3">
        <f>IFERROR(VLOOKUP(B171,[4]Sheet1!B$2:F$478,5,FALSE),0)</f>
        <v>571300</v>
      </c>
      <c r="L171" s="3">
        <f>IFERROR(VLOOKUP(B171,[5]LSG_Stats_Combined_2016q2!B$2:F$479,5,FALSE),0)</f>
        <v>548000</v>
      </c>
      <c r="M171" s="3">
        <f>IFERROR(VLOOKUP(B171,[6]LSG_Stats_Combined_2016q3!B$2:F$479,5,FALSE),0)</f>
        <v>475000</v>
      </c>
      <c r="N171" s="3">
        <f>IFERROR(VLOOKUP(B171,[7]LSG_Stats_Combined_2016q4!B$2:F$478,5,FALSE),0)</f>
        <v>588750</v>
      </c>
      <c r="O171" s="3">
        <f>IFERROR(VLOOKUP(B171,[8]LSG_Stats_Combined_2017q1!B$2:F$479,5,FALSE),0)</f>
        <v>595000</v>
      </c>
      <c r="P171" s="3">
        <f>IFERROR(VLOOKUP(B171,[9]LSG_Stats_Combined_2017q2!B$2:F$479,5,FALSE),0)</f>
        <v>750000</v>
      </c>
      <c r="Q171" s="3">
        <f>IFERROR(VLOOKUP(B171,[10]City_Suburb_2017q3!B$2:F$479,5,FALSE),0)</f>
        <v>565000</v>
      </c>
      <c r="R171" s="3">
        <f>IFERROR(VLOOKUP(B171,[11]LSG_Stats_Combined_2017q4!B$2:F$480,5,FALSE),0)</f>
        <v>567000</v>
      </c>
      <c r="S171" s="3">
        <f>IFERROR(VLOOKUP(B171,[12]LSG_Stats_Combined_2018q1!B$1:G$480,5,FALSE),0)</f>
        <v>623000</v>
      </c>
      <c r="T171" s="3">
        <v>563500</v>
      </c>
      <c r="U171" s="3">
        <v>648000</v>
      </c>
      <c r="V171" s="3">
        <v>605000</v>
      </c>
      <c r="W171" s="3">
        <v>528000</v>
      </c>
      <c r="X171" s="3">
        <v>650000</v>
      </c>
      <c r="Y171" s="3">
        <v>550000</v>
      </c>
      <c r="Z171" s="3">
        <v>577500</v>
      </c>
      <c r="AA171" s="3">
        <v>545000</v>
      </c>
      <c r="AB171" s="3">
        <v>504000</v>
      </c>
      <c r="AC171" s="3">
        <v>525000</v>
      </c>
      <c r="AD171" s="3">
        <v>547500</v>
      </c>
      <c r="AE171" s="3">
        <v>580000</v>
      </c>
      <c r="AF171" s="3">
        <v>680000</v>
      </c>
      <c r="AG171" s="3">
        <v>429000</v>
      </c>
      <c r="AH171" s="3">
        <v>578500</v>
      </c>
      <c r="AI171" s="3">
        <v>804250</v>
      </c>
      <c r="AJ171" s="3">
        <v>704000</v>
      </c>
      <c r="AK171" s="3">
        <v>959000</v>
      </c>
      <c r="AL171" s="3">
        <v>1169500</v>
      </c>
      <c r="AM171" s="3">
        <v>781500</v>
      </c>
      <c r="AN171" s="4">
        <v>765000</v>
      </c>
      <c r="AO171" s="4">
        <v>751000</v>
      </c>
      <c r="AP171" s="4">
        <v>867500</v>
      </c>
      <c r="AQ171" s="4">
        <v>960000</v>
      </c>
      <c r="AR171" s="4">
        <v>938000</v>
      </c>
      <c r="AS171" s="12">
        <v>961286.55111636</v>
      </c>
      <c r="AT171" s="15">
        <f t="shared" si="2"/>
        <v>2.4825747458805971E-2</v>
      </c>
    </row>
    <row r="172" spans="1:46" ht="15" x14ac:dyDescent="0.25">
      <c r="A172" s="2" t="s">
        <v>169</v>
      </c>
      <c r="B172" s="3" t="s">
        <v>174</v>
      </c>
      <c r="C172" s="3">
        <v>550000</v>
      </c>
      <c r="D172" s="3">
        <f>IFERROR(VLOOKUP(B172,'[1]All Metro Suburbs'!B$2:D$483,3,FALSE),0)</f>
        <v>620000</v>
      </c>
      <c r="E172" s="3">
        <f>IFERROR(VLOOKUP(B172,[2]LSG_Stats_Combined!B$2:D$478,3,FALSE),0)</f>
        <v>602750</v>
      </c>
      <c r="F172" s="3">
        <f>IFERROR(VLOOKUP(B172,[3]Sheet1!B$2:D$478,3,FALSE),0)</f>
        <v>620000</v>
      </c>
      <c r="G172" s="3">
        <v>583000</v>
      </c>
      <c r="H172" s="3">
        <f>IFERROR(VLOOKUP(B172,'[1]All Metro Suburbs'!B$2:F$483,5,FALSE),)</f>
        <v>600000</v>
      </c>
      <c r="I172" s="3">
        <f>IFERROR(VLOOKUP(B172,[2]LSG_Stats_Combined!B$2:F$478,5,FALSE),)</f>
        <v>710000</v>
      </c>
      <c r="J172" s="3">
        <f>IFERROR(VLOOKUP(B172,[3]Sheet1!B$2:F$478,5,FALSE),0)</f>
        <v>635000</v>
      </c>
      <c r="K172" s="3">
        <f>IFERROR(VLOOKUP(B172,[4]Sheet1!B$2:F$478,5,FALSE),0)</f>
        <v>696500</v>
      </c>
      <c r="L172" s="3">
        <f>IFERROR(VLOOKUP(B172,[5]LSG_Stats_Combined_2016q2!B$2:F$479,5,FALSE),0)</f>
        <v>610000</v>
      </c>
      <c r="M172" s="3">
        <f>IFERROR(VLOOKUP(B172,[6]LSG_Stats_Combined_2016q3!B$2:F$479,5,FALSE),0)</f>
        <v>702500</v>
      </c>
      <c r="N172" s="3">
        <f>IFERROR(VLOOKUP(B172,[7]LSG_Stats_Combined_2016q4!B$2:F$478,5,FALSE),0)</f>
        <v>631000</v>
      </c>
      <c r="O172" s="3">
        <f>IFERROR(VLOOKUP(B172,[8]LSG_Stats_Combined_2017q1!B$2:F$479,5,FALSE),0)</f>
        <v>702500</v>
      </c>
      <c r="P172" s="3">
        <f>IFERROR(VLOOKUP(B172,[9]LSG_Stats_Combined_2017q2!B$2:F$479,5,FALSE),0)</f>
        <v>705000</v>
      </c>
      <c r="Q172" s="3">
        <f>IFERROR(VLOOKUP(B172,[10]City_Suburb_2017q3!B$2:F$479,5,FALSE),0)</f>
        <v>597500</v>
      </c>
      <c r="R172" s="3">
        <f>IFERROR(VLOOKUP(B172,[11]LSG_Stats_Combined_2017q4!B$2:F$480,5,FALSE),0)</f>
        <v>677500</v>
      </c>
      <c r="S172" s="3">
        <f>IFERROR(VLOOKUP(B172,[12]LSG_Stats_Combined_2018q1!B$1:G$480,5,FALSE),0)</f>
        <v>627000</v>
      </c>
      <c r="T172" s="3">
        <v>662500</v>
      </c>
      <c r="U172" s="3">
        <v>643000</v>
      </c>
      <c r="V172" s="3">
        <v>722900</v>
      </c>
      <c r="W172" s="3">
        <v>615000</v>
      </c>
      <c r="X172" s="3">
        <v>642500</v>
      </c>
      <c r="Y172" s="3">
        <v>650000</v>
      </c>
      <c r="Z172" s="3">
        <v>715000</v>
      </c>
      <c r="AA172" s="3">
        <v>634000</v>
      </c>
      <c r="AB172" s="3">
        <v>726500</v>
      </c>
      <c r="AC172" s="3">
        <v>795000</v>
      </c>
      <c r="AD172" s="3">
        <v>775250</v>
      </c>
      <c r="AE172" s="3">
        <v>850000</v>
      </c>
      <c r="AF172" s="3">
        <v>845000</v>
      </c>
      <c r="AG172" s="3">
        <v>957222</v>
      </c>
      <c r="AH172" s="3">
        <v>1085000</v>
      </c>
      <c r="AI172" s="3">
        <v>996500</v>
      </c>
      <c r="AJ172" s="3">
        <v>1150000</v>
      </c>
      <c r="AK172" s="3">
        <v>1058000</v>
      </c>
      <c r="AL172" s="3">
        <v>1030000</v>
      </c>
      <c r="AM172" s="3">
        <v>1215000</v>
      </c>
      <c r="AN172" s="4">
        <v>1025000</v>
      </c>
      <c r="AO172" s="4">
        <v>1015000</v>
      </c>
      <c r="AP172" s="4">
        <v>1157500</v>
      </c>
      <c r="AQ172" s="4">
        <v>1105000</v>
      </c>
      <c r="AR172" s="4">
        <v>1118000</v>
      </c>
      <c r="AS172" s="12">
        <v>1287794.67176953</v>
      </c>
      <c r="AT172" s="15">
        <f t="shared" si="2"/>
        <v>0.15187358834483905</v>
      </c>
    </row>
    <row r="173" spans="1:46" ht="15" x14ac:dyDescent="0.25">
      <c r="A173" s="2" t="s">
        <v>169</v>
      </c>
      <c r="B173" s="3" t="s">
        <v>175</v>
      </c>
      <c r="C173" s="3">
        <v>487500</v>
      </c>
      <c r="D173" s="3">
        <f>IFERROR(VLOOKUP(B173,'[1]All Metro Suburbs'!B$2:D$483,3,FALSE),0)</f>
        <v>515000</v>
      </c>
      <c r="E173" s="3">
        <f>IFERROR(VLOOKUP(B173,[2]LSG_Stats_Combined!B$2:D$478,3,FALSE),0)</f>
        <v>462500</v>
      </c>
      <c r="F173" s="3">
        <f>IFERROR(VLOOKUP(B173,[3]Sheet1!B$2:D$478,3,FALSE),0)</f>
        <v>600000</v>
      </c>
      <c r="G173" s="3">
        <v>806250</v>
      </c>
      <c r="H173" s="3">
        <f>IFERROR(VLOOKUP(B173,'[1]All Metro Suburbs'!B$2:F$483,5,FALSE),)</f>
        <v>545000</v>
      </c>
      <c r="I173" s="3">
        <f>IFERROR(VLOOKUP(B173,[2]LSG_Stats_Combined!B$2:F$478,5,FALSE),)</f>
        <v>495000</v>
      </c>
      <c r="J173" s="3">
        <f>IFERROR(VLOOKUP(B173,[3]Sheet1!B$2:F$478,5,FALSE),0)</f>
        <v>556000</v>
      </c>
      <c r="K173" s="3">
        <f>IFERROR(VLOOKUP(B173,[4]Sheet1!B$2:F$478,5,FALSE),0)</f>
        <v>719000</v>
      </c>
      <c r="L173" s="3">
        <f>IFERROR(VLOOKUP(B173,[5]LSG_Stats_Combined_2016q2!B$2:F$479,5,FALSE),0)</f>
        <v>479275</v>
      </c>
      <c r="M173" s="3">
        <f>IFERROR(VLOOKUP(B173,[6]LSG_Stats_Combined_2016q3!B$2:F$479,5,FALSE),0)</f>
        <v>619275</v>
      </c>
      <c r="N173" s="3">
        <f>IFERROR(VLOOKUP(B173,[7]LSG_Stats_Combined_2016q4!B$2:F$478,5,FALSE),0)</f>
        <v>698000</v>
      </c>
      <c r="O173" s="3">
        <f>IFERROR(VLOOKUP(B173,[8]LSG_Stats_Combined_2017q1!B$2:F$479,5,FALSE),0)</f>
        <v>567000</v>
      </c>
      <c r="P173" s="3">
        <f>IFERROR(VLOOKUP(B173,[9]LSG_Stats_Combined_2017q2!B$2:F$479,5,FALSE),0)</f>
        <v>575000</v>
      </c>
      <c r="Q173" s="3">
        <f>IFERROR(VLOOKUP(B173,[10]City_Suburb_2017q3!B$2:F$479,5,FALSE),0)</f>
        <v>696000</v>
      </c>
      <c r="R173" s="3">
        <f>IFERROR(VLOOKUP(B173,[11]LSG_Stats_Combined_2017q4!B$2:F$480,5,FALSE),0)</f>
        <v>701500</v>
      </c>
      <c r="S173" s="3">
        <f>IFERROR(VLOOKUP(B173,[12]LSG_Stats_Combined_2018q1!B$1:G$480,5,FALSE),0)</f>
        <v>572500</v>
      </c>
      <c r="T173" s="3">
        <v>627000</v>
      </c>
      <c r="U173" s="3">
        <v>815000</v>
      </c>
      <c r="V173" s="3">
        <v>600000</v>
      </c>
      <c r="W173" s="3">
        <v>565000</v>
      </c>
      <c r="X173" s="3">
        <v>620000</v>
      </c>
      <c r="Y173" s="3">
        <v>830000</v>
      </c>
      <c r="Z173" s="3">
        <v>700000</v>
      </c>
      <c r="AA173" s="3">
        <v>700000</v>
      </c>
      <c r="AB173" s="3">
        <v>644500</v>
      </c>
      <c r="AC173" s="3">
        <v>665000</v>
      </c>
      <c r="AD173" s="3">
        <v>631000</v>
      </c>
      <c r="AE173" s="3">
        <v>661000</v>
      </c>
      <c r="AF173" s="3">
        <v>810000</v>
      </c>
      <c r="AG173" s="3">
        <v>780000</v>
      </c>
      <c r="AH173" s="3">
        <v>785000</v>
      </c>
      <c r="AI173" s="3">
        <v>903000</v>
      </c>
      <c r="AJ173" s="3">
        <v>958000</v>
      </c>
      <c r="AK173" s="3">
        <v>1115000</v>
      </c>
      <c r="AL173" s="3">
        <v>755000</v>
      </c>
      <c r="AM173" s="3">
        <v>901000</v>
      </c>
      <c r="AN173" s="4">
        <v>1034500</v>
      </c>
      <c r="AO173" s="4">
        <v>877500</v>
      </c>
      <c r="AP173" s="4">
        <v>1070000</v>
      </c>
      <c r="AQ173" s="4">
        <v>1070000</v>
      </c>
      <c r="AR173" s="4">
        <v>895000</v>
      </c>
      <c r="AS173" s="12">
        <v>1079696.44801024</v>
      </c>
      <c r="AT173" s="15">
        <f t="shared" si="2"/>
        <v>0.20636474638015639</v>
      </c>
    </row>
    <row r="174" spans="1:46" ht="15" x14ac:dyDescent="0.25">
      <c r="A174" s="2" t="s">
        <v>169</v>
      </c>
      <c r="B174" s="3" t="s">
        <v>176</v>
      </c>
      <c r="C174" s="3">
        <v>393000</v>
      </c>
      <c r="D174" s="3">
        <f>IFERROR(VLOOKUP(B174,'[1]All Metro Suburbs'!B$2:D$483,3,FALSE),0)</f>
        <v>420000</v>
      </c>
      <c r="E174" s="3">
        <f>IFERROR(VLOOKUP(B174,[2]LSG_Stats_Combined!B$2:D$478,3,FALSE),0)</f>
        <v>476500</v>
      </c>
      <c r="F174" s="3">
        <f>IFERROR(VLOOKUP(B174,[3]Sheet1!B$2:D$478,3,FALSE),0)</f>
        <v>500000</v>
      </c>
      <c r="G174" s="3">
        <v>450000</v>
      </c>
      <c r="H174" s="3">
        <f>IFERROR(VLOOKUP(B174,'[1]All Metro Suburbs'!B$2:F$483,5,FALSE),)</f>
        <v>452500</v>
      </c>
      <c r="I174" s="3">
        <f>IFERROR(VLOOKUP(B174,[2]LSG_Stats_Combined!B$2:F$478,5,FALSE),)</f>
        <v>440000</v>
      </c>
      <c r="J174" s="3">
        <f>IFERROR(VLOOKUP(B174,[3]Sheet1!B$2:F$478,5,FALSE),0)</f>
        <v>482000</v>
      </c>
      <c r="K174" s="3">
        <f>IFERROR(VLOOKUP(B174,[4]Sheet1!B$2:F$478,5,FALSE),0)</f>
        <v>485250</v>
      </c>
      <c r="L174" s="3">
        <f>IFERROR(VLOOKUP(B174,[5]LSG_Stats_Combined_2016q2!B$2:F$479,5,FALSE),0)</f>
        <v>515000</v>
      </c>
      <c r="M174" s="3">
        <f>IFERROR(VLOOKUP(B174,[6]LSG_Stats_Combined_2016q3!B$2:F$479,5,FALSE),0)</f>
        <v>567500</v>
      </c>
      <c r="N174" s="3">
        <f>IFERROR(VLOOKUP(B174,[7]LSG_Stats_Combined_2016q4!B$2:F$478,5,FALSE),0)</f>
        <v>447500</v>
      </c>
      <c r="O174" s="3">
        <f>IFERROR(VLOOKUP(B174,[8]LSG_Stats_Combined_2017q1!B$2:F$479,5,FALSE),0)</f>
        <v>473500</v>
      </c>
      <c r="P174" s="3">
        <f>IFERROR(VLOOKUP(B174,[9]LSG_Stats_Combined_2017q2!B$2:F$479,5,FALSE),0)</f>
        <v>460000</v>
      </c>
      <c r="Q174" s="3">
        <f>IFERROR(VLOOKUP(B174,[10]City_Suburb_2017q3!B$2:F$479,5,FALSE),0)</f>
        <v>470000</v>
      </c>
      <c r="R174" s="3">
        <f>IFERROR(VLOOKUP(B174,[11]LSG_Stats_Combined_2017q4!B$2:F$480,5,FALSE),0)</f>
        <v>507500</v>
      </c>
      <c r="S174" s="3">
        <f>IFERROR(VLOOKUP(B174,[12]LSG_Stats_Combined_2018q1!B$1:G$480,5,FALSE),0)</f>
        <v>538850</v>
      </c>
      <c r="T174" s="3">
        <v>520000</v>
      </c>
      <c r="U174" s="3">
        <v>575000</v>
      </c>
      <c r="V174" s="3">
        <v>482500</v>
      </c>
      <c r="W174" s="3">
        <v>555000</v>
      </c>
      <c r="X174" s="3">
        <v>592000</v>
      </c>
      <c r="Y174" s="3">
        <v>542500</v>
      </c>
      <c r="Z174" s="3">
        <v>521000</v>
      </c>
      <c r="AA174" s="3">
        <v>445000</v>
      </c>
      <c r="AB174" s="3">
        <v>530000</v>
      </c>
      <c r="AC174" s="3">
        <v>591000</v>
      </c>
      <c r="AD174" s="3">
        <v>615000</v>
      </c>
      <c r="AE174" s="3">
        <v>600000</v>
      </c>
      <c r="AF174" s="3">
        <v>637000</v>
      </c>
      <c r="AG174" s="3">
        <v>716000</v>
      </c>
      <c r="AH174" s="3">
        <v>748000</v>
      </c>
      <c r="AI174" s="3">
        <v>900000</v>
      </c>
      <c r="AJ174" s="3">
        <v>833000</v>
      </c>
      <c r="AK174" s="3">
        <v>771500</v>
      </c>
      <c r="AL174" s="3">
        <v>780000</v>
      </c>
      <c r="AM174" s="3">
        <v>755000</v>
      </c>
      <c r="AN174" s="4">
        <v>820000</v>
      </c>
      <c r="AO174" s="4">
        <v>820500</v>
      </c>
      <c r="AP174" s="4">
        <v>860250</v>
      </c>
      <c r="AQ174" s="4">
        <v>890000</v>
      </c>
      <c r="AR174" s="4">
        <v>895600</v>
      </c>
      <c r="AS174" s="12">
        <v>960267.30671180005</v>
      </c>
      <c r="AT174" s="15">
        <f t="shared" si="2"/>
        <v>7.2205568012282326E-2</v>
      </c>
    </row>
    <row r="175" spans="1:46" ht="15" x14ac:dyDescent="0.25">
      <c r="A175" s="2" t="s">
        <v>169</v>
      </c>
      <c r="B175" s="3" t="s">
        <v>177</v>
      </c>
      <c r="C175" s="3">
        <v>536000</v>
      </c>
      <c r="D175" s="3">
        <f>IFERROR(VLOOKUP(B175,'[1]All Metro Suburbs'!B$2:D$483,3,FALSE),0)</f>
        <v>485000</v>
      </c>
      <c r="E175" s="3">
        <f>IFERROR(VLOOKUP(B175,[2]LSG_Stats_Combined!B$2:D$478,3,FALSE),0)</f>
        <v>440000</v>
      </c>
      <c r="F175" s="3">
        <f>IFERROR(VLOOKUP(B175,[3]Sheet1!B$2:D$478,3,FALSE),0)</f>
        <v>470000</v>
      </c>
      <c r="G175" s="3">
        <v>475250</v>
      </c>
      <c r="H175" s="3">
        <f>IFERROR(VLOOKUP(B175,'[1]All Metro Suburbs'!B$2:F$483,5,FALSE),)</f>
        <v>491000</v>
      </c>
      <c r="I175" s="3">
        <f>IFERROR(VLOOKUP(B175,[2]LSG_Stats_Combined!B$2:F$478,5,FALSE),)</f>
        <v>622500</v>
      </c>
      <c r="J175" s="3">
        <f>IFERROR(VLOOKUP(B175,[3]Sheet1!B$2:F$478,5,FALSE),0)</f>
        <v>525000</v>
      </c>
      <c r="K175" s="3">
        <f>IFERROR(VLOOKUP(B175,[4]Sheet1!B$2:F$478,5,FALSE),0)</f>
        <v>466500</v>
      </c>
      <c r="L175" s="3">
        <f>IFERROR(VLOOKUP(B175,[5]LSG_Stats_Combined_2016q2!B$2:F$479,5,FALSE),0)</f>
        <v>491000</v>
      </c>
      <c r="M175" s="3">
        <f>IFERROR(VLOOKUP(B175,[6]LSG_Stats_Combined_2016q3!B$2:F$479,5,FALSE),0)</f>
        <v>481500</v>
      </c>
      <c r="N175" s="3">
        <f>IFERROR(VLOOKUP(B175,[7]LSG_Stats_Combined_2016q4!B$2:F$478,5,FALSE),0)</f>
        <v>550000</v>
      </c>
      <c r="O175" s="3">
        <f>IFERROR(VLOOKUP(B175,[8]LSG_Stats_Combined_2017q1!B$2:F$479,5,FALSE),0)</f>
        <v>579000</v>
      </c>
      <c r="P175" s="3">
        <f>IFERROR(VLOOKUP(B175,[9]LSG_Stats_Combined_2017q2!B$2:F$479,5,FALSE),0)</f>
        <v>567500</v>
      </c>
      <c r="Q175" s="3">
        <f>IFERROR(VLOOKUP(B175,[10]City_Suburb_2017q3!B$2:F$479,5,FALSE),0)</f>
        <v>510000</v>
      </c>
      <c r="R175" s="3">
        <f>IFERROR(VLOOKUP(B175,[11]LSG_Stats_Combined_2017q4!B$2:F$480,5,FALSE),0)</f>
        <v>550000</v>
      </c>
      <c r="S175" s="3">
        <f>IFERROR(VLOOKUP(B175,[12]LSG_Stats_Combined_2018q1!B$1:G$480,5,FALSE),0)</f>
        <v>545000</v>
      </c>
      <c r="T175" s="3">
        <v>547500</v>
      </c>
      <c r="U175" s="3">
        <v>518000</v>
      </c>
      <c r="V175" s="3">
        <v>573000</v>
      </c>
      <c r="W175" s="3">
        <v>484500</v>
      </c>
      <c r="X175" s="3">
        <v>600000</v>
      </c>
      <c r="Y175" s="3">
        <v>452000</v>
      </c>
      <c r="Z175" s="3">
        <v>490000</v>
      </c>
      <c r="AA175" s="3">
        <v>555000</v>
      </c>
      <c r="AB175" s="3">
        <v>578000</v>
      </c>
      <c r="AC175" s="3">
        <v>562500</v>
      </c>
      <c r="AD175" s="3">
        <v>597000</v>
      </c>
      <c r="AE175" s="3">
        <v>598000</v>
      </c>
      <c r="AF175" s="3">
        <v>691500</v>
      </c>
      <c r="AG175" s="3">
        <v>710000</v>
      </c>
      <c r="AH175" s="3">
        <v>749500</v>
      </c>
      <c r="AI175" s="3">
        <v>700500</v>
      </c>
      <c r="AJ175" s="3">
        <v>833000</v>
      </c>
      <c r="AK175" s="3">
        <v>785000</v>
      </c>
      <c r="AL175" s="3">
        <v>830000</v>
      </c>
      <c r="AM175" s="3">
        <v>780000</v>
      </c>
      <c r="AN175" s="4">
        <v>850000</v>
      </c>
      <c r="AO175" s="4">
        <v>925000</v>
      </c>
      <c r="AP175" s="4">
        <v>892500</v>
      </c>
      <c r="AQ175" s="4">
        <v>1053000</v>
      </c>
      <c r="AR175" s="4">
        <v>950000</v>
      </c>
      <c r="AS175" s="12">
        <v>1057598.0648999501</v>
      </c>
      <c r="AT175" s="15">
        <f t="shared" si="2"/>
        <v>0.11326112094731584</v>
      </c>
    </row>
    <row r="176" spans="1:46" ht="15" x14ac:dyDescent="0.25">
      <c r="A176" s="2" t="s">
        <v>169</v>
      </c>
      <c r="B176" s="3" t="s">
        <v>178</v>
      </c>
      <c r="C176" s="3">
        <v>510000</v>
      </c>
      <c r="D176" s="3">
        <f>IFERROR(VLOOKUP(B176,'[1]All Metro Suburbs'!B$2:D$483,3,FALSE),0)</f>
        <v>532500</v>
      </c>
      <c r="E176" s="3">
        <f>IFERROR(VLOOKUP(B176,[2]LSG_Stats_Combined!B$2:D$478,3,FALSE),0)</f>
        <v>620000</v>
      </c>
      <c r="F176" s="3">
        <f>IFERROR(VLOOKUP(B176,[3]Sheet1!B$2:D$478,3,FALSE),0)</f>
        <v>560000</v>
      </c>
      <c r="G176" s="3">
        <v>568000</v>
      </c>
      <c r="H176" s="3">
        <f>IFERROR(VLOOKUP(B176,'[1]All Metro Suburbs'!B$2:F$483,5,FALSE),)</f>
        <v>573000</v>
      </c>
      <c r="I176" s="3">
        <f>IFERROR(VLOOKUP(B176,[2]LSG_Stats_Combined!B$2:F$478,5,FALSE),)</f>
        <v>490000</v>
      </c>
      <c r="J176" s="3">
        <f>IFERROR(VLOOKUP(B176,[3]Sheet1!B$2:F$478,5,FALSE),0)</f>
        <v>565000</v>
      </c>
      <c r="K176" s="3">
        <f>IFERROR(VLOOKUP(B176,[4]Sheet1!B$2:F$478,5,FALSE),0)</f>
        <v>650000</v>
      </c>
      <c r="L176" s="3">
        <f>IFERROR(VLOOKUP(B176,[5]LSG_Stats_Combined_2016q2!B$2:F$479,5,FALSE),0)</f>
        <v>572750</v>
      </c>
      <c r="M176" s="3">
        <f>IFERROR(VLOOKUP(B176,[6]LSG_Stats_Combined_2016q3!B$2:F$479,5,FALSE),0)</f>
        <v>606000</v>
      </c>
      <c r="N176" s="3">
        <f>IFERROR(VLOOKUP(B176,[7]LSG_Stats_Combined_2016q4!B$2:F$478,5,FALSE),0)</f>
        <v>602500</v>
      </c>
      <c r="O176" s="3">
        <f>IFERROR(VLOOKUP(B176,[8]LSG_Stats_Combined_2017q1!B$2:F$479,5,FALSE),0)</f>
        <v>606000</v>
      </c>
      <c r="P176" s="3">
        <f>IFERROR(VLOOKUP(B176,[9]LSG_Stats_Combined_2017q2!B$2:F$479,5,FALSE),0)</f>
        <v>640000</v>
      </c>
      <c r="Q176" s="3">
        <f>IFERROR(VLOOKUP(B176,[10]City_Suburb_2017q3!B$2:F$479,5,FALSE),0)</f>
        <v>687750</v>
      </c>
      <c r="R176" s="3">
        <f>IFERROR(VLOOKUP(B176,[11]LSG_Stats_Combined_2017q4!B$2:F$480,5,FALSE),0)</f>
        <v>573000</v>
      </c>
      <c r="S176" s="3">
        <f>IFERROR(VLOOKUP(B176,[12]LSG_Stats_Combined_2018q1!B$1:G$480,5,FALSE),0)</f>
        <v>701000</v>
      </c>
      <c r="T176" s="3">
        <v>737500</v>
      </c>
      <c r="U176" s="3">
        <v>675000</v>
      </c>
      <c r="V176" s="3">
        <v>650000</v>
      </c>
      <c r="W176" s="3">
        <v>607500</v>
      </c>
      <c r="X176" s="3">
        <v>675000</v>
      </c>
      <c r="Y176" s="3">
        <v>646500</v>
      </c>
      <c r="Z176" s="3">
        <v>597500</v>
      </c>
      <c r="AA176" s="3">
        <v>710000</v>
      </c>
      <c r="AB176" s="3">
        <v>567000</v>
      </c>
      <c r="AC176" s="3">
        <v>662500</v>
      </c>
      <c r="AD176" s="3">
        <v>635000</v>
      </c>
      <c r="AE176" s="3">
        <v>650000</v>
      </c>
      <c r="AF176" s="3">
        <v>780300</v>
      </c>
      <c r="AG176" s="3">
        <v>880000</v>
      </c>
      <c r="AH176" s="3">
        <v>1045000</v>
      </c>
      <c r="AI176" s="3">
        <v>990000</v>
      </c>
      <c r="AJ176" s="3">
        <v>970000</v>
      </c>
      <c r="AK176" s="3">
        <v>922000</v>
      </c>
      <c r="AL176" s="3">
        <v>953500</v>
      </c>
      <c r="AM176" s="3">
        <v>880000</v>
      </c>
      <c r="AN176" s="4">
        <v>1092500</v>
      </c>
      <c r="AO176" s="4">
        <v>1091944</v>
      </c>
      <c r="AP176" s="4">
        <v>983000</v>
      </c>
      <c r="AQ176" s="4">
        <v>955000</v>
      </c>
      <c r="AR176" s="4">
        <v>1007500</v>
      </c>
      <c r="AS176" s="12">
        <v>1073248.1735189499</v>
      </c>
      <c r="AT176" s="15">
        <f t="shared" si="2"/>
        <v>6.5258733021290205E-2</v>
      </c>
    </row>
    <row r="177" spans="1:46" ht="15" x14ac:dyDescent="0.25">
      <c r="A177" s="2" t="s">
        <v>169</v>
      </c>
      <c r="B177" s="3" t="s">
        <v>179</v>
      </c>
      <c r="C177" s="3">
        <v>494000</v>
      </c>
      <c r="D177" s="3">
        <f>IFERROR(VLOOKUP(B177,'[1]All Metro Suburbs'!B$2:D$483,3,FALSE),0)</f>
        <v>495000</v>
      </c>
      <c r="E177" s="3">
        <f>IFERROR(VLOOKUP(B177,[2]LSG_Stats_Combined!B$2:D$478,3,FALSE),0)</f>
        <v>430000</v>
      </c>
      <c r="F177" s="3">
        <f>IFERROR(VLOOKUP(B177,[3]Sheet1!B$2:D$478,3,FALSE),0)</f>
        <v>508000</v>
      </c>
      <c r="G177" s="3">
        <v>495000</v>
      </c>
      <c r="H177" s="3">
        <f>IFERROR(VLOOKUP(B177,'[1]All Metro Suburbs'!B$2:F$483,5,FALSE),)</f>
        <v>510250</v>
      </c>
      <c r="I177" s="3">
        <f>IFERROR(VLOOKUP(B177,[2]LSG_Stats_Combined!B$2:F$478,5,FALSE),)</f>
        <v>520000</v>
      </c>
      <c r="J177" s="3">
        <f>IFERROR(VLOOKUP(B177,[3]Sheet1!B$2:F$478,5,FALSE),0)</f>
        <v>536500</v>
      </c>
      <c r="K177" s="3">
        <f>IFERROR(VLOOKUP(B177,[4]Sheet1!B$2:F$478,5,FALSE),0)</f>
        <v>560000</v>
      </c>
      <c r="L177" s="3">
        <f>IFERROR(VLOOKUP(B177,[5]LSG_Stats_Combined_2016q2!B$2:F$479,5,FALSE),0)</f>
        <v>580000</v>
      </c>
      <c r="M177" s="3">
        <f>IFERROR(VLOOKUP(B177,[6]LSG_Stats_Combined_2016q3!B$2:F$479,5,FALSE),0)</f>
        <v>527000</v>
      </c>
      <c r="N177" s="3">
        <f>IFERROR(VLOOKUP(B177,[7]LSG_Stats_Combined_2016q4!B$2:F$478,5,FALSE),0)</f>
        <v>650500</v>
      </c>
      <c r="O177" s="3">
        <f>IFERROR(VLOOKUP(B177,[8]LSG_Stats_Combined_2017q1!B$2:F$479,5,FALSE),0)</f>
        <v>541600</v>
      </c>
      <c r="P177" s="3">
        <f>IFERROR(VLOOKUP(B177,[9]LSG_Stats_Combined_2017q2!B$2:F$479,5,FALSE),0)</f>
        <v>600000</v>
      </c>
      <c r="Q177" s="3">
        <f>IFERROR(VLOOKUP(B177,[10]City_Suburb_2017q3!B$2:F$479,5,FALSE),0)</f>
        <v>605000</v>
      </c>
      <c r="R177" s="3">
        <f>IFERROR(VLOOKUP(B177,[11]LSG_Stats_Combined_2017q4!B$2:F$480,5,FALSE),0)</f>
        <v>605000</v>
      </c>
      <c r="S177" s="3">
        <f>IFERROR(VLOOKUP(B177,[12]LSG_Stats_Combined_2018q1!B$1:G$480,5,FALSE),0)</f>
        <v>629500</v>
      </c>
      <c r="T177" s="3">
        <v>672500</v>
      </c>
      <c r="U177" s="3">
        <v>570000</v>
      </c>
      <c r="V177" s="3">
        <v>630000</v>
      </c>
      <c r="W177" s="3">
        <v>742500</v>
      </c>
      <c r="X177" s="3">
        <v>552000</v>
      </c>
      <c r="Y177" s="3">
        <v>602500</v>
      </c>
      <c r="Z177" s="3">
        <v>575000</v>
      </c>
      <c r="AA177" s="3">
        <v>615000</v>
      </c>
      <c r="AB177" s="3">
        <v>635000</v>
      </c>
      <c r="AC177" s="3">
        <v>590000</v>
      </c>
      <c r="AD177" s="3">
        <v>595000</v>
      </c>
      <c r="AE177" s="3">
        <v>650000</v>
      </c>
      <c r="AF177" s="3">
        <v>640000</v>
      </c>
      <c r="AG177" s="3">
        <v>655000</v>
      </c>
      <c r="AH177" s="3">
        <v>686500</v>
      </c>
      <c r="AI177" s="3">
        <v>830000</v>
      </c>
      <c r="AJ177" s="3">
        <v>888000</v>
      </c>
      <c r="AK177" s="3">
        <v>765000</v>
      </c>
      <c r="AL177" s="3">
        <v>875000</v>
      </c>
      <c r="AM177" s="3">
        <v>850000</v>
      </c>
      <c r="AN177" s="4">
        <v>942750</v>
      </c>
      <c r="AO177" s="4">
        <v>912500</v>
      </c>
      <c r="AP177" s="4">
        <v>917500</v>
      </c>
      <c r="AQ177" s="4">
        <v>1055500</v>
      </c>
      <c r="AR177" s="4">
        <v>1066888</v>
      </c>
      <c r="AS177" s="12">
        <v>1116757.9971151601</v>
      </c>
      <c r="AT177" s="15">
        <f t="shared" si="2"/>
        <v>4.67434230351828E-2</v>
      </c>
    </row>
    <row r="178" spans="1:46" ht="15" x14ac:dyDescent="0.25">
      <c r="A178" s="2" t="s">
        <v>169</v>
      </c>
      <c r="B178" s="3" t="s">
        <v>180</v>
      </c>
      <c r="C178" s="3">
        <v>429250</v>
      </c>
      <c r="D178" s="3">
        <f>IFERROR(VLOOKUP(B178,'[1]All Metro Suburbs'!B$2:D$483,3,FALSE),0)</f>
        <v>415000</v>
      </c>
      <c r="E178" s="3">
        <f>IFERROR(VLOOKUP(B178,[2]LSG_Stats_Combined!B$2:D$478,3,FALSE),0)</f>
        <v>457500</v>
      </c>
      <c r="F178" s="3">
        <f>IFERROR(VLOOKUP(B178,[3]Sheet1!B$2:D$478,3,FALSE),0)</f>
        <v>443500</v>
      </c>
      <c r="G178" s="3">
        <v>492500</v>
      </c>
      <c r="H178" s="3">
        <f>IFERROR(VLOOKUP(B178,'[1]All Metro Suburbs'!B$2:F$483,5,FALSE),)</f>
        <v>562500</v>
      </c>
      <c r="I178" s="3">
        <f>IFERROR(VLOOKUP(B178,[2]LSG_Stats_Combined!B$2:F$478,5,FALSE),)</f>
        <v>420000</v>
      </c>
      <c r="J178" s="3">
        <f>IFERROR(VLOOKUP(B178,[3]Sheet1!B$2:F$478,5,FALSE),0)</f>
        <v>526500</v>
      </c>
      <c r="K178" s="3">
        <f>IFERROR(VLOOKUP(B178,[4]Sheet1!B$2:F$478,5,FALSE),0)</f>
        <v>456500</v>
      </c>
      <c r="L178" s="3">
        <f>IFERROR(VLOOKUP(B178,[5]LSG_Stats_Combined_2016q2!B$2:F$479,5,FALSE),0)</f>
        <v>546000</v>
      </c>
      <c r="M178" s="3">
        <f>IFERROR(VLOOKUP(B178,[6]LSG_Stats_Combined_2016q3!B$2:F$479,5,FALSE),0)</f>
        <v>512500</v>
      </c>
      <c r="N178" s="3">
        <f>IFERROR(VLOOKUP(B178,[7]LSG_Stats_Combined_2016q4!B$2:F$478,5,FALSE),0)</f>
        <v>481000</v>
      </c>
      <c r="O178" s="3">
        <f>IFERROR(VLOOKUP(B178,[8]LSG_Stats_Combined_2017q1!B$2:F$479,5,FALSE),0)</f>
        <v>498500</v>
      </c>
      <c r="P178" s="3">
        <f>IFERROR(VLOOKUP(B178,[9]LSG_Stats_Combined_2017q2!B$2:F$479,5,FALSE),0)</f>
        <v>527500</v>
      </c>
      <c r="Q178" s="3">
        <f>IFERROR(VLOOKUP(B178,[10]City_Suburb_2017q3!B$2:F$479,5,FALSE),0)</f>
        <v>489250</v>
      </c>
      <c r="R178" s="3">
        <f>IFERROR(VLOOKUP(B178,[11]LSG_Stats_Combined_2017q4!B$2:F$480,5,FALSE),0)</f>
        <v>600000</v>
      </c>
      <c r="S178" s="3">
        <f>IFERROR(VLOOKUP(B178,[12]LSG_Stats_Combined_2018q1!B$1:G$480,5,FALSE),0)</f>
        <v>492000</v>
      </c>
      <c r="T178" s="3">
        <v>513000</v>
      </c>
      <c r="U178" s="3">
        <v>550000</v>
      </c>
      <c r="V178" s="3">
        <v>580000</v>
      </c>
      <c r="W178" s="3">
        <v>487000</v>
      </c>
      <c r="X178" s="3">
        <v>574500</v>
      </c>
      <c r="Y178" s="3">
        <v>546000</v>
      </c>
      <c r="Z178" s="3">
        <v>580000</v>
      </c>
      <c r="AA178" s="3">
        <v>520000</v>
      </c>
      <c r="AB178" s="3">
        <v>577500</v>
      </c>
      <c r="AC178" s="3">
        <v>485000</v>
      </c>
      <c r="AD178" s="3">
        <v>575000</v>
      </c>
      <c r="AE178" s="3">
        <v>633500</v>
      </c>
      <c r="AF178" s="3">
        <v>665000</v>
      </c>
      <c r="AG178" s="3">
        <v>575000</v>
      </c>
      <c r="AH178" s="3">
        <v>575000</v>
      </c>
      <c r="AI178" s="3">
        <v>775000</v>
      </c>
      <c r="AJ178" s="3">
        <v>841050</v>
      </c>
      <c r="AK178" s="3">
        <v>810500</v>
      </c>
      <c r="AL178" s="3">
        <v>1197500</v>
      </c>
      <c r="AM178" s="3">
        <v>811000</v>
      </c>
      <c r="AN178" s="4">
        <v>762000</v>
      </c>
      <c r="AO178" s="4">
        <v>1100000</v>
      </c>
      <c r="AP178" s="4">
        <v>924000</v>
      </c>
      <c r="AQ178" s="4">
        <v>1035000</v>
      </c>
      <c r="AR178" s="4">
        <v>925000</v>
      </c>
      <c r="AS178" s="12">
        <v>1048489.0207824</v>
      </c>
      <c r="AT178" s="15">
        <f t="shared" si="2"/>
        <v>0.13350164408908113</v>
      </c>
    </row>
    <row r="179" spans="1:46" ht="15" x14ac:dyDescent="0.25">
      <c r="A179" s="2" t="s">
        <v>169</v>
      </c>
      <c r="B179" s="3" t="s">
        <v>181</v>
      </c>
      <c r="C179" s="3">
        <v>522500</v>
      </c>
      <c r="D179" s="3">
        <f>IFERROR(VLOOKUP(B179,'[1]All Metro Suburbs'!B$2:D$483,3,FALSE),0)</f>
        <v>485500</v>
      </c>
      <c r="E179" s="3">
        <f>IFERROR(VLOOKUP(B179,[2]LSG_Stats_Combined!B$2:D$478,3,FALSE),0)</f>
        <v>532500</v>
      </c>
      <c r="F179" s="3">
        <f>IFERROR(VLOOKUP(B179,[3]Sheet1!B$2:D$478,3,FALSE),0)</f>
        <v>545000</v>
      </c>
      <c r="G179" s="3">
        <v>616000</v>
      </c>
      <c r="H179" s="3">
        <f>IFERROR(VLOOKUP(B179,'[1]All Metro Suburbs'!B$2:F$483,5,FALSE),)</f>
        <v>565000</v>
      </c>
      <c r="I179" s="3">
        <f>IFERROR(VLOOKUP(B179,[2]LSG_Stats_Combined!B$2:F$478,5,FALSE),)</f>
        <v>602500</v>
      </c>
      <c r="J179" s="3">
        <f>IFERROR(VLOOKUP(B179,[3]Sheet1!B$2:F$478,5,FALSE),0)</f>
        <v>576250</v>
      </c>
      <c r="K179" s="3">
        <f>IFERROR(VLOOKUP(B179,[4]Sheet1!B$2:F$478,5,FALSE),0)</f>
        <v>537500</v>
      </c>
      <c r="L179" s="3">
        <f>IFERROR(VLOOKUP(B179,[5]LSG_Stats_Combined_2016q2!B$2:F$479,5,FALSE),0)</f>
        <v>627500</v>
      </c>
      <c r="M179" s="3">
        <f>IFERROR(VLOOKUP(B179,[6]LSG_Stats_Combined_2016q3!B$2:F$479,5,FALSE),0)</f>
        <v>605000</v>
      </c>
      <c r="N179" s="3">
        <f>IFERROR(VLOOKUP(B179,[7]LSG_Stats_Combined_2016q4!B$2:F$478,5,FALSE),0)</f>
        <v>588000</v>
      </c>
      <c r="O179" s="3">
        <f>IFERROR(VLOOKUP(B179,[8]LSG_Stats_Combined_2017q1!B$2:F$479,5,FALSE),0)</f>
        <v>532000</v>
      </c>
      <c r="P179" s="3">
        <f>IFERROR(VLOOKUP(B179,[9]LSG_Stats_Combined_2017q2!B$2:F$479,5,FALSE),0)</f>
        <v>597500</v>
      </c>
      <c r="Q179" s="3">
        <f>IFERROR(VLOOKUP(B179,[10]City_Suburb_2017q3!B$2:F$479,5,FALSE),0)</f>
        <v>525000</v>
      </c>
      <c r="R179" s="3">
        <f>IFERROR(VLOOKUP(B179,[11]LSG_Stats_Combined_2017q4!B$2:F$480,5,FALSE),0)</f>
        <v>635000</v>
      </c>
      <c r="S179" s="3">
        <f>IFERROR(VLOOKUP(B179,[12]LSG_Stats_Combined_2018q1!B$1:G$480,5,FALSE),0)</f>
        <v>545000</v>
      </c>
      <c r="T179" s="3">
        <v>552500</v>
      </c>
      <c r="U179" s="3">
        <v>620000</v>
      </c>
      <c r="V179" s="3">
        <v>525000</v>
      </c>
      <c r="W179" s="3">
        <v>588000</v>
      </c>
      <c r="X179" s="3">
        <v>690000</v>
      </c>
      <c r="Y179" s="3">
        <v>651500</v>
      </c>
      <c r="Z179" s="3">
        <v>670000</v>
      </c>
      <c r="AA179" s="3">
        <v>676000</v>
      </c>
      <c r="AB179" s="3">
        <v>662000</v>
      </c>
      <c r="AC179" s="3">
        <v>617500</v>
      </c>
      <c r="AD179" s="3">
        <v>705000</v>
      </c>
      <c r="AE179" s="3">
        <v>700500</v>
      </c>
      <c r="AF179" s="3">
        <v>770500</v>
      </c>
      <c r="AG179" s="3">
        <v>776500</v>
      </c>
      <c r="AH179" s="3">
        <v>930000</v>
      </c>
      <c r="AI179" s="3">
        <v>941500</v>
      </c>
      <c r="AJ179" s="3">
        <v>998000</v>
      </c>
      <c r="AK179" s="3">
        <v>910000</v>
      </c>
      <c r="AL179" s="3">
        <v>1070000</v>
      </c>
      <c r="AM179" s="3">
        <v>1011500</v>
      </c>
      <c r="AN179" s="4">
        <v>1058128</v>
      </c>
      <c r="AO179" s="4">
        <v>1085125</v>
      </c>
      <c r="AP179" s="4">
        <v>958000</v>
      </c>
      <c r="AQ179" s="4">
        <v>1011000</v>
      </c>
      <c r="AR179" s="4">
        <v>1037000</v>
      </c>
      <c r="AS179" s="12">
        <v>1109751.7322541601</v>
      </c>
      <c r="AT179" s="15">
        <f t="shared" si="2"/>
        <v>7.0155961672285536E-2</v>
      </c>
    </row>
    <row r="180" spans="1:46" ht="15" x14ac:dyDescent="0.25">
      <c r="A180" s="2" t="s">
        <v>169</v>
      </c>
      <c r="B180" s="3" t="s">
        <v>182</v>
      </c>
      <c r="C180" s="3">
        <v>560000</v>
      </c>
      <c r="D180" s="3">
        <f>IFERROR(VLOOKUP(B180,'[1]All Metro Suburbs'!B$2:D$483,3,FALSE),0)</f>
        <v>610000</v>
      </c>
      <c r="E180" s="3">
        <f>IFERROR(VLOOKUP(B180,[2]LSG_Stats_Combined!B$2:D$478,3,FALSE),0)</f>
        <v>578000</v>
      </c>
      <c r="F180" s="3">
        <f>IFERROR(VLOOKUP(B180,[3]Sheet1!B$2:D$478,3,FALSE),0)</f>
        <v>517500</v>
      </c>
      <c r="G180" s="3">
        <v>560000</v>
      </c>
      <c r="H180" s="3">
        <f>IFERROR(VLOOKUP(B180,'[1]All Metro Suburbs'!B$2:F$483,5,FALSE),)</f>
        <v>507500</v>
      </c>
      <c r="I180" s="3">
        <f>IFERROR(VLOOKUP(B180,[2]LSG_Stats_Combined!B$2:F$478,5,FALSE),)</f>
        <v>580000</v>
      </c>
      <c r="J180" s="3">
        <f>IFERROR(VLOOKUP(B180,[3]Sheet1!B$2:F$478,5,FALSE),0)</f>
        <v>511000</v>
      </c>
      <c r="K180" s="3">
        <f>IFERROR(VLOOKUP(B180,[4]Sheet1!B$2:F$478,5,FALSE),0)</f>
        <v>533000</v>
      </c>
      <c r="L180" s="3">
        <f>IFERROR(VLOOKUP(B180,[5]LSG_Stats_Combined_2016q2!B$2:F$479,5,FALSE),0)</f>
        <v>529000</v>
      </c>
      <c r="M180" s="3">
        <f>IFERROR(VLOOKUP(B180,[6]LSG_Stats_Combined_2016q3!B$2:F$479,5,FALSE),0)</f>
        <v>521500</v>
      </c>
      <c r="N180" s="3">
        <f>IFERROR(VLOOKUP(B180,[7]LSG_Stats_Combined_2016q4!B$2:F$478,5,FALSE),0)</f>
        <v>567500</v>
      </c>
      <c r="O180" s="3">
        <f>IFERROR(VLOOKUP(B180,[8]LSG_Stats_Combined_2017q1!B$2:F$479,5,FALSE),0)</f>
        <v>540000</v>
      </c>
      <c r="P180" s="3">
        <f>IFERROR(VLOOKUP(B180,[9]LSG_Stats_Combined_2017q2!B$2:F$479,5,FALSE),0)</f>
        <v>737500</v>
      </c>
      <c r="Q180" s="3">
        <f>IFERROR(VLOOKUP(B180,[10]City_Suburb_2017q3!B$2:F$479,5,FALSE),0)</f>
        <v>565000</v>
      </c>
      <c r="R180" s="3">
        <f>IFERROR(VLOOKUP(B180,[11]LSG_Stats_Combined_2017q4!B$2:F$480,5,FALSE),0)</f>
        <v>650000</v>
      </c>
      <c r="S180" s="3">
        <f>IFERROR(VLOOKUP(B180,[12]LSG_Stats_Combined_2018q1!B$1:G$480,5,FALSE),0)</f>
        <v>610500</v>
      </c>
      <c r="T180" s="3">
        <v>627500</v>
      </c>
      <c r="U180" s="3">
        <v>655000</v>
      </c>
      <c r="V180" s="3">
        <v>660000</v>
      </c>
      <c r="W180" s="3">
        <v>700000</v>
      </c>
      <c r="X180" s="3">
        <v>630000</v>
      </c>
      <c r="Y180" s="3">
        <v>515000</v>
      </c>
      <c r="Z180" s="3">
        <v>601000</v>
      </c>
      <c r="AA180" s="3">
        <v>660000</v>
      </c>
      <c r="AB180" s="3">
        <v>630000</v>
      </c>
      <c r="AC180" s="3">
        <v>650000</v>
      </c>
      <c r="AD180" s="3">
        <v>605000</v>
      </c>
      <c r="AE180" s="3">
        <v>885000</v>
      </c>
      <c r="AF180" s="3">
        <v>881035</v>
      </c>
      <c r="AG180" s="3">
        <v>545000</v>
      </c>
      <c r="AH180" s="3">
        <v>955000</v>
      </c>
      <c r="AI180" s="3">
        <v>775555.5</v>
      </c>
      <c r="AJ180" s="3">
        <v>815000</v>
      </c>
      <c r="AK180" s="3">
        <v>842000</v>
      </c>
      <c r="AL180" s="3">
        <v>907500</v>
      </c>
      <c r="AM180" s="3">
        <v>835500</v>
      </c>
      <c r="AN180" s="4">
        <v>1104000</v>
      </c>
      <c r="AO180" s="4">
        <v>880000</v>
      </c>
      <c r="AP180" s="4">
        <v>900000</v>
      </c>
      <c r="AQ180" s="4">
        <v>1070000</v>
      </c>
      <c r="AR180" s="4">
        <v>1070000</v>
      </c>
      <c r="AS180" s="12">
        <v>1106859.4828961701</v>
      </c>
      <c r="AT180" s="15">
        <f>(AS180-AR180)/AR180</f>
        <v>3.4448114856233752E-2</v>
      </c>
    </row>
    <row r="181" spans="1:46" ht="15" x14ac:dyDescent="0.25">
      <c r="A181" s="2" t="s">
        <v>169</v>
      </c>
      <c r="B181" s="3" t="s">
        <v>34</v>
      </c>
      <c r="C181" s="3">
        <v>680000</v>
      </c>
      <c r="D181" s="3">
        <f>IFERROR(VLOOKUP(B181,'[1]All Metro Suburbs'!B$2:D$483,3,FALSE),0)</f>
        <v>560000</v>
      </c>
      <c r="E181" s="3">
        <f>IFERROR(VLOOKUP(B181,[2]LSG_Stats_Combined!B$2:D$478,3,FALSE),0)</f>
        <v>639250</v>
      </c>
      <c r="F181" s="3">
        <f>IFERROR(VLOOKUP(B181,[3]Sheet1!B$2:D$478,3,FALSE),0)</f>
        <v>641250</v>
      </c>
      <c r="G181" s="3">
        <v>770000</v>
      </c>
      <c r="H181" s="3">
        <f>IFERROR(VLOOKUP(B181,'[1]All Metro Suburbs'!B$2:F$483,5,FALSE),)</f>
        <v>567500</v>
      </c>
      <c r="I181" s="3">
        <f>IFERROR(VLOOKUP(B181,[2]LSG_Stats_Combined!B$2:F$478,5,FALSE),)</f>
        <v>728000</v>
      </c>
      <c r="J181" s="3">
        <f>IFERROR(VLOOKUP(B181,[3]Sheet1!B$2:F$478,5,FALSE),0)</f>
        <v>633500</v>
      </c>
      <c r="K181" s="3">
        <f>IFERROR(VLOOKUP(B181,[4]Sheet1!B$2:F$478,5,FALSE),0)</f>
        <v>825000</v>
      </c>
      <c r="L181" s="3">
        <f>IFERROR(VLOOKUP(B181,[5]LSG_Stats_Combined_2016q2!B$2:F$479,5,FALSE),0)</f>
        <v>706000</v>
      </c>
      <c r="M181" s="3">
        <f>IFERROR(VLOOKUP(B181,[6]LSG_Stats_Combined_2016q3!B$2:F$479,5,FALSE),0)</f>
        <v>660000</v>
      </c>
      <c r="N181" s="3">
        <f>IFERROR(VLOOKUP(B181,[7]LSG_Stats_Combined_2016q4!B$2:F$478,5,FALSE),0)</f>
        <v>575000</v>
      </c>
      <c r="O181" s="3">
        <f>IFERROR(VLOOKUP(B181,[8]LSG_Stats_Combined_2017q1!B$2:F$479,5,FALSE),0)</f>
        <v>670000</v>
      </c>
      <c r="P181" s="3">
        <f>IFERROR(VLOOKUP(B181,[9]LSG_Stats_Combined_2017q2!B$2:F$479,5,FALSE),0)</f>
        <v>740000</v>
      </c>
      <c r="Q181" s="3">
        <f>IFERROR(VLOOKUP(B181,[10]City_Suburb_2017q3!B$2:F$479,5,FALSE),0)</f>
        <v>770000</v>
      </c>
      <c r="R181" s="3">
        <f>IFERROR(VLOOKUP(B181,[11]LSG_Stats_Combined_2017q4!B$2:F$480,5,FALSE),0)</f>
        <v>712500</v>
      </c>
      <c r="S181" s="3">
        <f>IFERROR(VLOOKUP(B181,[12]LSG_Stats_Combined_2018q1!B$1:G$480,5,FALSE),0)</f>
        <v>691250</v>
      </c>
      <c r="T181" s="3">
        <v>706250</v>
      </c>
      <c r="U181" s="3">
        <v>904000</v>
      </c>
      <c r="V181" s="3">
        <v>751000</v>
      </c>
      <c r="W181" s="3">
        <v>852500</v>
      </c>
      <c r="X181" s="3">
        <v>686000</v>
      </c>
      <c r="Y181" s="3">
        <v>780000</v>
      </c>
      <c r="Z181" s="3">
        <v>811000</v>
      </c>
      <c r="AA181" s="3">
        <v>885000</v>
      </c>
      <c r="AB181" s="3">
        <v>932500</v>
      </c>
      <c r="AC181" s="3">
        <v>805000</v>
      </c>
      <c r="AD181" s="3">
        <v>875000</v>
      </c>
      <c r="AE181" s="3">
        <v>899500</v>
      </c>
      <c r="AF181" s="3">
        <v>1183000</v>
      </c>
      <c r="AG181" s="3">
        <v>1105000</v>
      </c>
      <c r="AH181" s="3">
        <v>1025000</v>
      </c>
      <c r="AI181" s="3">
        <v>1020000</v>
      </c>
      <c r="AJ181" s="3">
        <v>1065000</v>
      </c>
      <c r="AK181" s="3">
        <v>1086250</v>
      </c>
      <c r="AL181" s="3">
        <v>1192500</v>
      </c>
      <c r="AM181" s="3">
        <v>1230000</v>
      </c>
      <c r="AN181" s="4">
        <v>1082000</v>
      </c>
      <c r="AO181" s="4">
        <v>1449650</v>
      </c>
      <c r="AP181" s="4">
        <v>1340000</v>
      </c>
      <c r="AQ181" s="4">
        <v>1290000</v>
      </c>
      <c r="AR181" s="4">
        <v>1250000</v>
      </c>
      <c r="AS181" s="12">
        <v>1467531.8283980601</v>
      </c>
      <c r="AT181" s="15">
        <f>(AS181-AR181)/AR181</f>
        <v>0.17402546271844804</v>
      </c>
    </row>
    <row r="182" spans="1:46" ht="15" x14ac:dyDescent="0.2">
      <c r="C182" s="6"/>
      <c r="G182" s="6"/>
      <c r="T182" s="6"/>
      <c r="U182" s="6"/>
      <c r="V182" s="6"/>
      <c r="W182" s="6"/>
      <c r="X182" s="3"/>
      <c r="Y182" s="6"/>
      <c r="Z182" s="3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7"/>
      <c r="AO182" s="7"/>
      <c r="AP182" s="7"/>
      <c r="AQ182" s="7"/>
      <c r="AR182" s="7"/>
    </row>
    <row r="183" spans="1:46" ht="15" x14ac:dyDescent="0.2">
      <c r="C183" s="6"/>
      <c r="G183" s="6"/>
      <c r="T183" s="6"/>
      <c r="U183" s="6"/>
      <c r="V183" s="6"/>
      <c r="W183" s="6"/>
      <c r="X183" s="3"/>
      <c r="Y183" s="6"/>
      <c r="Z183" s="3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7"/>
      <c r="AO183" s="7"/>
      <c r="AP183" s="7"/>
      <c r="AQ183" s="7"/>
      <c r="AR183" s="7"/>
    </row>
    <row r="184" spans="1:46" ht="15" x14ac:dyDescent="0.2">
      <c r="C184" s="6"/>
      <c r="G184" s="6"/>
      <c r="T184" s="6"/>
      <c r="U184" s="6"/>
      <c r="V184" s="6"/>
      <c r="W184" s="6"/>
      <c r="X184" s="3"/>
      <c r="Y184" s="6"/>
      <c r="Z184" s="3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7"/>
      <c r="AO184" s="7"/>
      <c r="AP184" s="7"/>
      <c r="AQ184" s="7"/>
      <c r="AR184" s="7"/>
    </row>
    <row r="185" spans="1:46" ht="15" x14ac:dyDescent="0.2">
      <c r="C185" s="6"/>
      <c r="G185" s="6"/>
      <c r="T185" s="6"/>
      <c r="U185" s="6"/>
      <c r="V185" s="6"/>
      <c r="W185" s="6"/>
      <c r="X185" s="3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7"/>
      <c r="AO185" s="7"/>
      <c r="AP185" s="7"/>
      <c r="AQ185" s="7"/>
      <c r="AR185" s="7"/>
    </row>
  </sheetData>
  <autoFilter ref="A1:AR185" xr:uid="{7C4B22E4-523F-4F2B-BE08-0CAE36B9175B}"/>
  <phoneticPr fontId="4" type="noConversion"/>
  <pageMargins left="0.7" right="0.7" top="0.75" bottom="0.75" header="0.3" footer="0.3"/>
  <pageSetup paperSize="9" orientation="portrait" r:id="rId1"/>
  <headerFooter>
    <oddHeader>&amp;C&amp;"Arial"&amp;12&amp;KA80000 OFFICIAL&amp;1#_x000D_</oddHeader>
  </headerFooter>
</worksheet>
</file>

<file path=docMetadata/LabelInfo.xml><?xml version="1.0" encoding="utf-8"?>
<clbl:labelList xmlns:clbl="http://schemas.microsoft.com/office/2020/mipLabelMetadata">
  <clbl:label id="{77274858-3b1d-4431-8679-d878f40e28fd}" enabled="1" method="Privileged" siteId="{bda528f7-fca9-432f-bc98-bd7e90d40906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Laws, Jarrad (DTI)</dc:creator>
  <cp:lastModifiedBy>Huiwen Hu</cp:lastModifiedBy>
  <dcterms:created xsi:type="dcterms:W3CDTF">2024-07-08T23:40:16Z</dcterms:created>
  <dcterms:modified xsi:type="dcterms:W3CDTF">2024-10-03T10:42:01Z</dcterms:modified>
</cp:coreProperties>
</file>