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7F22ACDD-15ED-4F2B-A182-B7ADEDF39FDF}" xr6:coauthVersionLast="47" xr6:coauthVersionMax="47" xr10:uidLastSave="{00000000-0000-0000-0000-000000000000}"/>
  <bookViews>
    <workbookView xWindow="-120" yWindow="-120" windowWidth="38640" windowHeight="21240" xr2:uid="{F46292BE-F2EE-497D-91D4-A58AC588AE76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0" hidden="1">Sheet1!$A$1:$AR$483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" i="1" l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9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10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7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10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8" i="1"/>
  <c r="F9" i="1"/>
  <c r="F7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36" i="1"/>
  <c r="E37" i="1"/>
  <c r="E38" i="1"/>
  <c r="E35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0" i="1"/>
  <c r="E19" i="1"/>
  <c r="D21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26" i="1"/>
  <c r="D27" i="1"/>
  <c r="D28" i="1"/>
  <c r="D29" i="1"/>
  <c r="D30" i="1"/>
  <c r="D31" i="1"/>
  <c r="D32" i="1"/>
  <c r="D33" i="1"/>
  <c r="D34" i="1"/>
  <c r="D35" i="1"/>
  <c r="D23" i="1"/>
  <c r="D24" i="1"/>
  <c r="D25" i="1"/>
  <c r="D22" i="1"/>
  <c r="G21" i="1"/>
  <c r="D3" i="1"/>
  <c r="D4" i="1"/>
  <c r="D5" i="1"/>
  <c r="D7" i="1"/>
  <c r="D8" i="1"/>
  <c r="D10" i="1"/>
  <c r="D11" i="1"/>
  <c r="D12" i="1"/>
  <c r="D13" i="1"/>
  <c r="D15" i="1"/>
  <c r="D16" i="1"/>
  <c r="D17" i="1"/>
  <c r="D18" i="1"/>
  <c r="D19" i="1"/>
  <c r="D20" i="1"/>
  <c r="D2" i="1"/>
  <c r="E3" i="1" l="1"/>
  <c r="E4" i="1"/>
  <c r="E5" i="1"/>
  <c r="E7" i="1"/>
  <c r="E8" i="1"/>
  <c r="E10" i="1"/>
  <c r="E11" i="1"/>
  <c r="E12" i="1"/>
  <c r="E13" i="1"/>
  <c r="E15" i="1"/>
  <c r="E16" i="1"/>
  <c r="E17" i="1"/>
  <c r="E18" i="1"/>
  <c r="E2" i="1"/>
  <c r="F3" i="1"/>
  <c r="F4" i="1"/>
  <c r="F2" i="1"/>
  <c r="I2" i="1"/>
  <c r="H3" i="1"/>
  <c r="H4" i="1"/>
  <c r="H5" i="1"/>
  <c r="H7" i="1"/>
  <c r="H8" i="1"/>
  <c r="H2" i="1"/>
  <c r="I3" i="1" l="1"/>
  <c r="I4" i="1"/>
  <c r="I5" i="1"/>
  <c r="J3" i="1"/>
  <c r="J4" i="1"/>
  <c r="J5" i="1"/>
  <c r="J2" i="1"/>
  <c r="K3" i="1"/>
  <c r="K4" i="1"/>
  <c r="K5" i="1"/>
  <c r="K2" i="1"/>
  <c r="L3" i="1"/>
  <c r="L4" i="1"/>
  <c r="L5" i="1"/>
  <c r="L2" i="1"/>
  <c r="M3" i="1"/>
  <c r="M4" i="1"/>
  <c r="M5" i="1"/>
  <c r="M2" i="1"/>
  <c r="N3" i="1"/>
  <c r="N4" i="1"/>
  <c r="N5" i="1"/>
  <c r="N2" i="1"/>
  <c r="O3" i="1"/>
  <c r="O4" i="1"/>
  <c r="O5" i="1"/>
  <c r="O7" i="1"/>
  <c r="O8" i="1"/>
  <c r="O2" i="1"/>
  <c r="P3" i="1"/>
  <c r="P4" i="1"/>
  <c r="P5" i="1"/>
  <c r="P7" i="1"/>
  <c r="P8" i="1"/>
  <c r="P2" i="1"/>
  <c r="Q3" i="1"/>
  <c r="Q4" i="1"/>
  <c r="Q5" i="1"/>
  <c r="Q7" i="1"/>
  <c r="Q8" i="1"/>
  <c r="Q2" i="1"/>
  <c r="R3" i="1"/>
  <c r="R4" i="1"/>
  <c r="R5" i="1"/>
  <c r="R7" i="1"/>
  <c r="R8" i="1"/>
  <c r="R2" i="1"/>
  <c r="S3" i="1"/>
  <c r="S4" i="1"/>
  <c r="S5" i="1"/>
  <c r="S7" i="1"/>
  <c r="S8" i="1"/>
  <c r="S2" i="1"/>
</calcChain>
</file>

<file path=xl/sharedStrings.xml><?xml version="1.0" encoding="utf-8"?>
<sst xmlns="http://schemas.openxmlformats.org/spreadsheetml/2006/main" count="1008" uniqueCount="491">
  <si>
    <t>City</t>
  </si>
  <si>
    <t>Suburb</t>
  </si>
  <si>
    <t>ADELAIDE</t>
  </si>
  <si>
    <t>NORTH ADELAIDE</t>
  </si>
  <si>
    <t>ADELAIDE HILLS</t>
  </si>
  <si>
    <t>ALDGATE</t>
  </si>
  <si>
    <t>ASHTON</t>
  </si>
  <si>
    <t>BALHANNAH</t>
  </si>
  <si>
    <t>BASKET RANGE</t>
  </si>
  <si>
    <t>BELAIR</t>
  </si>
  <si>
    <t>BIRDWOOD</t>
  </si>
  <si>
    <t>BRADBURY</t>
  </si>
  <si>
    <t>BRIDGEWATER</t>
  </si>
  <si>
    <t>CAREY GULLY</t>
  </si>
  <si>
    <t>CASTAMBUL</t>
  </si>
  <si>
    <t>CHARLESTON</t>
  </si>
  <si>
    <t>CHERRYVILLE</t>
  </si>
  <si>
    <t>CLELAND</t>
  </si>
  <si>
    <t>CRAFERS</t>
  </si>
  <si>
    <t>CRAFERS WEST</t>
  </si>
  <si>
    <t>DORSET VALE</t>
  </si>
  <si>
    <t>GREENHILL</t>
  </si>
  <si>
    <t>GUMERACHA</t>
  </si>
  <si>
    <t>HEATHFIELD</t>
  </si>
  <si>
    <t>HORSNELL GULLY</t>
  </si>
  <si>
    <t>HUMBUG SCRUB</t>
  </si>
  <si>
    <t>IRONBANK</t>
  </si>
  <si>
    <t>KERSBROOK</t>
  </si>
  <si>
    <t>LENSWOOD</t>
  </si>
  <si>
    <t>LOBETHAL</t>
  </si>
  <si>
    <t>LONGWOOD</t>
  </si>
  <si>
    <t>MARBLE HILL</t>
  </si>
  <si>
    <t>MONTACUTE</t>
  </si>
  <si>
    <t>MOUNT GEORGE</t>
  </si>
  <si>
    <t>MYLOR</t>
  </si>
  <si>
    <t>NORTON SUMMIT</t>
  </si>
  <si>
    <t>OAKBANK</t>
  </si>
  <si>
    <t>PICCADILLY</t>
  </si>
  <si>
    <t>ROSTREVOR</t>
  </si>
  <si>
    <t>SCOTT CREEK</t>
  </si>
  <si>
    <t>STIRLING</t>
  </si>
  <si>
    <t>SUMMERTOWN</t>
  </si>
  <si>
    <t>TERINGIE</t>
  </si>
  <si>
    <t>UPPER STURT</t>
  </si>
  <si>
    <t>URAIDLA</t>
  </si>
  <si>
    <t>WATERFALL GULLY</t>
  </si>
  <si>
    <t>WOODFORDE</t>
  </si>
  <si>
    <t>WOODSIDE</t>
  </si>
  <si>
    <t>BURNSIDE</t>
  </si>
  <si>
    <t>AULDANA</t>
  </si>
  <si>
    <t>BEAUMONT</t>
  </si>
  <si>
    <t>BEULAH PARK</t>
  </si>
  <si>
    <t>DULWICH</t>
  </si>
  <si>
    <t>EASTWOOD</t>
  </si>
  <si>
    <t>ERINDALE</t>
  </si>
  <si>
    <t>FREWVILLE</t>
  </si>
  <si>
    <t>GLEN OSMOND</t>
  </si>
  <si>
    <t>GLENSIDE</t>
  </si>
  <si>
    <t>GLENUNGA</t>
  </si>
  <si>
    <t>HAZELWOOD PARK</t>
  </si>
  <si>
    <t>KENSINGTON GARDENS</t>
  </si>
  <si>
    <t>KENSINGTON PARK</t>
  </si>
  <si>
    <t>LEABROOK</t>
  </si>
  <si>
    <t>LEAWOOD GARDENS</t>
  </si>
  <si>
    <t>LINDEN PARK</t>
  </si>
  <si>
    <t>MAGILL</t>
  </si>
  <si>
    <t>MOUNT OSMOND</t>
  </si>
  <si>
    <t>ROSE PARK</t>
  </si>
  <si>
    <t>ROSSLYN PARK</t>
  </si>
  <si>
    <t>SKYE</t>
  </si>
  <si>
    <t>ST GEORGES</t>
  </si>
  <si>
    <t>STONYFELL</t>
  </si>
  <si>
    <t>TOORAK GARDENS</t>
  </si>
  <si>
    <t>TUSMORE</t>
  </si>
  <si>
    <t>WATTLE PARK</t>
  </si>
  <si>
    <t>CAMPBELLTOWN</t>
  </si>
  <si>
    <t>ATHELSTONE</t>
  </si>
  <si>
    <t>HECTORVILLE</t>
  </si>
  <si>
    <t>NEWTON</t>
  </si>
  <si>
    <t>PARADISE</t>
  </si>
  <si>
    <t>TRANMERE</t>
  </si>
  <si>
    <t>CHARLES STURT</t>
  </si>
  <si>
    <t>ALBERT PARK</t>
  </si>
  <si>
    <t>ALLENBY GARDENS</t>
  </si>
  <si>
    <t>ATHOL PARK</t>
  </si>
  <si>
    <t>BEVERLEY</t>
  </si>
  <si>
    <t>BOWDEN</t>
  </si>
  <si>
    <t>BROMPTON</t>
  </si>
  <si>
    <t>CHELTENHAM</t>
  </si>
  <si>
    <t>CROYDON</t>
  </si>
  <si>
    <t>DEVON PARK</t>
  </si>
  <si>
    <t>FINDON</t>
  </si>
  <si>
    <t>FLINDERS PARK</t>
  </si>
  <si>
    <t>FULHAM GARDENS</t>
  </si>
  <si>
    <t>GRANGE</t>
  </si>
  <si>
    <t>HENDON</t>
  </si>
  <si>
    <t>HENLEY BEACH</t>
  </si>
  <si>
    <t>HENLEY BEACH SOUTH</t>
  </si>
  <si>
    <t>HINDMARSH</t>
  </si>
  <si>
    <t>KIDMAN PARK</t>
  </si>
  <si>
    <t>KILKENNY</t>
  </si>
  <si>
    <t>OVINGHAM</t>
  </si>
  <si>
    <t>PENNINGTON</t>
  </si>
  <si>
    <t>RENOWN PARK</t>
  </si>
  <si>
    <t>RIDLEYTON</t>
  </si>
  <si>
    <t>ROYAL PARK</t>
  </si>
  <si>
    <t>SEATON</t>
  </si>
  <si>
    <t>SEMAPHORE PARK</t>
  </si>
  <si>
    <t>ST CLAIR</t>
  </si>
  <si>
    <t>TENNYSON</t>
  </si>
  <si>
    <t>WELLAND</t>
  </si>
  <si>
    <t>WEST BEACH</t>
  </si>
  <si>
    <t>WEST CROYDON</t>
  </si>
  <si>
    <t>WEST HINDMARSH</t>
  </si>
  <si>
    <t>WEST LAKES</t>
  </si>
  <si>
    <t>WEST LAKES SHORE</t>
  </si>
  <si>
    <t>WOODVILLE</t>
  </si>
  <si>
    <t>WOODVILLE NORTH</t>
  </si>
  <si>
    <t>WOODVILLE PARK</t>
  </si>
  <si>
    <t>WOODVILLE SOUTH</t>
  </si>
  <si>
    <t>WOODVILLE WEST</t>
  </si>
  <si>
    <t>GAWLER</t>
  </si>
  <si>
    <t>BIBARINGA</t>
  </si>
  <si>
    <t>EVANSTON</t>
  </si>
  <si>
    <t>EVANSTON GARDENS</t>
  </si>
  <si>
    <t>EVANSTON PARK</t>
  </si>
  <si>
    <t>EVANSTON SOUTH</t>
  </si>
  <si>
    <t>GAWLER EAST</t>
  </si>
  <si>
    <t>GAWLER SOUTH</t>
  </si>
  <si>
    <t>GAWLER WEST</t>
  </si>
  <si>
    <t>HILLIER</t>
  </si>
  <si>
    <t>KUDLA</t>
  </si>
  <si>
    <t>REID</t>
  </si>
  <si>
    <t>ULEYBURY</t>
  </si>
  <si>
    <t>WILLASTON</t>
  </si>
  <si>
    <t>HOLDFAST BAY</t>
  </si>
  <si>
    <t>BRIGHTON</t>
  </si>
  <si>
    <t>GLENELG</t>
  </si>
  <si>
    <t>GLENELG EAST</t>
  </si>
  <si>
    <t>GLENELG NORTH</t>
  </si>
  <si>
    <t>GLENELG SOUTH</t>
  </si>
  <si>
    <t>HOVE</t>
  </si>
  <si>
    <t>KINGSTON PARK</t>
  </si>
  <si>
    <t>NORTH BRIGHTON</t>
  </si>
  <si>
    <t>SEACLIFF</t>
  </si>
  <si>
    <t>SEACLIFF PARK</t>
  </si>
  <si>
    <t>SOMERTON PARK</t>
  </si>
  <si>
    <t>SOUTH BRIGHTON</t>
  </si>
  <si>
    <t>MARION</t>
  </si>
  <si>
    <t>ASCOT PARK</t>
  </si>
  <si>
    <t>BEDFORD PARK</t>
  </si>
  <si>
    <t>CLOVELLY PARK</t>
  </si>
  <si>
    <t>DARLINGTON</t>
  </si>
  <si>
    <t>DOVER GARDENS</t>
  </si>
  <si>
    <t>EDWARDSTOWN</t>
  </si>
  <si>
    <t>GLANDORE</t>
  </si>
  <si>
    <t>GLENGOWRIE</t>
  </si>
  <si>
    <t>HALLETT COVE</t>
  </si>
  <si>
    <t>LONSDALE</t>
  </si>
  <si>
    <t>MARINO</t>
  </si>
  <si>
    <t>MITCHELL PARK</t>
  </si>
  <si>
    <t>MORPHETTVILLE</t>
  </si>
  <si>
    <t>OAKLANDS PARK</t>
  </si>
  <si>
    <t>O'HALLORAN HILL</t>
  </si>
  <si>
    <t>PARK HOLME</t>
  </si>
  <si>
    <t>PLYMPTON PARK</t>
  </si>
  <si>
    <t>SEACOMBE GARDENS</t>
  </si>
  <si>
    <t>SEACOMBE HEIGHTS</t>
  </si>
  <si>
    <t>SEAVIEW DOWNS</t>
  </si>
  <si>
    <t>SHEIDOW PARK</t>
  </si>
  <si>
    <t>SOUTH PLYMPTON</t>
  </si>
  <si>
    <t>STURT</t>
  </si>
  <si>
    <t>TONSLEY</t>
  </si>
  <si>
    <t>TROTT PARK</t>
  </si>
  <si>
    <t>WARRADALE</t>
  </si>
  <si>
    <t>MITCHAM</t>
  </si>
  <si>
    <t>BELLEVUE HEIGHTS</t>
  </si>
  <si>
    <t>BLACKWOOD</t>
  </si>
  <si>
    <t>BROWN HILL CREEK</t>
  </si>
  <si>
    <t>CLAPHAM</t>
  </si>
  <si>
    <t>CLARENCE GARDENS</t>
  </si>
  <si>
    <t>COLONEL LIGHT GARDENS</t>
  </si>
  <si>
    <t>COROMANDEL VALLEY</t>
  </si>
  <si>
    <t>CRAIGBURN FARM</t>
  </si>
  <si>
    <t>CUMBERLAND PARK</t>
  </si>
  <si>
    <t>DAW PARK</t>
  </si>
  <si>
    <t>EDEN HILLS</t>
  </si>
  <si>
    <t>GLENALTA</t>
  </si>
  <si>
    <t>HAWTHORN</t>
  </si>
  <si>
    <t>HAWTHORNDENE</t>
  </si>
  <si>
    <t>KINGSWOOD</t>
  </si>
  <si>
    <t>LOWER MITCHAM</t>
  </si>
  <si>
    <t>LYNTON</t>
  </si>
  <si>
    <t>MELROSE PARK</t>
  </si>
  <si>
    <t>NETHERBY</t>
  </si>
  <si>
    <t>PANORAMA</t>
  </si>
  <si>
    <t>PASADENA</t>
  </si>
  <si>
    <t>SPRINGFIELD</t>
  </si>
  <si>
    <t>ST MARYS</t>
  </si>
  <si>
    <t>TORRENS PARK</t>
  </si>
  <si>
    <t>URRBRAE</t>
  </si>
  <si>
    <t>WESTBOURNE PARK</t>
  </si>
  <si>
    <t>NORWOOD PAYNEHAM &amp; ST PETERS</t>
  </si>
  <si>
    <t>COLLEGE PARK</t>
  </si>
  <si>
    <t>EVANDALE</t>
  </si>
  <si>
    <t>FELIXSTOW</t>
  </si>
  <si>
    <t>FIRLE</t>
  </si>
  <si>
    <t>GLYNDE</t>
  </si>
  <si>
    <t>HACKNEY</t>
  </si>
  <si>
    <t>HEATHPOOL</t>
  </si>
  <si>
    <t>JOSLIN</t>
  </si>
  <si>
    <t>KENSINGTON</t>
  </si>
  <si>
    <t>KENT TOWN</t>
  </si>
  <si>
    <t>MARDEN</t>
  </si>
  <si>
    <t>MARRYATVILLE</t>
  </si>
  <si>
    <t>MAYLANDS</t>
  </si>
  <si>
    <t>NORWOOD</t>
  </si>
  <si>
    <t>PAYNEHAM</t>
  </si>
  <si>
    <t>PAYNEHAM SOUTH</t>
  </si>
  <si>
    <t>ROYSTON PARK</t>
  </si>
  <si>
    <t>ST MORRIS</t>
  </si>
  <si>
    <t>ST PETERS</t>
  </si>
  <si>
    <t>STEPNEY</t>
  </si>
  <si>
    <t>TRINITY GARDENS</t>
  </si>
  <si>
    <t>ONKAPARINGA</t>
  </si>
  <si>
    <t>ABERFOYLE PARK</t>
  </si>
  <si>
    <t>ALDINGA</t>
  </si>
  <si>
    <t>ALDINGA BEACH</t>
  </si>
  <si>
    <t>BLEWITT SPRINGS</t>
  </si>
  <si>
    <t>CHANDLERS HILL</t>
  </si>
  <si>
    <t>CHERRY GARDENS</t>
  </si>
  <si>
    <t>CHRISTIE DOWNS</t>
  </si>
  <si>
    <t>CHRISTIES BEACH</t>
  </si>
  <si>
    <t>CLARENDON</t>
  </si>
  <si>
    <t>COROMANDEL EAST</t>
  </si>
  <si>
    <t>FLAGSTAFF HILL</t>
  </si>
  <si>
    <t>HACKHAM</t>
  </si>
  <si>
    <t>HACKHAM WEST</t>
  </si>
  <si>
    <t>HAPPY VALLEY</t>
  </si>
  <si>
    <t>HUNTFIELD HEIGHTS</t>
  </si>
  <si>
    <t>KANGARILLA</t>
  </si>
  <si>
    <t>MASLIN BEACH</t>
  </si>
  <si>
    <t>MCLAREN FLAT</t>
  </si>
  <si>
    <t>MCLAREN VALE</t>
  </si>
  <si>
    <t>MOANA</t>
  </si>
  <si>
    <t>MORPHETT VALE</t>
  </si>
  <si>
    <t>NOARLUNGA CENTRE</t>
  </si>
  <si>
    <t>NOARLUNGA DOWNS</t>
  </si>
  <si>
    <t>OLD NOARLUNGA</t>
  </si>
  <si>
    <t>OLD REYNELLA</t>
  </si>
  <si>
    <t>ONKAPARINGA HEIGHTS</t>
  </si>
  <si>
    <t>ONKAPARINGA HILLS</t>
  </si>
  <si>
    <t>O'SULLIVAN BEACH</t>
  </si>
  <si>
    <t>PORT NOARLUNGA</t>
  </si>
  <si>
    <t>PORT NOARLUNGA SOUTH</t>
  </si>
  <si>
    <t>PORT WILLUNGA</t>
  </si>
  <si>
    <t>REYNELLA</t>
  </si>
  <si>
    <t>REYNELLA EAST</t>
  </si>
  <si>
    <t>SEAFORD</t>
  </si>
  <si>
    <t>SEAFORD HEIGHTS</t>
  </si>
  <si>
    <t>SEAFORD MEADOWS</t>
  </si>
  <si>
    <t>SEAFORD RISE</t>
  </si>
  <si>
    <t>SELLICKS BEACH</t>
  </si>
  <si>
    <t>SELLICKS HILL</t>
  </si>
  <si>
    <t>TATACHILLA</t>
  </si>
  <si>
    <t>THE RANGE</t>
  </si>
  <si>
    <t>WHITES VALLEY</t>
  </si>
  <si>
    <t>WILLUNGA</t>
  </si>
  <si>
    <t>WILLUNGA SOUTH</t>
  </si>
  <si>
    <t>WOODCROFT</t>
  </si>
  <si>
    <t>PLAYFORD</t>
  </si>
  <si>
    <t>ANDREWS FARM</t>
  </si>
  <si>
    <t>ANGLE VALE</t>
  </si>
  <si>
    <t>BLAKEVIEW</t>
  </si>
  <si>
    <t>BUCKLAND PARK</t>
  </si>
  <si>
    <t>CRAIGMORE</t>
  </si>
  <si>
    <t>DAVOREN PARK</t>
  </si>
  <si>
    <t>EDINBURGH</t>
  </si>
  <si>
    <t>EDINBURGH NORTH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</si>
  <si>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</si>
  <si>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</si>
  <si>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</si>
  <si>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</si>
  <si>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</si>
  <si>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</si>
  <si>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</si>
  <si>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</si>
  <si>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EYRE</t>
  </si>
  <si>
    <t>GOULD CREEK</t>
  </si>
  <si>
    <t>HILLBANK</t>
  </si>
  <si>
    <t>MACDONALD PARK</t>
  </si>
  <si>
    <t>MUNNO PARA</t>
  </si>
  <si>
    <t>MUNNO PARA DOWNS</t>
  </si>
  <si>
    <t>MUNNO PARA WEST</t>
  </si>
  <si>
    <t>ONE TREE HILL</t>
  </si>
  <si>
    <t>PENFIELD</t>
  </si>
  <si>
    <t>PENFIELD GARDENS</t>
  </si>
  <si>
    <t>RIVERLEA PARK</t>
  </si>
  <si>
    <t>SAMPSON FLAT</t>
  </si>
  <si>
    <t>SMITHFIELD</t>
  </si>
  <si>
    <t>SMITHFIELD PLAINS</t>
  </si>
  <si>
    <t>VIRGINIA</t>
  </si>
  <si>
    <t>WATERLOO CORNER</t>
  </si>
  <si>
    <t>YATTALUNGA</t>
  </si>
  <si>
    <t>PORT ADELAIDE ENFIELD</t>
  </si>
  <si>
    <t>ALBERTON</t>
  </si>
  <si>
    <t>ANGLE PARK</t>
  </si>
  <si>
    <t>BIRKENHEAD</t>
  </si>
  <si>
    <t>BLAIR ATHOL</t>
  </si>
  <si>
    <t>BROADVIEW</t>
  </si>
  <si>
    <t>CLEARVIEW</t>
  </si>
  <si>
    <t>CROYDON PARK</t>
  </si>
  <si>
    <t>DERNANCOURT</t>
  </si>
  <si>
    <t>DRY CREEK</t>
  </si>
  <si>
    <t>DUDLEY PARK</t>
  </si>
  <si>
    <t>ENFIELD</t>
  </si>
  <si>
    <t>ETHELTON</t>
  </si>
  <si>
    <t>EXETER</t>
  </si>
  <si>
    <t>FERRYDEN PARK</t>
  </si>
  <si>
    <t>GEPPS CROSS</t>
  </si>
  <si>
    <t>GILLES PLAINS</t>
  </si>
  <si>
    <t>GILLMAN</t>
  </si>
  <si>
    <t>GLANVILLE</t>
  </si>
  <si>
    <t>GREENACRES</t>
  </si>
  <si>
    <t>HAMPSTEAD GARDENS</t>
  </si>
  <si>
    <t>HILLCREST</t>
  </si>
  <si>
    <t>HOLDEN HILL</t>
  </si>
  <si>
    <t>KILBURN</t>
  </si>
  <si>
    <t>KLEMZIG</t>
  </si>
  <si>
    <t>LARGS BAY</t>
  </si>
  <si>
    <t>LARGS NORTH</t>
  </si>
  <si>
    <t>LIGHTSVIEW</t>
  </si>
  <si>
    <t>MANNINGHAM</t>
  </si>
  <si>
    <t>MANSFIELD PARK</t>
  </si>
  <si>
    <t>NEW PORT</t>
  </si>
  <si>
    <t>NORTH HAVEN</t>
  </si>
  <si>
    <t>NORTHFIELD</t>
  </si>
  <si>
    <t>NORTHGATE</t>
  </si>
  <si>
    <t>OAKDEN</t>
  </si>
  <si>
    <t>OSBORNE</t>
  </si>
  <si>
    <t>OTTOWAY</t>
  </si>
  <si>
    <t>OUTER HARBOR</t>
  </si>
  <si>
    <t>PETERHEAD</t>
  </si>
  <si>
    <t>PORT ADELAIDE</t>
  </si>
  <si>
    <t>QUEENSTOWN</t>
  </si>
  <si>
    <t>REGENCY PARK</t>
  </si>
  <si>
    <t>ROSEWATER</t>
  </si>
  <si>
    <t>SEFTON PARK</t>
  </si>
  <si>
    <t>SEMAPHORE</t>
  </si>
  <si>
    <t>SEMAPHORE SOUTH</t>
  </si>
  <si>
    <t>TAPEROO</t>
  </si>
  <si>
    <t>VALLEY VIEW</t>
  </si>
  <si>
    <t>WALKLEY HEIGHTS</t>
  </si>
  <si>
    <t>WINDSOR GARDENS</t>
  </si>
  <si>
    <t>WINGFIELD</t>
  </si>
  <si>
    <t>WOODVILLE GARDENS</t>
  </si>
  <si>
    <t>PROSPECT</t>
  </si>
  <si>
    <t>COLLINSWOOD</t>
  </si>
  <si>
    <t>FITZROY</t>
  </si>
  <si>
    <t>MEDINDIE GARDENS</t>
  </si>
  <si>
    <t>NAILSWORTH</t>
  </si>
  <si>
    <t>THORNGATE</t>
  </si>
  <si>
    <t>SALISBURY</t>
  </si>
  <si>
    <t>BOLIVAR</t>
  </si>
  <si>
    <t>BRAHMA LODGE</t>
  </si>
  <si>
    <t>BURTON</t>
  </si>
  <si>
    <t>CAVAN</t>
  </si>
  <si>
    <t>DIREK</t>
  </si>
  <si>
    <t>GLOBE DERBY PARK</t>
  </si>
  <si>
    <t>GREEN FIELDS</t>
  </si>
  <si>
    <t>GULFVIEW HEIGHTS</t>
  </si>
  <si>
    <t>INGLE FARM</t>
  </si>
  <si>
    <t>MAWSON LAKES</t>
  </si>
  <si>
    <t>MODBURY HEIGHTS</t>
  </si>
  <si>
    <t>PARA HILLS</t>
  </si>
  <si>
    <t>PARA HILLS WEST</t>
  </si>
  <si>
    <t>PARA VISTA</t>
  </si>
  <si>
    <t>PARAFIELD GARDENS</t>
  </si>
  <si>
    <t>PARALOWIE</t>
  </si>
  <si>
    <t>POORAKA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</si>
  <si>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</si>
  <si>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</si>
  <si>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</si>
  <si>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</si>
  <si>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</si>
  <si>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</si>
  <si>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SALISBURY SOUTH</t>
  </si>
  <si>
    <t>ST KILDA</t>
  </si>
  <si>
    <t>TEA TREE GULLY</t>
  </si>
  <si>
    <t>BANKSIA PARK</t>
  </si>
  <si>
    <t>FAIRVIEW PARK</t>
  </si>
  <si>
    <t>GOLDEN GROVE</t>
  </si>
  <si>
    <t>GREENWITH</t>
  </si>
  <si>
    <t>HIGHBURY</t>
  </si>
  <si>
    <t>HOPE VALLEY</t>
  </si>
  <si>
    <t>MODBURY</t>
  </si>
  <si>
    <t>MODBURY NORTH</t>
  </si>
  <si>
    <t>REDWOOD PARK</t>
  </si>
  <si>
    <t>RIDGEHAVEN</t>
  </si>
  <si>
    <t>ST AGNES</t>
  </si>
  <si>
    <t>SURREY DOWNS</t>
  </si>
  <si>
    <t>VISTA</t>
  </si>
  <si>
    <t>WYNN VALE</t>
  </si>
  <si>
    <t>YATALA VALE</t>
  </si>
  <si>
    <t>UNLEY</t>
  </si>
  <si>
    <t>BLACK FOREST</t>
  </si>
  <si>
    <t>CLARENCE PARK</t>
  </si>
  <si>
    <t>EVERARD PARK</t>
  </si>
  <si>
    <t>FORESTVILLE</t>
  </si>
  <si>
    <t>FULLARTON</t>
  </si>
  <si>
    <t>GOODWOOD</t>
  </si>
  <si>
    <t>HIGHGATE</t>
  </si>
  <si>
    <t>HYDE PARK</t>
  </si>
  <si>
    <t>KESWICK</t>
  </si>
  <si>
    <t>KINGS PARK</t>
  </si>
  <si>
    <t>MALVERN</t>
  </si>
  <si>
    <t>MILLSWOOD</t>
  </si>
  <si>
    <t>MYRTLE BANK</t>
  </si>
  <si>
    <t>PARKSIDE</t>
  </si>
  <si>
    <t>UNLEY PARK</t>
  </si>
  <si>
    <t>WAYVILLE</t>
  </si>
  <si>
    <t>WALKERVILLE</t>
  </si>
  <si>
    <t>GILBERTON</t>
  </si>
  <si>
    <t>MEDINDIE</t>
  </si>
  <si>
    <t>VALE PARK</t>
  </si>
  <si>
    <t>WEST TORRENS</t>
  </si>
  <si>
    <t>ADELAIDE AIRPORT</t>
  </si>
  <si>
    <t>ASHFORD</t>
  </si>
  <si>
    <t>BROOKLYN PARK</t>
  </si>
  <si>
    <t>CAMDEN PARK</t>
  </si>
  <si>
    <t>COWANDILLA</t>
  </si>
  <si>
    <t>FULHAM</t>
  </si>
  <si>
    <t>HILTON</t>
  </si>
  <si>
    <t>KESWICK TERMINAL</t>
  </si>
  <si>
    <t>KURRALTA PARK</t>
  </si>
  <si>
    <t>LOCKLEYS</t>
  </si>
  <si>
    <t>MARLESTON</t>
  </si>
  <si>
    <t>MILE END</t>
  </si>
  <si>
    <t>MILE END SOUTH</t>
  </si>
  <si>
    <t>NETLEY</t>
  </si>
  <si>
    <t>NORTH PLYMPTON</t>
  </si>
  <si>
    <t>NOVAR GARDENS</t>
  </si>
  <si>
    <t>PLYMPTON</t>
  </si>
  <si>
    <t>RICHMOND</t>
  </si>
  <si>
    <t>THEBARTON</t>
  </si>
  <si>
    <t>TORRENSVILLE</t>
  </si>
  <si>
    <t>UNDERDALE</t>
  </si>
  <si>
    <t>WEST RICHMOND</t>
  </si>
  <si>
    <t>Median 2Q 2023</t>
  </si>
  <si>
    <t>Median 2Q 2024</t>
  </si>
  <si>
    <t>Median 1Q 2024</t>
  </si>
  <si>
    <t>Median 4Q 2023</t>
  </si>
  <si>
    <t>Median 4Q 2022</t>
  </si>
  <si>
    <t>Median 3Q 2023</t>
  </si>
  <si>
    <t>Median 3Q 2022</t>
  </si>
  <si>
    <t>Median 1Q 2023</t>
  </si>
  <si>
    <t>Median 1Q 2022</t>
  </si>
  <si>
    <t>Median
2Q 2022</t>
  </si>
  <si>
    <t>Median
2Q 2021</t>
  </si>
  <si>
    <t>Median
4Q 2021</t>
  </si>
  <si>
    <t>Median
4Q 2020</t>
  </si>
  <si>
    <t>Median
3Q 2021</t>
  </si>
  <si>
    <t>Median
3Q 2020</t>
  </si>
  <si>
    <t>Median
1Q 2021</t>
  </si>
  <si>
    <t>Median
1Q 2020</t>
  </si>
  <si>
    <t>Median
2Q 2020</t>
  </si>
  <si>
    <t>Median
2Q 2019</t>
  </si>
  <si>
    <t>Median
4Q 2019</t>
  </si>
  <si>
    <t>Median
3Q 2019</t>
  </si>
  <si>
    <t>Median
1Q 2019</t>
  </si>
  <si>
    <t>Median
4Q 2018</t>
  </si>
  <si>
    <t>Median
3Q 2018</t>
  </si>
  <si>
    <t>Median
2Q 2018</t>
  </si>
  <si>
    <t>Median
1Q 2018</t>
  </si>
  <si>
    <t>Median
1Q 2017</t>
    <phoneticPr fontId="4" type="noConversion"/>
  </si>
  <si>
    <t>Median
2Q 2017</t>
    <phoneticPr fontId="4" type="noConversion"/>
  </si>
  <si>
    <t>Median
3Q 2017</t>
    <phoneticPr fontId="4" type="noConversion"/>
  </si>
  <si>
    <t>Median
4Q 2017</t>
    <phoneticPr fontId="4" type="noConversion"/>
  </si>
  <si>
    <t>Median
4Q 2016</t>
    <phoneticPr fontId="4" type="noConversion"/>
  </si>
  <si>
    <t>Median
3Q 2016</t>
    <phoneticPr fontId="4" type="noConversion"/>
  </si>
  <si>
    <t>Median
2Q 2016</t>
    <phoneticPr fontId="4" type="noConversion"/>
  </si>
  <si>
    <t>Median
1Q 2016</t>
    <phoneticPr fontId="4" type="noConversion"/>
  </si>
  <si>
    <t>Median
1Q 2015</t>
    <phoneticPr fontId="4" type="noConversion"/>
  </si>
  <si>
    <t>Median
2Q 2015</t>
    <phoneticPr fontId="4" type="noConversion"/>
  </si>
  <si>
    <t>Median
3Q 2015</t>
    <phoneticPr fontId="4" type="noConversion"/>
  </si>
  <si>
    <t>Median
4Q 2015</t>
    <phoneticPr fontId="4" type="noConversion"/>
  </si>
  <si>
    <t>Median
4Q 2014</t>
    <phoneticPr fontId="4" type="noConversion"/>
  </si>
  <si>
    <t>Median
3Q 2014</t>
    <phoneticPr fontId="4" type="noConversion"/>
  </si>
  <si>
    <t>Median
2Q 2014</t>
    <phoneticPr fontId="4" type="noConversion"/>
  </si>
  <si>
    <t>Median
1Q 2014</t>
    <phoneticPr fontId="4" type="noConversion"/>
  </si>
  <si>
    <t>ADELAIDE HILLS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</si>
</sst>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8" x14ac:knownFonts="1">
    <font>
      <sz val="11"/>
      <color theme="1"/>
      <name val="等线"/>
      <family val="2"/>
      <scheme val="minor"/>
    </font>
    <font>
      <b/>
      <sz val="11"/>
      <color rgb="FF000000"/>
      <name val="Calibri"/>
      <family val="2"/>
    </font>
    <font>
      <sz val="10"/>
      <name val="Arial"/>
    </font>
    <font>
      <sz val="11"/>
      <color rgb="FF000000"/>
      <name val="Calibri"/>
      <family val="2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/>
      <right style="thin">
        <color rgb="FFD0D7E5"/>
      </right>
      <top/>
      <bottom/>
      <diagonal/>
    </border>
  </borders>
  <cellStyleXfs count="2">
    <xf numFmtId="0" fontId="0" fillId="0" borderId="0"/>
    <xf numFmtId="0" fontId="6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2" xfId="0" applyFont="1" applyBorder="1" applyAlignment="1">
      <alignment horizontal="right" vertical="center" wrapText="1"/>
    </xf>
    <xf numFmtId="3" fontId="3" fillId="0" borderId="2" xfId="0" applyNumberFormat="1" applyFont="1" applyBorder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5" fillId="0" borderId="0" xfId="0" applyFont="1"/>
    <xf numFmtId="176" fontId="3" fillId="0" borderId="2" xfId="0" applyNumberFormat="1" applyFont="1" applyBorder="1" applyAlignment="1">
      <alignment horizontal="right" vertical="center" wrapText="1"/>
    </xf>
    <xf numFmtId="0" fontId="7" fillId="0" borderId="3" xfId="1" applyFont="1" applyBorder="1" applyAlignment="1">
      <alignment horizontal="right" wrapText="1"/>
    </xf>
    <xf numFmtId="0" fontId="3" fillId="0" borderId="4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right" vertical="center" wrapText="1"/>
    </xf>
    <xf numFmtId="3" fontId="3" fillId="0" borderId="4" xfId="0" applyNumberFormat="1" applyFont="1" applyBorder="1" applyAlignment="1">
      <alignment horizontal="right" vertical="center" wrapText="1"/>
    </xf>
  </cellXfs>
  <cellStyles count="2">
    <cellStyle name="Normal_Sheet1" xfId="1" xr:uid="{9EF7E44C-284D-4931-8CD7-828919FF63B8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ownloads\metromediumhousesales20152q.xlsx" TargetMode="External"/><Relationship Id="rId1" Type="http://schemas.openxmlformats.org/officeDocument/2006/relationships/externalLinkPath" Target="/Users/Administrator/Downloads/metromediumhousesales20152q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ownloads\metro-median-house-sales-q3-2017.xlsx" TargetMode="External"/><Relationship Id="rId1" Type="http://schemas.openxmlformats.org/officeDocument/2006/relationships/externalLinkPath" Target="/Users/Administrator/Downloads/metro-median-house-sales-q3-2017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ownloads\lsg_stats_2017q4.xlsx" TargetMode="External"/><Relationship Id="rId1" Type="http://schemas.openxmlformats.org/officeDocument/2006/relationships/externalLinkPath" Target="/Users/Administrator/Downloads/lsg_stats_2017q4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ownloads\lsg_stats_2018_q1.xlsx" TargetMode="External"/><Relationship Id="rId1" Type="http://schemas.openxmlformats.org/officeDocument/2006/relationships/externalLinkPath" Target="/Users/Administrator/Downloads/lsg_stats_2018_q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ownloads\lsgstats2015q3.xlsx" TargetMode="External"/><Relationship Id="rId1" Type="http://schemas.openxmlformats.org/officeDocument/2006/relationships/externalLinkPath" Target="/Users/Administrator/Downloads/lsgstats2015q3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ownloads\cdata.salsgstats-2015q4.xlsx" TargetMode="External"/><Relationship Id="rId1" Type="http://schemas.openxmlformats.org/officeDocument/2006/relationships/externalLinkPath" Target="/Users/Administrator/Downloads/cdata.salsgstats-2015q4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ownloads\lsgstats-2016q1.xlsx" TargetMode="External"/><Relationship Id="rId1" Type="http://schemas.openxmlformats.org/officeDocument/2006/relationships/externalLinkPath" Target="/Users/Administrator/Downloads/lsgstats-2016q1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ownloads\lsgstats2016q2.xlsx" TargetMode="External"/><Relationship Id="rId1" Type="http://schemas.openxmlformats.org/officeDocument/2006/relationships/externalLinkPath" Target="/Users/Administrator/Downloads/lsgstats2016q2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ownloads\metromedianhousesales2016q3.xlsx" TargetMode="External"/><Relationship Id="rId1" Type="http://schemas.openxmlformats.org/officeDocument/2006/relationships/externalLinkPath" Target="/Users/Administrator/Downloads/metromedianhousesales2016q3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ownloads\lsgstats2016q4.xlsx" TargetMode="External"/><Relationship Id="rId1" Type="http://schemas.openxmlformats.org/officeDocument/2006/relationships/externalLinkPath" Target="/Users/Administrator/Downloads/lsgstats2016q4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ownloads\lsgstats2017q1.xlsx" TargetMode="External"/><Relationship Id="rId1" Type="http://schemas.openxmlformats.org/officeDocument/2006/relationships/externalLinkPath" Target="/Users/Administrator/Downloads/lsgstats2017q1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ownloads\lsgstats2017q2.xlsx" TargetMode="External"/><Relationship Id="rId1" Type="http://schemas.openxmlformats.org/officeDocument/2006/relationships/externalLinkPath" Target="/Users/Administrator/Downloads/lsgstats2017q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 Metro Suburbs"/>
      <sheetName val="Selected Metro Suburbs"/>
      <sheetName val="Country"/>
      <sheetName val="Aptmnts"/>
    </sheetNames>
    <sheetDataSet>
      <sheetData sheetId="0">
        <row r="2">
          <cell r="B2" t="str">
            <v>ADELAIDE</v>
          </cell>
          <cell r="C2">
            <v>7</v>
          </cell>
          <cell r="D2">
            <v>642500</v>
          </cell>
          <cell r="E2">
            <v>9</v>
          </cell>
          <cell r="F2">
            <v>785000</v>
          </cell>
          <cell r="G2">
            <v>0.22178988326848248</v>
          </cell>
        </row>
        <row r="3">
          <cell r="B3" t="str">
            <v>NORTH ADELAIDE</v>
          </cell>
          <cell r="C3">
            <v>17</v>
          </cell>
          <cell r="D3">
            <v>1250000</v>
          </cell>
          <cell r="E3">
            <v>5</v>
          </cell>
          <cell r="F3">
            <v>1189000</v>
          </cell>
          <cell r="G3">
            <v>-4.8800000000000003E-2</v>
          </cell>
        </row>
        <row r="4">
          <cell r="B4" t="str">
            <v>ALDGATE</v>
          </cell>
          <cell r="C4">
            <v>16</v>
          </cell>
          <cell r="D4">
            <v>680000</v>
          </cell>
          <cell r="E4">
            <v>9</v>
          </cell>
          <cell r="F4">
            <v>685000</v>
          </cell>
          <cell r="G4">
            <v>7.3529411764705881E-3</v>
          </cell>
        </row>
        <row r="5">
          <cell r="B5" t="str">
            <v>ASHTON</v>
          </cell>
          <cell r="C5"/>
          <cell r="D5"/>
          <cell r="E5"/>
          <cell r="F5"/>
          <cell r="G5"/>
        </row>
        <row r="6">
          <cell r="B6" t="str">
            <v>BASKET RANGE</v>
          </cell>
          <cell r="C6"/>
          <cell r="D6"/>
          <cell r="E6">
            <v>1</v>
          </cell>
          <cell r="F6">
            <v>370000</v>
          </cell>
          <cell r="G6"/>
        </row>
        <row r="7">
          <cell r="B7" t="str">
            <v>BELAIR</v>
          </cell>
          <cell r="C7">
            <v>18</v>
          </cell>
          <cell r="D7">
            <v>532500</v>
          </cell>
          <cell r="E7">
            <v>12</v>
          </cell>
          <cell r="F7">
            <v>550500</v>
          </cell>
          <cell r="G7">
            <v>3.3802816901408447E-2</v>
          </cell>
        </row>
        <row r="8">
          <cell r="B8" t="str">
            <v>BRADBURY</v>
          </cell>
          <cell r="C8"/>
          <cell r="D8"/>
          <cell r="E8"/>
          <cell r="F8"/>
          <cell r="G8"/>
        </row>
        <row r="9">
          <cell r="B9" t="str">
            <v>BRIDGEWATER</v>
          </cell>
          <cell r="C9">
            <v>11</v>
          </cell>
          <cell r="D9">
            <v>485000</v>
          </cell>
          <cell r="E9">
            <v>14</v>
          </cell>
          <cell r="F9">
            <v>415000</v>
          </cell>
          <cell r="G9">
            <v>-0.14432989690721648</v>
          </cell>
        </row>
        <row r="10">
          <cell r="B10" t="str">
            <v>CAREY GULLY</v>
          </cell>
          <cell r="C10"/>
          <cell r="D10"/>
          <cell r="E10"/>
          <cell r="F10"/>
          <cell r="G10"/>
        </row>
        <row r="11">
          <cell r="B11" t="str">
            <v>CASTAMBUL</v>
          </cell>
          <cell r="C11"/>
          <cell r="D11"/>
          <cell r="E11"/>
          <cell r="F11"/>
          <cell r="G11"/>
        </row>
        <row r="12">
          <cell r="B12" t="str">
            <v>CHERRYVILLE</v>
          </cell>
          <cell r="C12"/>
          <cell r="D12"/>
          <cell r="E12"/>
          <cell r="F12"/>
          <cell r="G12"/>
        </row>
        <row r="13">
          <cell r="B13" t="str">
            <v>CLELAND</v>
          </cell>
          <cell r="C13"/>
          <cell r="D13"/>
          <cell r="E13"/>
          <cell r="F13"/>
          <cell r="G13"/>
        </row>
        <row r="14">
          <cell r="B14" t="str">
            <v>CRAFERS</v>
          </cell>
          <cell r="C14">
            <v>8</v>
          </cell>
          <cell r="D14">
            <v>547500</v>
          </cell>
          <cell r="E14">
            <v>4</v>
          </cell>
          <cell r="F14">
            <v>608000</v>
          </cell>
          <cell r="G14">
            <v>0.11050228310502283</v>
          </cell>
        </row>
        <row r="15">
          <cell r="B15" t="str">
            <v>CRAFERS WEST</v>
          </cell>
          <cell r="C15">
            <v>5</v>
          </cell>
          <cell r="D15">
            <v>640000</v>
          </cell>
          <cell r="E15">
            <v>2</v>
          </cell>
          <cell r="F15">
            <v>554500</v>
          </cell>
          <cell r="G15">
            <v>-0.13359375000000001</v>
          </cell>
        </row>
        <row r="16">
          <cell r="B16" t="str">
            <v>DORSET VALE</v>
          </cell>
          <cell r="C16"/>
          <cell r="D16"/>
          <cell r="E16"/>
          <cell r="F16"/>
          <cell r="G16"/>
        </row>
        <row r="17">
          <cell r="B17" t="str">
            <v>GREENHILL</v>
          </cell>
          <cell r="C17">
            <v>2</v>
          </cell>
          <cell r="D17">
            <v>593000</v>
          </cell>
          <cell r="E17">
            <v>4</v>
          </cell>
          <cell r="F17">
            <v>492500</v>
          </cell>
          <cell r="G17">
            <v>-0.16947723440134907</v>
          </cell>
        </row>
        <row r="18">
          <cell r="B18" t="str">
            <v>HEATHFIELD</v>
          </cell>
          <cell r="C18">
            <v>5</v>
          </cell>
          <cell r="D18">
            <v>525000</v>
          </cell>
          <cell r="E18">
            <v>2</v>
          </cell>
          <cell r="F18">
            <v>675000</v>
          </cell>
          <cell r="G18">
            <v>0.2857142857142857</v>
          </cell>
        </row>
        <row r="19">
          <cell r="B19" t="str">
            <v>HORSNELL GULLY</v>
          </cell>
          <cell r="C19"/>
          <cell r="D19"/>
          <cell r="E19"/>
          <cell r="F19"/>
          <cell r="G19"/>
        </row>
        <row r="20">
          <cell r="B20" t="str">
            <v>HUMBUG SCRUB</v>
          </cell>
          <cell r="C20"/>
          <cell r="D20"/>
          <cell r="E20"/>
          <cell r="F20"/>
          <cell r="G20"/>
        </row>
        <row r="21">
          <cell r="B21" t="str">
            <v>IRONBANK</v>
          </cell>
          <cell r="C21">
            <v>1</v>
          </cell>
          <cell r="D21">
            <v>419000</v>
          </cell>
          <cell r="E21"/>
          <cell r="F21"/>
          <cell r="G21"/>
        </row>
        <row r="22">
          <cell r="B22" t="str">
            <v>KENTON VALLEY</v>
          </cell>
          <cell r="C22"/>
          <cell r="D22"/>
          <cell r="E22"/>
          <cell r="F22"/>
          <cell r="G22"/>
        </row>
        <row r="23">
          <cell r="B23" t="str">
            <v>LONGWOOD</v>
          </cell>
          <cell r="C23"/>
          <cell r="D23"/>
          <cell r="E23"/>
          <cell r="F23"/>
          <cell r="G23"/>
        </row>
        <row r="24">
          <cell r="B24" t="str">
            <v>MARBLE HILL</v>
          </cell>
          <cell r="C24"/>
          <cell r="D24"/>
          <cell r="E24"/>
          <cell r="F24"/>
          <cell r="G24"/>
        </row>
        <row r="25">
          <cell r="B25" t="str">
            <v>MONTACUTE</v>
          </cell>
          <cell r="C25"/>
          <cell r="D25"/>
          <cell r="E25"/>
          <cell r="F25"/>
          <cell r="G25"/>
        </row>
        <row r="26">
          <cell r="B26" t="str">
            <v>MOUNT GEORGE</v>
          </cell>
          <cell r="C26"/>
          <cell r="D26"/>
          <cell r="E26"/>
          <cell r="F26"/>
          <cell r="G26"/>
        </row>
        <row r="27">
          <cell r="B27" t="str">
            <v>MYLOR</v>
          </cell>
          <cell r="C27">
            <v>3</v>
          </cell>
          <cell r="D27">
            <v>361000</v>
          </cell>
          <cell r="E27">
            <v>1</v>
          </cell>
          <cell r="F27">
            <v>380000</v>
          </cell>
          <cell r="G27">
            <v>5.2631578947368418E-2</v>
          </cell>
        </row>
        <row r="28">
          <cell r="B28" t="str">
            <v>NORTON SUMMIT</v>
          </cell>
          <cell r="C28">
            <v>1</v>
          </cell>
          <cell r="D28">
            <v>500000</v>
          </cell>
          <cell r="E28"/>
          <cell r="F28"/>
          <cell r="G28"/>
        </row>
        <row r="29">
          <cell r="B29" t="str">
            <v>PICCADILLY</v>
          </cell>
          <cell r="C29">
            <v>1</v>
          </cell>
          <cell r="D29">
            <v>520000</v>
          </cell>
          <cell r="E29"/>
          <cell r="F29"/>
          <cell r="G29"/>
        </row>
        <row r="30">
          <cell r="B30" t="str">
            <v>ROSTREVOR</v>
          </cell>
          <cell r="C30">
            <v>28</v>
          </cell>
          <cell r="D30">
            <v>444250</v>
          </cell>
          <cell r="E30">
            <v>17</v>
          </cell>
          <cell r="F30">
            <v>525000</v>
          </cell>
          <cell r="G30">
            <v>0.18176702307259426</v>
          </cell>
        </row>
        <row r="31">
          <cell r="B31" t="str">
            <v>SCOTT CREEK</v>
          </cell>
          <cell r="C31"/>
          <cell r="D31"/>
          <cell r="E31"/>
          <cell r="F31"/>
          <cell r="G31"/>
        </row>
        <row r="32">
          <cell r="B32" t="str">
            <v>STIRLING</v>
          </cell>
          <cell r="C32">
            <v>15</v>
          </cell>
          <cell r="D32">
            <v>585000</v>
          </cell>
          <cell r="E32">
            <v>8</v>
          </cell>
          <cell r="F32">
            <v>727742.5</v>
          </cell>
          <cell r="G32">
            <v>0.24400427350427351</v>
          </cell>
        </row>
        <row r="33">
          <cell r="B33" t="str">
            <v>STONYFELL</v>
          </cell>
          <cell r="C33">
            <v>6</v>
          </cell>
          <cell r="D33">
            <v>960000</v>
          </cell>
          <cell r="E33">
            <v>3</v>
          </cell>
          <cell r="F33">
            <v>844500</v>
          </cell>
          <cell r="G33">
            <v>-0.1203125</v>
          </cell>
        </row>
        <row r="34">
          <cell r="B34" t="str">
            <v>SUMMERTOWN</v>
          </cell>
          <cell r="C34">
            <v>3</v>
          </cell>
          <cell r="D34">
            <v>728000</v>
          </cell>
          <cell r="E34">
            <v>2</v>
          </cell>
          <cell r="F34">
            <v>517500</v>
          </cell>
          <cell r="G34">
            <v>-0.28914835164835168</v>
          </cell>
        </row>
        <row r="35">
          <cell r="B35" t="str">
            <v>TERINGIE</v>
          </cell>
          <cell r="C35">
            <v>1</v>
          </cell>
          <cell r="D35">
            <v>520000</v>
          </cell>
          <cell r="E35">
            <v>2</v>
          </cell>
          <cell r="F35">
            <v>588750</v>
          </cell>
          <cell r="G35">
            <v>0.13221153846153846</v>
          </cell>
        </row>
        <row r="36">
          <cell r="B36" t="str">
            <v>UPPER STURT</v>
          </cell>
          <cell r="C36">
            <v>5</v>
          </cell>
          <cell r="D36">
            <v>545000</v>
          </cell>
          <cell r="E36">
            <v>2</v>
          </cell>
          <cell r="F36">
            <v>423750</v>
          </cell>
          <cell r="G36">
            <v>-0.22247706422018348</v>
          </cell>
        </row>
        <row r="37">
          <cell r="B37" t="str">
            <v>URAIDLA</v>
          </cell>
          <cell r="C37">
            <v>3</v>
          </cell>
          <cell r="D37">
            <v>380000</v>
          </cell>
          <cell r="E37">
            <v>4</v>
          </cell>
          <cell r="F37">
            <v>605500</v>
          </cell>
          <cell r="G37">
            <v>0.59342105263157896</v>
          </cell>
        </row>
        <row r="38">
          <cell r="B38" t="str">
            <v>WATERFALL GULLY</v>
          </cell>
          <cell r="C38"/>
          <cell r="D38"/>
          <cell r="E38"/>
          <cell r="F38"/>
          <cell r="G38"/>
        </row>
        <row r="39">
          <cell r="B39" t="str">
            <v>WOODFORDE</v>
          </cell>
          <cell r="C39">
            <v>5</v>
          </cell>
          <cell r="D39">
            <v>610000</v>
          </cell>
          <cell r="E39">
            <v>1</v>
          </cell>
          <cell r="F39">
            <v>560000</v>
          </cell>
          <cell r="G39">
            <v>-8.1967213114754092E-2</v>
          </cell>
        </row>
        <row r="40">
          <cell r="B40" t="str">
            <v>AULDANA</v>
          </cell>
          <cell r="C40">
            <v>3</v>
          </cell>
          <cell r="D40">
            <v>945000</v>
          </cell>
          <cell r="E40">
            <v>1</v>
          </cell>
          <cell r="F40">
            <v>820000</v>
          </cell>
          <cell r="G40">
            <v>-0.13227513227513227</v>
          </cell>
        </row>
        <row r="41">
          <cell r="B41" t="str">
            <v>BEAUMONT</v>
          </cell>
          <cell r="C41">
            <v>11</v>
          </cell>
          <cell r="D41">
            <v>757000</v>
          </cell>
          <cell r="E41">
            <v>11</v>
          </cell>
          <cell r="F41">
            <v>865000</v>
          </cell>
          <cell r="G41">
            <v>0.14266842800528401</v>
          </cell>
        </row>
        <row r="42">
          <cell r="B42" t="str">
            <v>BEULAH PARK</v>
          </cell>
          <cell r="C42">
            <v>4</v>
          </cell>
          <cell r="D42">
            <v>669000</v>
          </cell>
          <cell r="E42">
            <v>3</v>
          </cell>
          <cell r="F42">
            <v>577500</v>
          </cell>
          <cell r="G42">
            <v>-0.1367713004484305</v>
          </cell>
        </row>
        <row r="43">
          <cell r="B43" t="str">
            <v>BURNSIDE</v>
          </cell>
          <cell r="C43">
            <v>9</v>
          </cell>
          <cell r="D43">
            <v>788000</v>
          </cell>
          <cell r="E43">
            <v>4</v>
          </cell>
          <cell r="F43">
            <v>970000</v>
          </cell>
          <cell r="G43">
            <v>0.23096446700507614</v>
          </cell>
        </row>
        <row r="44">
          <cell r="B44" t="str">
            <v>DULWICH</v>
          </cell>
          <cell r="C44">
            <v>8</v>
          </cell>
          <cell r="D44">
            <v>861500</v>
          </cell>
          <cell r="E44">
            <v>2</v>
          </cell>
          <cell r="F44">
            <v>960000</v>
          </cell>
          <cell r="G44">
            <v>0.11433546140452699</v>
          </cell>
        </row>
        <row r="45">
          <cell r="B45" t="str">
            <v>EASTWOOD</v>
          </cell>
          <cell r="C45">
            <v>2</v>
          </cell>
          <cell r="D45">
            <v>565000</v>
          </cell>
          <cell r="E45">
            <v>1</v>
          </cell>
          <cell r="F45">
            <v>420000</v>
          </cell>
          <cell r="G45">
            <v>-0.25663716814159293</v>
          </cell>
        </row>
        <row r="46">
          <cell r="B46" t="str">
            <v>ERINDALE</v>
          </cell>
          <cell r="C46">
            <v>6</v>
          </cell>
          <cell r="D46">
            <v>1050000</v>
          </cell>
          <cell r="E46">
            <v>1</v>
          </cell>
          <cell r="F46">
            <v>1031000</v>
          </cell>
          <cell r="G46">
            <v>-1.8095238095238095E-2</v>
          </cell>
        </row>
        <row r="47">
          <cell r="B47" t="str">
            <v>FREWVILLE</v>
          </cell>
          <cell r="C47">
            <v>2</v>
          </cell>
          <cell r="D47">
            <v>540000</v>
          </cell>
          <cell r="E47"/>
          <cell r="F47"/>
          <cell r="G47"/>
        </row>
        <row r="48">
          <cell r="B48" t="str">
            <v>GLEN OSMOND</v>
          </cell>
          <cell r="C48">
            <v>6</v>
          </cell>
          <cell r="D48">
            <v>775000</v>
          </cell>
          <cell r="E48">
            <v>8</v>
          </cell>
          <cell r="F48">
            <v>755500</v>
          </cell>
          <cell r="G48">
            <v>-2.5161290322580646E-2</v>
          </cell>
        </row>
        <row r="49">
          <cell r="B49" t="str">
            <v>GLENSIDE</v>
          </cell>
          <cell r="C49">
            <v>8</v>
          </cell>
          <cell r="D49">
            <v>689500</v>
          </cell>
          <cell r="E49">
            <v>5</v>
          </cell>
          <cell r="F49">
            <v>865000</v>
          </cell>
          <cell r="G49">
            <v>0.25453226976069615</v>
          </cell>
        </row>
        <row r="50">
          <cell r="B50" t="str">
            <v>GLENUNGA</v>
          </cell>
          <cell r="C50">
            <v>10</v>
          </cell>
          <cell r="D50">
            <v>1350000</v>
          </cell>
          <cell r="E50">
            <v>3</v>
          </cell>
          <cell r="F50">
            <v>872888</v>
          </cell>
          <cell r="G50">
            <v>-0.35341629629629628</v>
          </cell>
        </row>
        <row r="51">
          <cell r="B51" t="str">
            <v>HAZELWOOD PARK</v>
          </cell>
          <cell r="C51">
            <v>12</v>
          </cell>
          <cell r="D51">
            <v>740000</v>
          </cell>
          <cell r="E51">
            <v>5</v>
          </cell>
          <cell r="F51">
            <v>980000</v>
          </cell>
          <cell r="G51">
            <v>0.32432432432432434</v>
          </cell>
        </row>
        <row r="52">
          <cell r="B52" t="str">
            <v>HORSNELL GULLY</v>
          </cell>
          <cell r="C52"/>
          <cell r="D52"/>
          <cell r="E52"/>
          <cell r="F52"/>
          <cell r="G52"/>
        </row>
        <row r="53">
          <cell r="B53" t="str">
            <v>KENSINGTON GARDENS</v>
          </cell>
          <cell r="C53">
            <v>5</v>
          </cell>
          <cell r="D53">
            <v>906000</v>
          </cell>
          <cell r="E53">
            <v>7</v>
          </cell>
          <cell r="F53">
            <v>671250</v>
          </cell>
          <cell r="G53">
            <v>-0.25910596026490068</v>
          </cell>
        </row>
        <row r="54">
          <cell r="B54" t="str">
            <v>KENSINGTON PARK</v>
          </cell>
          <cell r="C54">
            <v>12</v>
          </cell>
          <cell r="D54">
            <v>809000</v>
          </cell>
          <cell r="E54">
            <v>7</v>
          </cell>
          <cell r="F54">
            <v>900000</v>
          </cell>
          <cell r="G54">
            <v>0.11248454882571075</v>
          </cell>
        </row>
        <row r="55">
          <cell r="B55" t="str">
            <v>LEABROOK</v>
          </cell>
          <cell r="C55">
            <v>5</v>
          </cell>
          <cell r="D55">
            <v>1377000</v>
          </cell>
          <cell r="E55"/>
          <cell r="F55"/>
          <cell r="G55"/>
        </row>
        <row r="56">
          <cell r="B56" t="str">
            <v>LEAWOOD GARDENS</v>
          </cell>
          <cell r="C56"/>
          <cell r="D56"/>
          <cell r="E56"/>
          <cell r="F56"/>
          <cell r="G56"/>
        </row>
        <row r="57">
          <cell r="B57" t="str">
            <v>LINDEN PARK</v>
          </cell>
          <cell r="C57">
            <v>6</v>
          </cell>
          <cell r="D57">
            <v>889500</v>
          </cell>
          <cell r="E57">
            <v>2</v>
          </cell>
          <cell r="F57">
            <v>850000</v>
          </cell>
          <cell r="G57">
            <v>-4.4406970207982011E-2</v>
          </cell>
        </row>
        <row r="58">
          <cell r="B58" t="str">
            <v>MAGILL</v>
          </cell>
          <cell r="C58">
            <v>41</v>
          </cell>
          <cell r="D58">
            <v>533275</v>
          </cell>
          <cell r="E58">
            <v>29</v>
          </cell>
          <cell r="F58">
            <v>593600</v>
          </cell>
          <cell r="G58">
            <v>0.11312174769115373</v>
          </cell>
        </row>
        <row r="59">
          <cell r="B59" t="str">
            <v>MOUNT OSMOND</v>
          </cell>
          <cell r="C59"/>
          <cell r="D59"/>
          <cell r="E59">
            <v>1</v>
          </cell>
          <cell r="F59">
            <v>495000</v>
          </cell>
          <cell r="G59"/>
        </row>
        <row r="60">
          <cell r="B60" t="str">
            <v>ROSE PARK</v>
          </cell>
          <cell r="C60">
            <v>7</v>
          </cell>
          <cell r="D60">
            <v>1040000</v>
          </cell>
          <cell r="E60">
            <v>4</v>
          </cell>
          <cell r="F60">
            <v>1490000</v>
          </cell>
          <cell r="G60">
            <v>0.43269230769230771</v>
          </cell>
        </row>
        <row r="61">
          <cell r="B61" t="str">
            <v>ROSSLYN PARK</v>
          </cell>
          <cell r="C61">
            <v>9</v>
          </cell>
          <cell r="D61">
            <v>740000</v>
          </cell>
          <cell r="E61">
            <v>7</v>
          </cell>
          <cell r="F61">
            <v>927500</v>
          </cell>
          <cell r="G61">
            <v>0.2533783783783784</v>
          </cell>
        </row>
        <row r="62">
          <cell r="B62" t="str">
            <v>SKYE</v>
          </cell>
          <cell r="C62">
            <v>1</v>
          </cell>
          <cell r="D62">
            <v>520000</v>
          </cell>
          <cell r="E62">
            <v>2</v>
          </cell>
          <cell r="F62">
            <v>615000</v>
          </cell>
          <cell r="G62">
            <v>0.18269230769230768</v>
          </cell>
        </row>
        <row r="63">
          <cell r="B63" t="str">
            <v>ST GEORGES</v>
          </cell>
          <cell r="C63">
            <v>7</v>
          </cell>
          <cell r="D63">
            <v>970000</v>
          </cell>
          <cell r="E63">
            <v>3</v>
          </cell>
          <cell r="F63">
            <v>900000</v>
          </cell>
          <cell r="G63">
            <v>-7.2164948453608241E-2</v>
          </cell>
        </row>
        <row r="64">
          <cell r="B64" t="str">
            <v>STONYFELL</v>
          </cell>
          <cell r="C64">
            <v>6</v>
          </cell>
          <cell r="D64">
            <v>960000</v>
          </cell>
          <cell r="E64">
            <v>3</v>
          </cell>
          <cell r="F64">
            <v>844500</v>
          </cell>
          <cell r="G64">
            <v>-0.1203125</v>
          </cell>
        </row>
        <row r="65">
          <cell r="B65" t="str">
            <v>TOORAK GARDENS</v>
          </cell>
          <cell r="C65">
            <v>6</v>
          </cell>
          <cell r="D65">
            <v>1370000</v>
          </cell>
          <cell r="E65">
            <v>8</v>
          </cell>
          <cell r="F65">
            <v>1600000</v>
          </cell>
          <cell r="G65">
            <v>0.16788321167883211</v>
          </cell>
        </row>
        <row r="66">
          <cell r="B66" t="str">
            <v>TUSMORE</v>
          </cell>
          <cell r="C66">
            <v>3</v>
          </cell>
          <cell r="D66">
            <v>1100000</v>
          </cell>
          <cell r="E66">
            <v>3</v>
          </cell>
          <cell r="F66">
            <v>1215000</v>
          </cell>
          <cell r="G66">
            <v>0.10454545454545454</v>
          </cell>
        </row>
        <row r="67">
          <cell r="B67" t="str">
            <v>WATERFALL GULLY</v>
          </cell>
          <cell r="C67"/>
          <cell r="D67"/>
          <cell r="E67"/>
          <cell r="F67"/>
          <cell r="G67"/>
        </row>
        <row r="68">
          <cell r="B68" t="str">
            <v>WATTLE PARK</v>
          </cell>
          <cell r="C68">
            <v>6</v>
          </cell>
          <cell r="D68">
            <v>720000</v>
          </cell>
          <cell r="E68">
            <v>9</v>
          </cell>
          <cell r="F68">
            <v>805000</v>
          </cell>
          <cell r="G68">
            <v>0.11805555555555555</v>
          </cell>
        </row>
        <row r="69">
          <cell r="B69" t="str">
            <v>ATHELSTONE</v>
          </cell>
          <cell r="C69">
            <v>32</v>
          </cell>
          <cell r="D69">
            <v>483000</v>
          </cell>
          <cell r="E69">
            <v>20</v>
          </cell>
          <cell r="F69">
            <v>485000</v>
          </cell>
          <cell r="G69">
            <v>4.140786749482402E-3</v>
          </cell>
        </row>
        <row r="70">
          <cell r="B70" t="str">
            <v>CAMPBELLTOWN</v>
          </cell>
          <cell r="C70">
            <v>24</v>
          </cell>
          <cell r="D70">
            <v>440000</v>
          </cell>
          <cell r="E70">
            <v>29</v>
          </cell>
          <cell r="F70">
            <v>510000</v>
          </cell>
          <cell r="G70">
            <v>0.15909090909090909</v>
          </cell>
        </row>
        <row r="71">
          <cell r="B71" t="str">
            <v>HECTORVILLE</v>
          </cell>
          <cell r="C71">
            <v>10</v>
          </cell>
          <cell r="D71">
            <v>474000</v>
          </cell>
          <cell r="E71">
            <v>3</v>
          </cell>
          <cell r="F71">
            <v>485000</v>
          </cell>
          <cell r="G71">
            <v>2.3206751054852322E-2</v>
          </cell>
        </row>
        <row r="72">
          <cell r="B72" t="str">
            <v>MAGILL</v>
          </cell>
          <cell r="C72">
            <v>41</v>
          </cell>
          <cell r="D72">
            <v>533275</v>
          </cell>
          <cell r="E72">
            <v>29</v>
          </cell>
          <cell r="F72">
            <v>593600</v>
          </cell>
          <cell r="G72">
            <v>0.11312174769115373</v>
          </cell>
        </row>
        <row r="73">
          <cell r="B73" t="str">
            <v>NEWTON</v>
          </cell>
          <cell r="C73">
            <v>11</v>
          </cell>
          <cell r="D73">
            <v>477500</v>
          </cell>
          <cell r="E73">
            <v>17</v>
          </cell>
          <cell r="F73">
            <v>497500</v>
          </cell>
          <cell r="G73">
            <v>4.1884816753926704E-2</v>
          </cell>
        </row>
        <row r="74">
          <cell r="B74" t="str">
            <v>PARADISE</v>
          </cell>
          <cell r="C74">
            <v>19</v>
          </cell>
          <cell r="D74">
            <v>475000</v>
          </cell>
          <cell r="E74">
            <v>13</v>
          </cell>
          <cell r="F74">
            <v>485000</v>
          </cell>
          <cell r="G74">
            <v>2.1052631578947368E-2</v>
          </cell>
        </row>
        <row r="75">
          <cell r="B75" t="str">
            <v>ROSTREVOR</v>
          </cell>
          <cell r="C75">
            <v>28</v>
          </cell>
          <cell r="D75">
            <v>444250</v>
          </cell>
          <cell r="E75">
            <v>17</v>
          </cell>
          <cell r="F75">
            <v>525000</v>
          </cell>
          <cell r="G75">
            <v>0.18176702307259426</v>
          </cell>
        </row>
        <row r="76">
          <cell r="B76" t="str">
            <v>TRANMERE</v>
          </cell>
          <cell r="C76">
            <v>12</v>
          </cell>
          <cell r="D76">
            <v>587500</v>
          </cell>
          <cell r="E76">
            <v>14</v>
          </cell>
          <cell r="F76">
            <v>620000</v>
          </cell>
          <cell r="G76">
            <v>5.5319148936170209E-2</v>
          </cell>
        </row>
        <row r="77">
          <cell r="B77" t="str">
            <v>ALBERT PARK</v>
          </cell>
          <cell r="C77">
            <v>4</v>
          </cell>
          <cell r="D77">
            <v>427500</v>
          </cell>
          <cell r="E77">
            <v>6</v>
          </cell>
          <cell r="F77">
            <v>400000</v>
          </cell>
          <cell r="G77">
            <v>-6.4327485380116955E-2</v>
          </cell>
        </row>
        <row r="78">
          <cell r="B78" t="str">
            <v>ALLENBY GARDENS</v>
          </cell>
          <cell r="C78">
            <v>9</v>
          </cell>
          <cell r="D78">
            <v>485000</v>
          </cell>
          <cell r="E78">
            <v>2</v>
          </cell>
          <cell r="F78">
            <v>500000</v>
          </cell>
          <cell r="G78">
            <v>3.0927835051546393E-2</v>
          </cell>
        </row>
        <row r="79">
          <cell r="B79" t="str">
            <v>ATHOL PARK</v>
          </cell>
          <cell r="C79">
            <v>3</v>
          </cell>
          <cell r="D79">
            <v>378000</v>
          </cell>
          <cell r="E79">
            <v>2</v>
          </cell>
          <cell r="F79">
            <v>357500</v>
          </cell>
          <cell r="G79">
            <v>-5.423280423280423E-2</v>
          </cell>
        </row>
        <row r="80">
          <cell r="B80" t="str">
            <v>BEVERLEY</v>
          </cell>
          <cell r="C80">
            <v>10</v>
          </cell>
          <cell r="D80">
            <v>373500</v>
          </cell>
          <cell r="E80">
            <v>2</v>
          </cell>
          <cell r="F80">
            <v>514500</v>
          </cell>
          <cell r="G80">
            <v>0.37751004016064255</v>
          </cell>
        </row>
        <row r="81">
          <cell r="B81" t="str">
            <v>BOWDEN</v>
          </cell>
          <cell r="C81">
            <v>2</v>
          </cell>
          <cell r="D81">
            <v>244000</v>
          </cell>
          <cell r="E81"/>
          <cell r="F81"/>
          <cell r="G81"/>
        </row>
        <row r="82">
          <cell r="B82" t="str">
            <v>BROMPTON</v>
          </cell>
          <cell r="C82">
            <v>6</v>
          </cell>
          <cell r="D82">
            <v>497750</v>
          </cell>
          <cell r="E82">
            <v>4</v>
          </cell>
          <cell r="F82">
            <v>485000</v>
          </cell>
          <cell r="G82">
            <v>-2.5615268709191362E-2</v>
          </cell>
        </row>
        <row r="83">
          <cell r="B83" t="str">
            <v>CHELTENHAM</v>
          </cell>
          <cell r="C83">
            <v>8</v>
          </cell>
          <cell r="D83">
            <v>510000</v>
          </cell>
          <cell r="E83">
            <v>1</v>
          </cell>
          <cell r="F83">
            <v>745000</v>
          </cell>
          <cell r="G83">
            <v>0.46078431372549017</v>
          </cell>
        </row>
        <row r="84">
          <cell r="B84" t="str">
            <v>CROYDON</v>
          </cell>
          <cell r="C84">
            <v>7</v>
          </cell>
          <cell r="D84">
            <v>565000</v>
          </cell>
          <cell r="E84">
            <v>1</v>
          </cell>
          <cell r="F84">
            <v>500000</v>
          </cell>
          <cell r="G84">
            <v>-0.11504424778761062</v>
          </cell>
        </row>
        <row r="85">
          <cell r="B85" t="str">
            <v>DEVON PARK</v>
          </cell>
          <cell r="C85">
            <v>6</v>
          </cell>
          <cell r="D85">
            <v>455000</v>
          </cell>
          <cell r="E85"/>
          <cell r="F85"/>
          <cell r="G85"/>
        </row>
        <row r="86">
          <cell r="B86" t="str">
            <v>FINDON</v>
          </cell>
          <cell r="C86">
            <v>20</v>
          </cell>
          <cell r="D86">
            <v>450000</v>
          </cell>
          <cell r="E86">
            <v>18</v>
          </cell>
          <cell r="F86">
            <v>431000</v>
          </cell>
          <cell r="G86">
            <v>-4.2222222222222223E-2</v>
          </cell>
        </row>
        <row r="87">
          <cell r="B87" t="str">
            <v>FLINDERS PARK</v>
          </cell>
          <cell r="C87">
            <v>9</v>
          </cell>
          <cell r="D87">
            <v>480000</v>
          </cell>
          <cell r="E87">
            <v>15</v>
          </cell>
          <cell r="F87">
            <v>560000</v>
          </cell>
          <cell r="G87">
            <v>0.16666666666666666</v>
          </cell>
        </row>
        <row r="88">
          <cell r="B88" t="str">
            <v>FULHAM GARDENS</v>
          </cell>
          <cell r="C88">
            <v>19</v>
          </cell>
          <cell r="D88">
            <v>530000</v>
          </cell>
          <cell r="E88">
            <v>19</v>
          </cell>
          <cell r="F88">
            <v>600000</v>
          </cell>
          <cell r="G88">
            <v>0.13207547169811321</v>
          </cell>
        </row>
        <row r="89">
          <cell r="B89" t="str">
            <v>GRANGE</v>
          </cell>
          <cell r="C89">
            <v>20</v>
          </cell>
          <cell r="D89">
            <v>586500</v>
          </cell>
          <cell r="E89">
            <v>12</v>
          </cell>
          <cell r="F89">
            <v>600000</v>
          </cell>
          <cell r="G89">
            <v>2.3017902813299233E-2</v>
          </cell>
        </row>
        <row r="90">
          <cell r="B90" t="str">
            <v>HENDON</v>
          </cell>
          <cell r="C90">
            <v>9</v>
          </cell>
          <cell r="D90">
            <v>350000</v>
          </cell>
          <cell r="E90">
            <v>2</v>
          </cell>
          <cell r="F90">
            <v>353750</v>
          </cell>
          <cell r="G90">
            <v>1.0714285714285714E-2</v>
          </cell>
        </row>
        <row r="91">
          <cell r="B91" t="str">
            <v>HENLEY BEACH</v>
          </cell>
          <cell r="C91">
            <v>12</v>
          </cell>
          <cell r="D91">
            <v>780000</v>
          </cell>
          <cell r="E91">
            <v>9</v>
          </cell>
          <cell r="F91">
            <v>775000</v>
          </cell>
          <cell r="G91">
            <v>-6.41025641025641E-3</v>
          </cell>
        </row>
        <row r="92">
          <cell r="B92" t="str">
            <v>HENLEY BEACH SOUTH</v>
          </cell>
          <cell r="C92">
            <v>6</v>
          </cell>
          <cell r="D92">
            <v>832500</v>
          </cell>
          <cell r="E92">
            <v>7</v>
          </cell>
          <cell r="F92">
            <v>1000000</v>
          </cell>
          <cell r="G92">
            <v>0.20120120120120119</v>
          </cell>
        </row>
        <row r="93">
          <cell r="B93" t="str">
            <v>HINDMARSH</v>
          </cell>
          <cell r="C93">
            <v>1</v>
          </cell>
          <cell r="D93">
            <v>480000</v>
          </cell>
          <cell r="E93"/>
          <cell r="F93"/>
          <cell r="G93"/>
        </row>
        <row r="94">
          <cell r="B94" t="str">
            <v>KIDMAN PARK</v>
          </cell>
          <cell r="C94">
            <v>5</v>
          </cell>
          <cell r="D94">
            <v>730000</v>
          </cell>
          <cell r="E94">
            <v>5</v>
          </cell>
          <cell r="F94">
            <v>480000</v>
          </cell>
          <cell r="G94">
            <v>-0.34246575342465752</v>
          </cell>
        </row>
        <row r="95">
          <cell r="B95" t="str">
            <v>KILKENNY</v>
          </cell>
          <cell r="C95">
            <v>4</v>
          </cell>
          <cell r="D95">
            <v>455000</v>
          </cell>
          <cell r="E95">
            <v>1</v>
          </cell>
          <cell r="F95">
            <v>505000</v>
          </cell>
          <cell r="G95">
            <v>0.10989010989010989</v>
          </cell>
        </row>
        <row r="96">
          <cell r="B96" t="str">
            <v>OVINGHAM</v>
          </cell>
          <cell r="C96"/>
          <cell r="D96"/>
          <cell r="E96">
            <v>3</v>
          </cell>
          <cell r="F96">
            <v>596250</v>
          </cell>
          <cell r="G96"/>
        </row>
        <row r="97">
          <cell r="B97" t="str">
            <v>PENNINGTON</v>
          </cell>
          <cell r="C97">
            <v>6</v>
          </cell>
          <cell r="D97">
            <v>440000</v>
          </cell>
          <cell r="E97">
            <v>4</v>
          </cell>
          <cell r="F97">
            <v>345000</v>
          </cell>
          <cell r="G97">
            <v>-0.21590909090909091</v>
          </cell>
        </row>
        <row r="98">
          <cell r="B98" t="str">
            <v>RENOWN PARK</v>
          </cell>
          <cell r="C98">
            <v>10</v>
          </cell>
          <cell r="D98">
            <v>412500</v>
          </cell>
          <cell r="E98">
            <v>1</v>
          </cell>
          <cell r="F98">
            <v>410000</v>
          </cell>
          <cell r="G98">
            <v>-6.0606060606060606E-3</v>
          </cell>
        </row>
        <row r="99">
          <cell r="B99" t="str">
            <v>RIDLEYTON</v>
          </cell>
          <cell r="C99">
            <v>2</v>
          </cell>
          <cell r="D99">
            <v>540000</v>
          </cell>
          <cell r="E99">
            <v>4</v>
          </cell>
          <cell r="F99">
            <v>428000</v>
          </cell>
          <cell r="G99">
            <v>-0.2074074074074074</v>
          </cell>
        </row>
        <row r="100">
          <cell r="B100" t="str">
            <v>ROSEWATER</v>
          </cell>
          <cell r="C100">
            <v>13</v>
          </cell>
          <cell r="D100">
            <v>332500</v>
          </cell>
          <cell r="E100">
            <v>14</v>
          </cell>
          <cell r="F100">
            <v>365000</v>
          </cell>
          <cell r="G100">
            <v>9.7744360902255634E-2</v>
          </cell>
        </row>
        <row r="101">
          <cell r="B101" t="str">
            <v>ROYAL PARK</v>
          </cell>
          <cell r="C101">
            <v>8</v>
          </cell>
          <cell r="D101">
            <v>412500</v>
          </cell>
          <cell r="E101">
            <v>12</v>
          </cell>
          <cell r="F101">
            <v>348000</v>
          </cell>
          <cell r="G101">
            <v>-0.15636363636363637</v>
          </cell>
        </row>
        <row r="102">
          <cell r="B102" t="str">
            <v>SEATON</v>
          </cell>
          <cell r="C102">
            <v>33</v>
          </cell>
          <cell r="D102">
            <v>475000</v>
          </cell>
          <cell r="E102">
            <v>18</v>
          </cell>
          <cell r="F102">
            <v>453000</v>
          </cell>
          <cell r="G102">
            <v>-4.6315789473684213E-2</v>
          </cell>
        </row>
        <row r="103">
          <cell r="B103" t="str">
            <v>SEMAPHORE PARK</v>
          </cell>
          <cell r="C103">
            <v>9</v>
          </cell>
          <cell r="D103">
            <v>454142</v>
          </cell>
          <cell r="E103">
            <v>11</v>
          </cell>
          <cell r="F103">
            <v>501249.5</v>
          </cell>
          <cell r="G103">
            <v>0.10372856947826892</v>
          </cell>
        </row>
        <row r="104">
          <cell r="B104" t="str">
            <v>ST CLAIR</v>
          </cell>
          <cell r="C104">
            <v>2</v>
          </cell>
          <cell r="D104">
            <v>775000</v>
          </cell>
          <cell r="E104">
            <v>5</v>
          </cell>
          <cell r="F104">
            <v>645000</v>
          </cell>
          <cell r="G104">
            <v>-0.16774193548387098</v>
          </cell>
        </row>
        <row r="105">
          <cell r="B105" t="str">
            <v>TENNYSON</v>
          </cell>
          <cell r="C105">
            <v>4</v>
          </cell>
          <cell r="D105">
            <v>1136000</v>
          </cell>
          <cell r="E105">
            <v>6</v>
          </cell>
          <cell r="F105">
            <v>1070347</v>
          </cell>
          <cell r="G105">
            <v>-5.77931338028169E-2</v>
          </cell>
        </row>
        <row r="106">
          <cell r="B106" t="str">
            <v>WELLAND</v>
          </cell>
          <cell r="C106">
            <v>1</v>
          </cell>
          <cell r="D106">
            <v>560000</v>
          </cell>
          <cell r="E106"/>
          <cell r="F106"/>
          <cell r="G106"/>
        </row>
        <row r="107">
          <cell r="B107" t="str">
            <v>WEST BEACH</v>
          </cell>
          <cell r="C107">
            <v>18</v>
          </cell>
          <cell r="D107">
            <v>560000</v>
          </cell>
          <cell r="E107">
            <v>11</v>
          </cell>
          <cell r="F107">
            <v>567500</v>
          </cell>
          <cell r="G107">
            <v>1.3392857142857142E-2</v>
          </cell>
        </row>
        <row r="108">
          <cell r="B108" t="str">
            <v>WEST CROYDON</v>
          </cell>
          <cell r="C108">
            <v>19</v>
          </cell>
          <cell r="D108">
            <v>486000</v>
          </cell>
          <cell r="E108">
            <v>11</v>
          </cell>
          <cell r="F108">
            <v>559000</v>
          </cell>
          <cell r="G108">
            <v>0.15020576131687244</v>
          </cell>
        </row>
        <row r="109">
          <cell r="B109" t="str">
            <v>WEST HINDMARSH</v>
          </cell>
          <cell r="C109">
            <v>7</v>
          </cell>
          <cell r="D109">
            <v>482500</v>
          </cell>
          <cell r="E109">
            <v>1</v>
          </cell>
          <cell r="F109">
            <v>480000</v>
          </cell>
          <cell r="G109">
            <v>-5.1813471502590676E-3</v>
          </cell>
        </row>
        <row r="110">
          <cell r="B110" t="str">
            <v>WEST LAKES</v>
          </cell>
          <cell r="C110">
            <v>17</v>
          </cell>
          <cell r="D110">
            <v>790000</v>
          </cell>
          <cell r="E110">
            <v>13</v>
          </cell>
          <cell r="F110">
            <v>794342.5</v>
          </cell>
          <cell r="G110">
            <v>5.4968354430379746E-3</v>
          </cell>
        </row>
        <row r="111">
          <cell r="B111" t="str">
            <v>WEST LAKES SHORE</v>
          </cell>
          <cell r="C111">
            <v>11</v>
          </cell>
          <cell r="D111">
            <v>520000</v>
          </cell>
          <cell r="E111">
            <v>2</v>
          </cell>
          <cell r="F111">
            <v>822500</v>
          </cell>
          <cell r="G111">
            <v>0.58173076923076927</v>
          </cell>
        </row>
        <row r="112">
          <cell r="B112" t="str">
            <v>WOODVILLE</v>
          </cell>
          <cell r="C112">
            <v>2</v>
          </cell>
          <cell r="D112">
            <v>520250</v>
          </cell>
          <cell r="E112">
            <v>3</v>
          </cell>
          <cell r="F112">
            <v>535000</v>
          </cell>
          <cell r="G112">
            <v>2.8351753964440174E-2</v>
          </cell>
        </row>
        <row r="113">
          <cell r="B113" t="str">
            <v>WOODVILLE NORTH</v>
          </cell>
          <cell r="C113">
            <v>10</v>
          </cell>
          <cell r="D113">
            <v>433500</v>
          </cell>
          <cell r="E113">
            <v>6</v>
          </cell>
          <cell r="F113">
            <v>432000</v>
          </cell>
          <cell r="G113">
            <v>-3.4602076124567475E-3</v>
          </cell>
        </row>
        <row r="114">
          <cell r="B114" t="str">
            <v>WOODVILLE PARK</v>
          </cell>
          <cell r="C114">
            <v>5</v>
          </cell>
          <cell r="D114">
            <v>531000</v>
          </cell>
          <cell r="E114">
            <v>4</v>
          </cell>
          <cell r="F114">
            <v>456500</v>
          </cell>
          <cell r="G114">
            <v>-0.14030131826741996</v>
          </cell>
        </row>
        <row r="115">
          <cell r="B115" t="str">
            <v>WOODVILLE SOUTH</v>
          </cell>
          <cell r="C115">
            <v>14</v>
          </cell>
          <cell r="D115">
            <v>449250</v>
          </cell>
          <cell r="E115">
            <v>14</v>
          </cell>
          <cell r="F115">
            <v>415000</v>
          </cell>
          <cell r="G115">
            <v>-7.6238174735670558E-2</v>
          </cell>
        </row>
        <row r="116">
          <cell r="B116" t="str">
            <v>WOODVILLE WEST</v>
          </cell>
          <cell r="C116">
            <v>14</v>
          </cell>
          <cell r="D116">
            <v>459000</v>
          </cell>
          <cell r="E116">
            <v>10</v>
          </cell>
          <cell r="F116">
            <v>462500</v>
          </cell>
          <cell r="G116">
            <v>7.6252723311546842E-3</v>
          </cell>
        </row>
        <row r="117">
          <cell r="B117" t="str">
            <v>BIBARINGA</v>
          </cell>
          <cell r="C117"/>
          <cell r="D117"/>
          <cell r="E117"/>
          <cell r="F117"/>
          <cell r="G117"/>
        </row>
        <row r="118">
          <cell r="B118" t="str">
            <v>EVANSTON</v>
          </cell>
          <cell r="C118">
            <v>10</v>
          </cell>
          <cell r="D118">
            <v>286000</v>
          </cell>
          <cell r="E118">
            <v>6</v>
          </cell>
          <cell r="F118">
            <v>272500</v>
          </cell>
          <cell r="G118">
            <v>-4.72027972027972E-2</v>
          </cell>
        </row>
        <row r="119">
          <cell r="B119" t="str">
            <v>EVANSTON GARDENS</v>
          </cell>
          <cell r="C119">
            <v>6</v>
          </cell>
          <cell r="D119">
            <v>240000</v>
          </cell>
          <cell r="E119">
            <v>5</v>
          </cell>
          <cell r="F119">
            <v>300000</v>
          </cell>
          <cell r="G119">
            <v>0.25</v>
          </cell>
        </row>
        <row r="120">
          <cell r="B120" t="str">
            <v>EVANSTON PARK</v>
          </cell>
          <cell r="C120">
            <v>18</v>
          </cell>
          <cell r="D120">
            <v>361250</v>
          </cell>
          <cell r="E120">
            <v>17</v>
          </cell>
          <cell r="F120">
            <v>334000</v>
          </cell>
          <cell r="G120">
            <v>-7.5432525951557097E-2</v>
          </cell>
        </row>
        <row r="121">
          <cell r="B121" t="str">
            <v>EVANSTON SOUTH</v>
          </cell>
          <cell r="C121">
            <v>3</v>
          </cell>
          <cell r="D121">
            <v>522500</v>
          </cell>
          <cell r="E121"/>
          <cell r="F121"/>
          <cell r="G121"/>
        </row>
        <row r="122">
          <cell r="B122" t="str">
            <v>GAWLER</v>
          </cell>
          <cell r="C122">
            <v>3</v>
          </cell>
          <cell r="D122">
            <v>287500</v>
          </cell>
          <cell r="E122">
            <v>3</v>
          </cell>
          <cell r="F122">
            <v>327000</v>
          </cell>
          <cell r="G122">
            <v>0.13739130434782609</v>
          </cell>
        </row>
        <row r="123">
          <cell r="B123" t="str">
            <v>GAWLER EAST</v>
          </cell>
          <cell r="C123">
            <v>17</v>
          </cell>
          <cell r="D123">
            <v>327500</v>
          </cell>
          <cell r="E123">
            <v>17</v>
          </cell>
          <cell r="F123">
            <v>285000</v>
          </cell>
          <cell r="G123">
            <v>-0.12977099236641221</v>
          </cell>
        </row>
        <row r="124">
          <cell r="B124" t="str">
            <v>GAWLER SOUTH</v>
          </cell>
          <cell r="C124">
            <v>4</v>
          </cell>
          <cell r="D124">
            <v>295250</v>
          </cell>
          <cell r="E124">
            <v>11</v>
          </cell>
          <cell r="F124">
            <v>274250</v>
          </cell>
          <cell r="G124">
            <v>-7.1126164267569861E-2</v>
          </cell>
        </row>
        <row r="125">
          <cell r="B125" t="str">
            <v>GAWLER WEST</v>
          </cell>
          <cell r="C125">
            <v>3</v>
          </cell>
          <cell r="D125">
            <v>271000</v>
          </cell>
          <cell r="E125"/>
          <cell r="F125"/>
          <cell r="G125"/>
        </row>
        <row r="126">
          <cell r="B126" t="str">
            <v>HILLIER</v>
          </cell>
          <cell r="C126"/>
          <cell r="D126"/>
          <cell r="E126"/>
          <cell r="F126"/>
          <cell r="G126"/>
        </row>
        <row r="127">
          <cell r="B127" t="str">
            <v>KUDLA</v>
          </cell>
          <cell r="C127"/>
          <cell r="D127"/>
          <cell r="E127"/>
          <cell r="F127"/>
          <cell r="G127"/>
        </row>
        <row r="128">
          <cell r="B128" t="str">
            <v>REID</v>
          </cell>
          <cell r="C128"/>
          <cell r="D128"/>
          <cell r="E128"/>
          <cell r="F128"/>
          <cell r="G128"/>
        </row>
        <row r="129">
          <cell r="B129" t="str">
            <v>ULEYBURY</v>
          </cell>
          <cell r="C129"/>
          <cell r="D129"/>
          <cell r="E129"/>
          <cell r="F129"/>
          <cell r="G129"/>
        </row>
        <row r="130">
          <cell r="B130" t="str">
            <v>WILLASTON</v>
          </cell>
          <cell r="C130">
            <v>22</v>
          </cell>
          <cell r="D130">
            <v>296250</v>
          </cell>
          <cell r="E130">
            <v>19</v>
          </cell>
          <cell r="F130">
            <v>290000</v>
          </cell>
          <cell r="G130">
            <v>-2.1097046413502109E-2</v>
          </cell>
        </row>
        <row r="131">
          <cell r="B131" t="str">
            <v>BRIGHTON</v>
          </cell>
          <cell r="C131">
            <v>13</v>
          </cell>
          <cell r="D131">
            <v>610000</v>
          </cell>
          <cell r="E131">
            <v>9</v>
          </cell>
          <cell r="F131">
            <v>878100</v>
          </cell>
          <cell r="G131">
            <v>0.43950819672131147</v>
          </cell>
        </row>
        <row r="132">
          <cell r="B132" t="str">
            <v>GLENELG</v>
          </cell>
          <cell r="C132">
            <v>2</v>
          </cell>
          <cell r="D132">
            <v>1215000</v>
          </cell>
          <cell r="E132">
            <v>2</v>
          </cell>
          <cell r="F132">
            <v>1050000</v>
          </cell>
          <cell r="G132">
            <v>-0.13580246913580246</v>
          </cell>
        </row>
        <row r="133">
          <cell r="B133" t="str">
            <v>GLENELG EAST</v>
          </cell>
          <cell r="C133">
            <v>4</v>
          </cell>
          <cell r="D133">
            <v>594000</v>
          </cell>
          <cell r="E133">
            <v>5</v>
          </cell>
          <cell r="F133">
            <v>923000</v>
          </cell>
          <cell r="G133">
            <v>0.55387205387205385</v>
          </cell>
        </row>
        <row r="134">
          <cell r="B134" t="str">
            <v>GLENELG NORTH</v>
          </cell>
          <cell r="C134">
            <v>17</v>
          </cell>
          <cell r="D134">
            <v>620000</v>
          </cell>
          <cell r="E134">
            <v>11</v>
          </cell>
          <cell r="F134">
            <v>520000</v>
          </cell>
          <cell r="G134">
            <v>-0.16129032258064516</v>
          </cell>
        </row>
        <row r="135">
          <cell r="B135" t="str">
            <v>GLENELG SOUTH</v>
          </cell>
          <cell r="C135">
            <v>4</v>
          </cell>
          <cell r="D135">
            <v>1080000</v>
          </cell>
          <cell r="E135">
            <v>2</v>
          </cell>
          <cell r="F135">
            <v>1019250</v>
          </cell>
          <cell r="G135">
            <v>-5.6250000000000001E-2</v>
          </cell>
        </row>
        <row r="136">
          <cell r="B136" t="str">
            <v>HOVE</v>
          </cell>
          <cell r="C136">
            <v>12</v>
          </cell>
          <cell r="D136">
            <v>607500</v>
          </cell>
          <cell r="E136">
            <v>3</v>
          </cell>
          <cell r="F136">
            <v>1215000</v>
          </cell>
          <cell r="G136">
            <v>1</v>
          </cell>
        </row>
        <row r="137">
          <cell r="B137" t="str">
            <v>KINGSTON PARK</v>
          </cell>
          <cell r="C137">
            <v>2</v>
          </cell>
          <cell r="D137">
            <v>630000</v>
          </cell>
          <cell r="E137"/>
          <cell r="F137"/>
          <cell r="G137"/>
        </row>
        <row r="138">
          <cell r="B138" t="str">
            <v>NORTH BRIGHTON</v>
          </cell>
          <cell r="C138">
            <v>9</v>
          </cell>
          <cell r="D138">
            <v>664500</v>
          </cell>
          <cell r="E138">
            <v>3</v>
          </cell>
          <cell r="F138">
            <v>765000</v>
          </cell>
          <cell r="G138">
            <v>0.15124153498871332</v>
          </cell>
        </row>
        <row r="139">
          <cell r="B139" t="str">
            <v>SEACLIFF</v>
          </cell>
          <cell r="C139">
            <v>8</v>
          </cell>
          <cell r="D139">
            <v>722500</v>
          </cell>
          <cell r="E139">
            <v>4</v>
          </cell>
          <cell r="F139">
            <v>779700</v>
          </cell>
          <cell r="G139">
            <v>7.9169550173010375E-2</v>
          </cell>
        </row>
        <row r="140">
          <cell r="B140" t="str">
            <v>SEACLIFF PARK</v>
          </cell>
          <cell r="C140">
            <v>13</v>
          </cell>
          <cell r="D140">
            <v>461550</v>
          </cell>
          <cell r="E140">
            <v>8</v>
          </cell>
          <cell r="F140">
            <v>500000</v>
          </cell>
          <cell r="G140">
            <v>8.3306250677066401E-2</v>
          </cell>
        </row>
        <row r="141">
          <cell r="B141" t="str">
            <v>SOMERTON PARK</v>
          </cell>
          <cell r="C141">
            <v>15</v>
          </cell>
          <cell r="D141">
            <v>561000</v>
          </cell>
          <cell r="E141">
            <v>15</v>
          </cell>
          <cell r="F141">
            <v>785000</v>
          </cell>
          <cell r="G141">
            <v>0.39928698752228164</v>
          </cell>
        </row>
        <row r="142">
          <cell r="B142" t="str">
            <v>SOUTH BRIGHTON</v>
          </cell>
          <cell r="C142">
            <v>11</v>
          </cell>
          <cell r="D142">
            <v>580000</v>
          </cell>
          <cell r="E142">
            <v>11</v>
          </cell>
          <cell r="F142">
            <v>550000</v>
          </cell>
          <cell r="G142">
            <v>-5.1724137931034482E-2</v>
          </cell>
        </row>
        <row r="143">
          <cell r="B143" t="str">
            <v>ASCOT PARK</v>
          </cell>
          <cell r="C143">
            <v>13</v>
          </cell>
          <cell r="D143">
            <v>388000</v>
          </cell>
          <cell r="E143">
            <v>14</v>
          </cell>
          <cell r="F143">
            <v>429000</v>
          </cell>
          <cell r="G143">
            <v>0.1056701030927835</v>
          </cell>
        </row>
        <row r="144">
          <cell r="B144" t="str">
            <v>BEDFORD PARK</v>
          </cell>
          <cell r="C144">
            <v>5</v>
          </cell>
          <cell r="D144">
            <v>422500</v>
          </cell>
          <cell r="E144">
            <v>5</v>
          </cell>
          <cell r="F144">
            <v>463250</v>
          </cell>
          <cell r="G144">
            <v>9.644970414201183E-2</v>
          </cell>
        </row>
        <row r="145">
          <cell r="B145" t="str">
            <v>CLOVELLY PARK</v>
          </cell>
          <cell r="C145">
            <v>14</v>
          </cell>
          <cell r="D145">
            <v>443250</v>
          </cell>
          <cell r="E145">
            <v>7</v>
          </cell>
          <cell r="F145">
            <v>412000</v>
          </cell>
          <cell r="G145">
            <v>-7.0501974055273545E-2</v>
          </cell>
        </row>
        <row r="146">
          <cell r="B146" t="str">
            <v>DARLINGTON</v>
          </cell>
          <cell r="C146">
            <v>3</v>
          </cell>
          <cell r="D146">
            <v>380000</v>
          </cell>
          <cell r="E146"/>
          <cell r="F146"/>
          <cell r="G146"/>
        </row>
        <row r="147">
          <cell r="B147" t="str">
            <v>DOVER GARDENS</v>
          </cell>
          <cell r="C147">
            <v>13</v>
          </cell>
          <cell r="D147">
            <v>419000</v>
          </cell>
          <cell r="E147">
            <v>7</v>
          </cell>
          <cell r="F147">
            <v>420000</v>
          </cell>
          <cell r="G147">
            <v>2.3866348448687352E-3</v>
          </cell>
        </row>
        <row r="148">
          <cell r="B148" t="str">
            <v>EDWARDSTOWN</v>
          </cell>
          <cell r="C148">
            <v>18</v>
          </cell>
          <cell r="D148">
            <v>410000</v>
          </cell>
          <cell r="E148">
            <v>13</v>
          </cell>
          <cell r="F148">
            <v>432500</v>
          </cell>
          <cell r="G148">
            <v>5.4878048780487805E-2</v>
          </cell>
        </row>
        <row r="149">
          <cell r="B149" t="str">
            <v>GLANDORE</v>
          </cell>
          <cell r="C149">
            <v>6</v>
          </cell>
          <cell r="D149">
            <v>555000</v>
          </cell>
          <cell r="E149">
            <v>5</v>
          </cell>
          <cell r="F149">
            <v>647500</v>
          </cell>
          <cell r="G149">
            <v>0.16666666666666666</v>
          </cell>
        </row>
        <row r="150">
          <cell r="B150" t="str">
            <v>GLENGOWRIE</v>
          </cell>
          <cell r="C150">
            <v>13</v>
          </cell>
          <cell r="D150">
            <v>525000</v>
          </cell>
          <cell r="E150">
            <v>7</v>
          </cell>
          <cell r="F150">
            <v>586375</v>
          </cell>
          <cell r="G150">
            <v>0.1169047619047619</v>
          </cell>
        </row>
        <row r="151">
          <cell r="B151" t="str">
            <v>HALLETT COVE</v>
          </cell>
          <cell r="C151">
            <v>48</v>
          </cell>
          <cell r="D151">
            <v>435200</v>
          </cell>
          <cell r="E151">
            <v>23</v>
          </cell>
          <cell r="F151">
            <v>432500</v>
          </cell>
          <cell r="G151">
            <v>-6.2040441176470585E-3</v>
          </cell>
        </row>
        <row r="152">
          <cell r="B152" t="str">
            <v>LONSDALE</v>
          </cell>
          <cell r="C152"/>
          <cell r="D152"/>
          <cell r="E152"/>
          <cell r="F152"/>
          <cell r="G152"/>
        </row>
        <row r="153">
          <cell r="B153" t="str">
            <v>MARINO</v>
          </cell>
          <cell r="C153">
            <v>9</v>
          </cell>
          <cell r="D153">
            <v>478000</v>
          </cell>
          <cell r="E153">
            <v>7</v>
          </cell>
          <cell r="F153">
            <v>808500</v>
          </cell>
          <cell r="G153">
            <v>0.69142259414225937</v>
          </cell>
        </row>
        <row r="154">
          <cell r="B154" t="str">
            <v>MARION</v>
          </cell>
          <cell r="C154">
            <v>11</v>
          </cell>
          <cell r="D154">
            <v>490000</v>
          </cell>
          <cell r="E154">
            <v>9</v>
          </cell>
          <cell r="F154">
            <v>468000</v>
          </cell>
          <cell r="G154">
            <v>-4.4897959183673466E-2</v>
          </cell>
        </row>
        <row r="155">
          <cell r="B155" t="str">
            <v>MITCHELL PARK</v>
          </cell>
          <cell r="C155">
            <v>18</v>
          </cell>
          <cell r="D155">
            <v>435000</v>
          </cell>
          <cell r="E155">
            <v>18</v>
          </cell>
          <cell r="F155">
            <v>434000</v>
          </cell>
          <cell r="G155">
            <v>-2.2988505747126436E-3</v>
          </cell>
        </row>
        <row r="156">
          <cell r="B156" t="str">
            <v>MORPHETTVILLE</v>
          </cell>
          <cell r="C156">
            <v>7</v>
          </cell>
          <cell r="D156">
            <v>450000</v>
          </cell>
          <cell r="E156">
            <v>6</v>
          </cell>
          <cell r="F156">
            <v>475000</v>
          </cell>
          <cell r="G156">
            <v>5.5555555555555552E-2</v>
          </cell>
        </row>
        <row r="157">
          <cell r="B157" t="str">
            <v>OAKLANDS PARK</v>
          </cell>
          <cell r="C157">
            <v>11</v>
          </cell>
          <cell r="D157">
            <v>460000</v>
          </cell>
          <cell r="E157">
            <v>6</v>
          </cell>
          <cell r="F157">
            <v>535000</v>
          </cell>
          <cell r="G157">
            <v>0.16304347826086957</v>
          </cell>
        </row>
        <row r="158">
          <cell r="B158" t="str">
            <v>O'HALLORAN HILL</v>
          </cell>
          <cell r="C158">
            <v>16</v>
          </cell>
          <cell r="D158">
            <v>340000</v>
          </cell>
          <cell r="E158">
            <v>5</v>
          </cell>
          <cell r="F158">
            <v>380000</v>
          </cell>
          <cell r="G158">
            <v>0.11764705882352941</v>
          </cell>
        </row>
        <row r="159">
          <cell r="B159" t="str">
            <v>PARK HOLME</v>
          </cell>
          <cell r="C159">
            <v>16</v>
          </cell>
          <cell r="D159">
            <v>459000</v>
          </cell>
          <cell r="E159">
            <v>9</v>
          </cell>
          <cell r="F159">
            <v>426000</v>
          </cell>
          <cell r="G159">
            <v>-7.1895424836601302E-2</v>
          </cell>
        </row>
        <row r="160">
          <cell r="B160" t="str">
            <v>PLYMPTON PARK</v>
          </cell>
          <cell r="C160">
            <v>16</v>
          </cell>
          <cell r="D160">
            <v>473000</v>
          </cell>
          <cell r="E160">
            <v>8</v>
          </cell>
          <cell r="F160">
            <v>480500</v>
          </cell>
          <cell r="G160">
            <v>1.5856236786469344E-2</v>
          </cell>
        </row>
        <row r="161">
          <cell r="B161" t="str">
            <v>SEACLIFF PARK</v>
          </cell>
          <cell r="C161">
            <v>13</v>
          </cell>
          <cell r="D161">
            <v>461550</v>
          </cell>
          <cell r="E161">
            <v>8</v>
          </cell>
          <cell r="F161">
            <v>500000</v>
          </cell>
          <cell r="G161">
            <v>8.3306250677066401E-2</v>
          </cell>
        </row>
        <row r="162">
          <cell r="B162" t="str">
            <v>SEACOMBE GARDENS</v>
          </cell>
          <cell r="C162">
            <v>15</v>
          </cell>
          <cell r="D162">
            <v>410000</v>
          </cell>
          <cell r="E162">
            <v>9</v>
          </cell>
          <cell r="F162">
            <v>417500</v>
          </cell>
          <cell r="G162">
            <v>1.8292682926829267E-2</v>
          </cell>
        </row>
        <row r="163">
          <cell r="B163" t="str">
            <v>SEACOMBE HEIGHTS</v>
          </cell>
          <cell r="C163">
            <v>10</v>
          </cell>
          <cell r="D163">
            <v>441000</v>
          </cell>
          <cell r="E163">
            <v>6</v>
          </cell>
          <cell r="F163">
            <v>403750</v>
          </cell>
          <cell r="G163">
            <v>-8.4467120181405897E-2</v>
          </cell>
        </row>
        <row r="164">
          <cell r="B164" t="str">
            <v>SEAVIEW DOWNS</v>
          </cell>
          <cell r="C164">
            <v>7</v>
          </cell>
          <cell r="D164">
            <v>441250</v>
          </cell>
          <cell r="E164">
            <v>5</v>
          </cell>
          <cell r="F164">
            <v>520000</v>
          </cell>
          <cell r="G164">
            <v>0.17847025495750707</v>
          </cell>
        </row>
        <row r="165">
          <cell r="B165" t="str">
            <v>SHEIDOW PARK</v>
          </cell>
          <cell r="C165">
            <v>32</v>
          </cell>
          <cell r="D165">
            <v>405000</v>
          </cell>
          <cell r="E165">
            <v>21</v>
          </cell>
          <cell r="F165">
            <v>388500</v>
          </cell>
          <cell r="G165">
            <v>-4.0740740740740744E-2</v>
          </cell>
        </row>
        <row r="166">
          <cell r="B166" t="str">
            <v>SOUTH PLYMPTON</v>
          </cell>
          <cell r="C166">
            <v>17</v>
          </cell>
          <cell r="D166">
            <v>449000</v>
          </cell>
          <cell r="E166">
            <v>4</v>
          </cell>
          <cell r="F166">
            <v>535000</v>
          </cell>
          <cell r="G166">
            <v>0.19153674832962139</v>
          </cell>
        </row>
        <row r="167">
          <cell r="B167" t="str">
            <v>STURT</v>
          </cell>
          <cell r="C167">
            <v>10</v>
          </cell>
          <cell r="D167">
            <v>395000</v>
          </cell>
          <cell r="E167">
            <v>8</v>
          </cell>
          <cell r="F167">
            <v>424500</v>
          </cell>
          <cell r="G167">
            <v>7.4683544303797464E-2</v>
          </cell>
        </row>
        <row r="168">
          <cell r="B168" t="str">
            <v>TROTT PARK</v>
          </cell>
          <cell r="C168">
            <v>8</v>
          </cell>
          <cell r="D168">
            <v>368000</v>
          </cell>
          <cell r="E168">
            <v>6</v>
          </cell>
          <cell r="F168">
            <v>322250</v>
          </cell>
          <cell r="G168">
            <v>-0.12432065217391304</v>
          </cell>
        </row>
        <row r="169">
          <cell r="B169" t="str">
            <v>WARRADALE</v>
          </cell>
          <cell r="C169">
            <v>27</v>
          </cell>
          <cell r="D169">
            <v>489500</v>
          </cell>
          <cell r="E169">
            <v>12</v>
          </cell>
          <cell r="F169">
            <v>642150</v>
          </cell>
          <cell r="G169">
            <v>0.31184882533197139</v>
          </cell>
        </row>
        <row r="170">
          <cell r="B170" t="str">
            <v>BEDFORD PARK</v>
          </cell>
          <cell r="C170">
            <v>5</v>
          </cell>
          <cell r="D170">
            <v>422500</v>
          </cell>
          <cell r="E170">
            <v>5</v>
          </cell>
          <cell r="F170">
            <v>463250</v>
          </cell>
          <cell r="G170">
            <v>9.644970414201183E-2</v>
          </cell>
        </row>
        <row r="171">
          <cell r="B171" t="str">
            <v>BELAIR</v>
          </cell>
          <cell r="C171">
            <v>18</v>
          </cell>
          <cell r="D171">
            <v>532500</v>
          </cell>
          <cell r="E171">
            <v>12</v>
          </cell>
          <cell r="F171">
            <v>550500</v>
          </cell>
          <cell r="G171">
            <v>3.3802816901408447E-2</v>
          </cell>
        </row>
        <row r="172">
          <cell r="B172" t="str">
            <v>BELLEVUE HEIGHTS</v>
          </cell>
          <cell r="C172">
            <v>9</v>
          </cell>
          <cell r="D172">
            <v>487000</v>
          </cell>
          <cell r="E172">
            <v>4</v>
          </cell>
          <cell r="F172">
            <v>550000</v>
          </cell>
          <cell r="G172">
            <v>0.12936344969199179</v>
          </cell>
        </row>
        <row r="173">
          <cell r="B173" t="str">
            <v>BLACKWOOD</v>
          </cell>
          <cell r="C173">
            <v>19</v>
          </cell>
          <cell r="D173">
            <v>537500</v>
          </cell>
          <cell r="E173">
            <v>8</v>
          </cell>
          <cell r="F173">
            <v>500000</v>
          </cell>
          <cell r="G173">
            <v>-6.9767441860465115E-2</v>
          </cell>
        </row>
        <row r="174">
          <cell r="B174" t="str">
            <v>BROWN HILL CREEK</v>
          </cell>
          <cell r="C174"/>
          <cell r="D174"/>
          <cell r="E174">
            <v>1</v>
          </cell>
          <cell r="F174">
            <v>1020000</v>
          </cell>
          <cell r="G174"/>
        </row>
        <row r="175">
          <cell r="B175" t="str">
            <v>CLAPHAM</v>
          </cell>
          <cell r="C175">
            <v>7</v>
          </cell>
          <cell r="D175">
            <v>576500</v>
          </cell>
          <cell r="E175">
            <v>6</v>
          </cell>
          <cell r="F175">
            <v>542500</v>
          </cell>
          <cell r="G175">
            <v>-5.8976582827406768E-2</v>
          </cell>
        </row>
        <row r="176">
          <cell r="B176" t="str">
            <v>CLARENCE GARDENS</v>
          </cell>
          <cell r="C176">
            <v>8</v>
          </cell>
          <cell r="D176">
            <v>530000</v>
          </cell>
          <cell r="E176">
            <v>7</v>
          </cell>
          <cell r="F176">
            <v>557000</v>
          </cell>
          <cell r="G176">
            <v>5.0943396226415097E-2</v>
          </cell>
        </row>
        <row r="177">
          <cell r="B177" t="str">
            <v>COLONEL LIGHT GARDENS</v>
          </cell>
          <cell r="C177">
            <v>12</v>
          </cell>
          <cell r="D177">
            <v>698650</v>
          </cell>
          <cell r="E177">
            <v>7</v>
          </cell>
          <cell r="F177">
            <v>730000</v>
          </cell>
          <cell r="G177">
            <v>4.4872253632004581E-2</v>
          </cell>
        </row>
        <row r="178">
          <cell r="B178" t="str">
            <v>COROMANDEL VALLEY</v>
          </cell>
          <cell r="C178">
            <v>19</v>
          </cell>
          <cell r="D178">
            <v>500000</v>
          </cell>
          <cell r="E178">
            <v>10</v>
          </cell>
          <cell r="F178">
            <v>498500</v>
          </cell>
          <cell r="G178">
            <v>-3.0000000000000001E-3</v>
          </cell>
        </row>
        <row r="179">
          <cell r="B179" t="str">
            <v>CRAFERS WEST</v>
          </cell>
          <cell r="C179">
            <v>5</v>
          </cell>
          <cell r="D179">
            <v>640000</v>
          </cell>
          <cell r="E179">
            <v>2</v>
          </cell>
          <cell r="F179">
            <v>554500</v>
          </cell>
          <cell r="G179">
            <v>-0.13359375000000001</v>
          </cell>
        </row>
        <row r="180">
          <cell r="B180" t="str">
            <v>CRAIGBURN FARM</v>
          </cell>
          <cell r="C180">
            <v>13</v>
          </cell>
          <cell r="D180">
            <v>670000</v>
          </cell>
          <cell r="E180">
            <v>7</v>
          </cell>
          <cell r="F180">
            <v>630000</v>
          </cell>
          <cell r="G180">
            <v>-5.9701492537313432E-2</v>
          </cell>
        </row>
        <row r="181">
          <cell r="B181" t="str">
            <v>CUMBERLAND PARK</v>
          </cell>
          <cell r="C181">
            <v>4</v>
          </cell>
          <cell r="D181">
            <v>735000</v>
          </cell>
          <cell r="E181">
            <v>4</v>
          </cell>
          <cell r="F181">
            <v>661750</v>
          </cell>
          <cell r="G181">
            <v>-9.9659863945578228E-2</v>
          </cell>
        </row>
        <row r="182">
          <cell r="B182" t="str">
            <v>DAW PARK</v>
          </cell>
          <cell r="C182">
            <v>9</v>
          </cell>
          <cell r="D182">
            <v>549050</v>
          </cell>
          <cell r="E182">
            <v>6</v>
          </cell>
          <cell r="F182">
            <v>470000</v>
          </cell>
          <cell r="G182">
            <v>-0.14397595847372735</v>
          </cell>
        </row>
        <row r="183">
          <cell r="B183" t="str">
            <v>EDEN HILLS</v>
          </cell>
          <cell r="C183">
            <v>17</v>
          </cell>
          <cell r="D183">
            <v>582500</v>
          </cell>
          <cell r="E183">
            <v>8</v>
          </cell>
          <cell r="F183">
            <v>545000</v>
          </cell>
          <cell r="G183">
            <v>-6.4377682403433473E-2</v>
          </cell>
        </row>
        <row r="184">
          <cell r="B184" t="str">
            <v>GLENALTA</v>
          </cell>
          <cell r="C184">
            <v>10</v>
          </cell>
          <cell r="D184">
            <v>432500</v>
          </cell>
          <cell r="E184">
            <v>5</v>
          </cell>
          <cell r="F184">
            <v>525000</v>
          </cell>
          <cell r="G184">
            <v>0.2138728323699422</v>
          </cell>
        </row>
        <row r="185">
          <cell r="B185" t="str">
            <v>HAWTHORN</v>
          </cell>
          <cell r="C185">
            <v>9</v>
          </cell>
          <cell r="D185">
            <v>887500</v>
          </cell>
          <cell r="E185">
            <v>6</v>
          </cell>
          <cell r="F185">
            <v>773000</v>
          </cell>
          <cell r="G185">
            <v>-0.12901408450704224</v>
          </cell>
        </row>
        <row r="186">
          <cell r="B186" t="str">
            <v>HAWTHORNDENE</v>
          </cell>
          <cell r="C186">
            <v>9</v>
          </cell>
          <cell r="D186">
            <v>395000</v>
          </cell>
          <cell r="E186">
            <v>7</v>
          </cell>
          <cell r="F186">
            <v>441500</v>
          </cell>
          <cell r="G186">
            <v>0.11772151898734177</v>
          </cell>
        </row>
        <row r="187">
          <cell r="B187" t="str">
            <v>KINGSWOOD</v>
          </cell>
          <cell r="C187">
            <v>6</v>
          </cell>
          <cell r="D187">
            <v>695000</v>
          </cell>
          <cell r="E187">
            <v>4</v>
          </cell>
          <cell r="F187">
            <v>880000</v>
          </cell>
          <cell r="G187">
            <v>0.26618705035971224</v>
          </cell>
        </row>
        <row r="188">
          <cell r="B188" t="str">
            <v>LEAWOOD GARDENS</v>
          </cell>
          <cell r="C188"/>
          <cell r="D188"/>
          <cell r="E188"/>
          <cell r="F188"/>
          <cell r="G188"/>
        </row>
        <row r="189">
          <cell r="B189" t="str">
            <v>LOWER MITCHAM</v>
          </cell>
          <cell r="C189">
            <v>4</v>
          </cell>
          <cell r="D189">
            <v>688500</v>
          </cell>
          <cell r="E189">
            <v>5</v>
          </cell>
          <cell r="F189">
            <v>617000</v>
          </cell>
          <cell r="G189">
            <v>-0.10384894698620188</v>
          </cell>
        </row>
        <row r="190">
          <cell r="B190" t="str">
            <v>LYNTON</v>
          </cell>
          <cell r="C190">
            <v>1</v>
          </cell>
          <cell r="D190">
            <v>2750000</v>
          </cell>
          <cell r="E190"/>
          <cell r="F190"/>
          <cell r="G190"/>
        </row>
        <row r="191">
          <cell r="B191" t="str">
            <v>MELROSE PARK</v>
          </cell>
          <cell r="C191">
            <v>9</v>
          </cell>
          <cell r="D191">
            <v>503000</v>
          </cell>
          <cell r="E191">
            <v>9</v>
          </cell>
          <cell r="F191">
            <v>461000</v>
          </cell>
          <cell r="G191">
            <v>-8.3499005964214709E-2</v>
          </cell>
        </row>
        <row r="192">
          <cell r="B192" t="str">
            <v>MITCHAM</v>
          </cell>
          <cell r="C192">
            <v>11</v>
          </cell>
          <cell r="D192">
            <v>695500</v>
          </cell>
          <cell r="E192">
            <v>6</v>
          </cell>
          <cell r="F192">
            <v>630000</v>
          </cell>
          <cell r="G192">
            <v>-9.417685118619698E-2</v>
          </cell>
        </row>
        <row r="193">
          <cell r="B193" t="str">
            <v>NETHERBY</v>
          </cell>
          <cell r="C193">
            <v>4</v>
          </cell>
          <cell r="D193">
            <v>609000</v>
          </cell>
          <cell r="E193">
            <v>1</v>
          </cell>
          <cell r="F193">
            <v>1230000</v>
          </cell>
          <cell r="G193">
            <v>1.0197044334975369</v>
          </cell>
        </row>
        <row r="194">
          <cell r="B194" t="str">
            <v>PANORAMA</v>
          </cell>
          <cell r="C194">
            <v>6</v>
          </cell>
          <cell r="D194">
            <v>581500</v>
          </cell>
          <cell r="E194">
            <v>7</v>
          </cell>
          <cell r="F194">
            <v>483250</v>
          </cell>
          <cell r="G194">
            <v>-0.16895958727429064</v>
          </cell>
        </row>
        <row r="195">
          <cell r="B195" t="str">
            <v>PASADENA</v>
          </cell>
          <cell r="C195">
            <v>7</v>
          </cell>
          <cell r="D195">
            <v>538225</v>
          </cell>
          <cell r="E195">
            <v>5</v>
          </cell>
          <cell r="F195">
            <v>400000</v>
          </cell>
          <cell r="G195">
            <v>-0.25681638719866229</v>
          </cell>
        </row>
        <row r="196">
          <cell r="B196" t="str">
            <v>SPRINGFIELD</v>
          </cell>
          <cell r="C196">
            <v>3</v>
          </cell>
          <cell r="D196">
            <v>2425000</v>
          </cell>
          <cell r="E196">
            <v>2</v>
          </cell>
          <cell r="F196">
            <v>1635294</v>
          </cell>
          <cell r="G196">
            <v>-0.32565195876288661</v>
          </cell>
        </row>
        <row r="197">
          <cell r="B197" t="str">
            <v>ST MARYS</v>
          </cell>
          <cell r="C197">
            <v>6</v>
          </cell>
          <cell r="D197">
            <v>395000</v>
          </cell>
          <cell r="E197">
            <v>7</v>
          </cell>
          <cell r="F197">
            <v>461000</v>
          </cell>
          <cell r="G197">
            <v>0.16708860759493671</v>
          </cell>
        </row>
        <row r="198">
          <cell r="B198" t="str">
            <v>TORRENS PARK</v>
          </cell>
          <cell r="C198">
            <v>8</v>
          </cell>
          <cell r="D198">
            <v>600000</v>
          </cell>
          <cell r="E198">
            <v>3</v>
          </cell>
          <cell r="F198">
            <v>750000</v>
          </cell>
          <cell r="G198">
            <v>0.25</v>
          </cell>
        </row>
        <row r="199">
          <cell r="B199" t="str">
            <v>UPPER STURT</v>
          </cell>
          <cell r="C199">
            <v>5</v>
          </cell>
          <cell r="D199">
            <v>545000</v>
          </cell>
          <cell r="E199">
            <v>2</v>
          </cell>
          <cell r="F199">
            <v>423750</v>
          </cell>
          <cell r="G199">
            <v>-0.22247706422018348</v>
          </cell>
        </row>
        <row r="200">
          <cell r="B200" t="str">
            <v>URRBRAE</v>
          </cell>
          <cell r="C200">
            <v>4</v>
          </cell>
          <cell r="D200">
            <v>727000</v>
          </cell>
          <cell r="E200">
            <v>4</v>
          </cell>
          <cell r="F200">
            <v>685000</v>
          </cell>
          <cell r="G200">
            <v>-5.7771664374140302E-2</v>
          </cell>
        </row>
        <row r="201">
          <cell r="B201" t="str">
            <v>WESTBOURNE PARK</v>
          </cell>
          <cell r="C201">
            <v>6</v>
          </cell>
          <cell r="D201">
            <v>805000</v>
          </cell>
          <cell r="E201">
            <v>4</v>
          </cell>
          <cell r="F201">
            <v>775000</v>
          </cell>
          <cell r="G201">
            <v>-3.7267080745341616E-2</v>
          </cell>
        </row>
        <row r="202">
          <cell r="B202" t="str">
            <v>BRADBURY</v>
          </cell>
          <cell r="C202"/>
          <cell r="D202"/>
          <cell r="E202"/>
          <cell r="F202"/>
          <cell r="G202"/>
        </row>
        <row r="203">
          <cell r="B203" t="str">
            <v>BRIDGEWATER</v>
          </cell>
          <cell r="C203">
            <v>11</v>
          </cell>
          <cell r="D203">
            <v>485000</v>
          </cell>
          <cell r="E203">
            <v>14</v>
          </cell>
          <cell r="F203">
            <v>415000</v>
          </cell>
          <cell r="G203">
            <v>-0.14432989690721648</v>
          </cell>
        </row>
        <row r="204">
          <cell r="B204" t="str">
            <v>DORSET VALE</v>
          </cell>
          <cell r="C204"/>
          <cell r="D204"/>
          <cell r="E204"/>
          <cell r="F204"/>
          <cell r="G204"/>
        </row>
        <row r="205">
          <cell r="B205" t="str">
            <v>KANGARILLA</v>
          </cell>
          <cell r="C205"/>
          <cell r="D205"/>
          <cell r="E205"/>
          <cell r="F205"/>
          <cell r="G205"/>
        </row>
        <row r="206">
          <cell r="B206" t="str">
            <v>MYLOR</v>
          </cell>
          <cell r="C206">
            <v>3</v>
          </cell>
          <cell r="D206">
            <v>361000</v>
          </cell>
          <cell r="E206">
            <v>1</v>
          </cell>
          <cell r="F206">
            <v>380000</v>
          </cell>
          <cell r="G206">
            <v>5.2631578947368418E-2</v>
          </cell>
        </row>
        <row r="207">
          <cell r="B207" t="str">
            <v>COLLEGE PARK</v>
          </cell>
          <cell r="C207">
            <v>2</v>
          </cell>
          <cell r="D207">
            <v>920000</v>
          </cell>
          <cell r="E207">
            <v>3</v>
          </cell>
          <cell r="F207">
            <v>1415000</v>
          </cell>
          <cell r="G207">
            <v>0.53804347826086951</v>
          </cell>
        </row>
        <row r="208">
          <cell r="B208" t="str">
            <v>EVANDALE</v>
          </cell>
          <cell r="C208">
            <v>1</v>
          </cell>
          <cell r="D208">
            <v>885000</v>
          </cell>
          <cell r="E208">
            <v>5</v>
          </cell>
          <cell r="F208">
            <v>647500</v>
          </cell>
          <cell r="G208">
            <v>-0.26836158192090398</v>
          </cell>
        </row>
        <row r="209">
          <cell r="B209" t="str">
            <v>FELIXSTOW</v>
          </cell>
          <cell r="C209">
            <v>11</v>
          </cell>
          <cell r="D209">
            <v>500000</v>
          </cell>
          <cell r="E209">
            <v>5</v>
          </cell>
          <cell r="F209">
            <v>590000</v>
          </cell>
          <cell r="G209">
            <v>0.18</v>
          </cell>
        </row>
        <row r="210">
          <cell r="B210" t="str">
            <v>FIRLE</v>
          </cell>
          <cell r="C210">
            <v>2</v>
          </cell>
          <cell r="D210">
            <v>559000</v>
          </cell>
          <cell r="E210">
            <v>3</v>
          </cell>
          <cell r="F210">
            <v>632250</v>
          </cell>
          <cell r="G210">
            <v>0.13103756708407871</v>
          </cell>
        </row>
        <row r="211">
          <cell r="B211" t="str">
            <v>GLYNDE</v>
          </cell>
          <cell r="C211">
            <v>5</v>
          </cell>
          <cell r="D211">
            <v>535000</v>
          </cell>
          <cell r="E211">
            <v>3</v>
          </cell>
          <cell r="F211">
            <v>641000</v>
          </cell>
          <cell r="G211">
            <v>0.19813084112149532</v>
          </cell>
        </row>
        <row r="212">
          <cell r="B212" t="str">
            <v>HACKNEY</v>
          </cell>
          <cell r="C212"/>
          <cell r="D212"/>
          <cell r="E212">
            <v>1</v>
          </cell>
          <cell r="F212">
            <v>1250000</v>
          </cell>
          <cell r="G212"/>
        </row>
        <row r="213">
          <cell r="B213" t="str">
            <v>HEATHPOOL</v>
          </cell>
          <cell r="C213">
            <v>2</v>
          </cell>
          <cell r="D213">
            <v>697500</v>
          </cell>
          <cell r="E213"/>
          <cell r="F213"/>
          <cell r="G213"/>
        </row>
        <row r="214">
          <cell r="B214" t="str">
            <v>JOSLIN</v>
          </cell>
          <cell r="C214">
            <v>2</v>
          </cell>
          <cell r="D214">
            <v>664500</v>
          </cell>
          <cell r="E214">
            <v>5</v>
          </cell>
          <cell r="F214">
            <v>1106500</v>
          </cell>
          <cell r="G214">
            <v>0.66516177577125657</v>
          </cell>
        </row>
        <row r="215">
          <cell r="B215" t="str">
            <v>KENSINGTON</v>
          </cell>
          <cell r="C215">
            <v>4</v>
          </cell>
          <cell r="D215">
            <v>646000</v>
          </cell>
          <cell r="E215">
            <v>1</v>
          </cell>
          <cell r="F215">
            <v>550000</v>
          </cell>
          <cell r="G215">
            <v>-0.14860681114551083</v>
          </cell>
        </row>
        <row r="216">
          <cell r="B216" t="str">
            <v>KENT TOWN</v>
          </cell>
          <cell r="C216">
            <v>3</v>
          </cell>
          <cell r="D216">
            <v>835000</v>
          </cell>
          <cell r="E216"/>
          <cell r="F216"/>
          <cell r="G216"/>
        </row>
        <row r="217">
          <cell r="B217" t="str">
            <v>MARDEN</v>
          </cell>
          <cell r="C217">
            <v>6</v>
          </cell>
          <cell r="D217">
            <v>588500</v>
          </cell>
          <cell r="E217">
            <v>5</v>
          </cell>
          <cell r="F217">
            <v>575000</v>
          </cell>
          <cell r="G217">
            <v>-2.2939677145284623E-2</v>
          </cell>
        </row>
        <row r="218">
          <cell r="B218" t="str">
            <v>MARRYATVILLE</v>
          </cell>
          <cell r="C218">
            <v>1</v>
          </cell>
          <cell r="D218">
            <v>965000</v>
          </cell>
          <cell r="E218"/>
          <cell r="F218"/>
          <cell r="G218"/>
        </row>
        <row r="219">
          <cell r="B219" t="str">
            <v>MAYLANDS</v>
          </cell>
          <cell r="C219">
            <v>1</v>
          </cell>
          <cell r="D219">
            <v>520000</v>
          </cell>
          <cell r="E219">
            <v>1</v>
          </cell>
          <cell r="F219">
            <v>1150000</v>
          </cell>
          <cell r="G219">
            <v>1.2115384615384615</v>
          </cell>
        </row>
        <row r="220">
          <cell r="B220" t="str">
            <v>NORWOOD</v>
          </cell>
          <cell r="C220">
            <v>16</v>
          </cell>
          <cell r="D220">
            <v>766000</v>
          </cell>
          <cell r="E220">
            <v>9</v>
          </cell>
          <cell r="F220">
            <v>830000</v>
          </cell>
          <cell r="G220">
            <v>8.3550913838120106E-2</v>
          </cell>
        </row>
        <row r="221">
          <cell r="B221" t="str">
            <v>PAYNEHAM</v>
          </cell>
          <cell r="C221">
            <v>6</v>
          </cell>
          <cell r="D221">
            <v>545000</v>
          </cell>
          <cell r="E221">
            <v>7</v>
          </cell>
          <cell r="F221">
            <v>530500</v>
          </cell>
          <cell r="G221">
            <v>-2.6605504587155965E-2</v>
          </cell>
        </row>
        <row r="222">
          <cell r="B222" t="str">
            <v>PAYNEHAM SOUTH</v>
          </cell>
          <cell r="C222">
            <v>8</v>
          </cell>
          <cell r="D222">
            <v>623000</v>
          </cell>
          <cell r="E222">
            <v>2</v>
          </cell>
          <cell r="F222">
            <v>775000</v>
          </cell>
          <cell r="G222">
            <v>0.24398073836276082</v>
          </cell>
        </row>
        <row r="223">
          <cell r="B223" t="str">
            <v>ROYSTON PARK</v>
          </cell>
          <cell r="C223">
            <v>2</v>
          </cell>
          <cell r="D223">
            <v>1300000</v>
          </cell>
          <cell r="E223">
            <v>1</v>
          </cell>
          <cell r="F223">
            <v>1175000</v>
          </cell>
          <cell r="G223">
            <v>-9.6153846153846159E-2</v>
          </cell>
        </row>
        <row r="224">
          <cell r="B224" t="str">
            <v>ST MORRIS</v>
          </cell>
          <cell r="C224">
            <v>6</v>
          </cell>
          <cell r="D224">
            <v>576475</v>
          </cell>
          <cell r="E224">
            <v>2</v>
          </cell>
          <cell r="F224">
            <v>841700</v>
          </cell>
          <cell r="G224">
            <v>0.46008066264798991</v>
          </cell>
        </row>
        <row r="225">
          <cell r="B225" t="str">
            <v>ST PETERS</v>
          </cell>
          <cell r="C225">
            <v>12</v>
          </cell>
          <cell r="D225">
            <v>1200000</v>
          </cell>
          <cell r="E225">
            <v>11</v>
          </cell>
          <cell r="F225">
            <v>1116500</v>
          </cell>
          <cell r="G225">
            <v>-6.958333333333333E-2</v>
          </cell>
        </row>
        <row r="226">
          <cell r="B226" t="str">
            <v>STEPNEY</v>
          </cell>
          <cell r="C226">
            <v>5</v>
          </cell>
          <cell r="D226">
            <v>613000</v>
          </cell>
          <cell r="E226">
            <v>3</v>
          </cell>
          <cell r="F226">
            <v>667000</v>
          </cell>
          <cell r="G226">
            <v>8.8091353996737357E-2</v>
          </cell>
        </row>
        <row r="227">
          <cell r="B227" t="str">
            <v>TRINITY GARDENS</v>
          </cell>
          <cell r="C227"/>
          <cell r="D227"/>
          <cell r="E227">
            <v>2</v>
          </cell>
          <cell r="F227">
            <v>731000</v>
          </cell>
          <cell r="G227"/>
        </row>
        <row r="228">
          <cell r="B228" t="str">
            <v>ABERFOYLE PARK</v>
          </cell>
          <cell r="C228">
            <v>42</v>
          </cell>
          <cell r="D228">
            <v>369975</v>
          </cell>
          <cell r="E228">
            <v>28</v>
          </cell>
          <cell r="F228">
            <v>447500</v>
          </cell>
          <cell r="G228">
            <v>0.20954118521521725</v>
          </cell>
        </row>
        <row r="229">
          <cell r="B229" t="str">
            <v>ALDINGA</v>
          </cell>
          <cell r="C229">
            <v>3</v>
          </cell>
          <cell r="D229">
            <v>387000</v>
          </cell>
          <cell r="E229">
            <v>3</v>
          </cell>
          <cell r="F229">
            <v>348000</v>
          </cell>
          <cell r="G229">
            <v>-0.10077519379844961</v>
          </cell>
        </row>
        <row r="230">
          <cell r="B230" t="str">
            <v>ALDINGA BEACH</v>
          </cell>
          <cell r="C230">
            <v>73</v>
          </cell>
          <cell r="D230">
            <v>330825</v>
          </cell>
          <cell r="E230">
            <v>31</v>
          </cell>
          <cell r="F230">
            <v>336000</v>
          </cell>
          <cell r="G230">
            <v>1.5642711403309906E-2</v>
          </cell>
        </row>
        <row r="231">
          <cell r="B231" t="str">
            <v>BLEWITT SPRINGS</v>
          </cell>
          <cell r="C231"/>
          <cell r="D231"/>
          <cell r="E231"/>
          <cell r="F231"/>
          <cell r="G231"/>
        </row>
        <row r="232">
          <cell r="B232" t="str">
            <v>CHANDLERS HILL</v>
          </cell>
          <cell r="C232">
            <v>4</v>
          </cell>
          <cell r="D232">
            <v>636000</v>
          </cell>
          <cell r="E232">
            <v>3</v>
          </cell>
          <cell r="F232">
            <v>585000</v>
          </cell>
          <cell r="G232">
            <v>-8.0188679245283015E-2</v>
          </cell>
        </row>
        <row r="233">
          <cell r="B233" t="str">
            <v>CHERRY GARDENS</v>
          </cell>
          <cell r="C233"/>
          <cell r="D233"/>
          <cell r="E233"/>
          <cell r="F233"/>
          <cell r="G233"/>
        </row>
        <row r="234">
          <cell r="B234" t="str">
            <v>CHRISTIE DOWNS</v>
          </cell>
          <cell r="C234">
            <v>20</v>
          </cell>
          <cell r="D234">
            <v>269075</v>
          </cell>
          <cell r="E234">
            <v>6</v>
          </cell>
          <cell r="F234">
            <v>257500</v>
          </cell>
          <cell r="G234">
            <v>-4.3017745981603642E-2</v>
          </cell>
        </row>
        <row r="235">
          <cell r="B235" t="str">
            <v>CHRISTIES BEACH</v>
          </cell>
          <cell r="C235">
            <v>31</v>
          </cell>
          <cell r="D235">
            <v>330000</v>
          </cell>
          <cell r="E235">
            <v>18</v>
          </cell>
          <cell r="F235">
            <v>357000</v>
          </cell>
          <cell r="G235">
            <v>8.1818181818181818E-2</v>
          </cell>
        </row>
        <row r="236">
          <cell r="B236" t="str">
            <v>CLARENDON</v>
          </cell>
          <cell r="C236">
            <v>1</v>
          </cell>
          <cell r="D236">
            <v>420000</v>
          </cell>
          <cell r="E236">
            <v>2</v>
          </cell>
          <cell r="F236">
            <v>391000</v>
          </cell>
          <cell r="G236">
            <v>-6.9047619047619052E-2</v>
          </cell>
        </row>
        <row r="237">
          <cell r="B237" t="str">
            <v>COROMANDEL EAST</v>
          </cell>
          <cell r="C237"/>
          <cell r="D237"/>
          <cell r="E237"/>
          <cell r="F237"/>
          <cell r="G237"/>
        </row>
        <row r="238">
          <cell r="B238" t="str">
            <v>COROMANDEL VALLEY</v>
          </cell>
          <cell r="C238">
            <v>19</v>
          </cell>
          <cell r="D238">
            <v>500000</v>
          </cell>
          <cell r="E238">
            <v>10</v>
          </cell>
          <cell r="F238">
            <v>498500</v>
          </cell>
          <cell r="G238">
            <v>-3.0000000000000001E-3</v>
          </cell>
        </row>
        <row r="239">
          <cell r="B239" t="str">
            <v>CRAIGBURN FARM</v>
          </cell>
          <cell r="C239">
            <v>13</v>
          </cell>
          <cell r="D239">
            <v>670000</v>
          </cell>
          <cell r="E239">
            <v>7</v>
          </cell>
          <cell r="F239">
            <v>630000</v>
          </cell>
          <cell r="G239">
            <v>-5.9701492537313432E-2</v>
          </cell>
        </row>
        <row r="240">
          <cell r="B240" t="str">
            <v>DARLINGTON</v>
          </cell>
          <cell r="C240">
            <v>3</v>
          </cell>
          <cell r="D240">
            <v>380000</v>
          </cell>
          <cell r="E240"/>
          <cell r="F240"/>
          <cell r="G240"/>
        </row>
        <row r="241">
          <cell r="B241" t="str">
            <v>DORSET VALE</v>
          </cell>
          <cell r="C241"/>
          <cell r="D241"/>
          <cell r="E241"/>
          <cell r="F241"/>
          <cell r="G241"/>
        </row>
        <row r="242">
          <cell r="B242" t="str">
            <v>FLAGSTAFF HILL</v>
          </cell>
          <cell r="C242">
            <v>47</v>
          </cell>
          <cell r="D242">
            <v>467500</v>
          </cell>
          <cell r="E242">
            <v>28</v>
          </cell>
          <cell r="F242">
            <v>485000</v>
          </cell>
          <cell r="G242">
            <v>3.7433155080213901E-2</v>
          </cell>
        </row>
        <row r="243">
          <cell r="B243" t="str">
            <v>HACKHAM</v>
          </cell>
          <cell r="C243">
            <v>17</v>
          </cell>
          <cell r="D243">
            <v>262500</v>
          </cell>
          <cell r="E243">
            <v>10</v>
          </cell>
          <cell r="F243">
            <v>264000</v>
          </cell>
          <cell r="G243">
            <v>5.7142857142857143E-3</v>
          </cell>
        </row>
        <row r="244">
          <cell r="B244" t="str">
            <v>HACKHAM WEST</v>
          </cell>
          <cell r="C244">
            <v>8</v>
          </cell>
          <cell r="D244">
            <v>242500</v>
          </cell>
          <cell r="E244">
            <v>22</v>
          </cell>
          <cell r="F244">
            <v>260500</v>
          </cell>
          <cell r="G244">
            <v>7.422680412371134E-2</v>
          </cell>
        </row>
        <row r="245">
          <cell r="B245" t="str">
            <v>HALLETT COVE</v>
          </cell>
          <cell r="C245">
            <v>48</v>
          </cell>
          <cell r="D245">
            <v>435200</v>
          </cell>
          <cell r="E245">
            <v>23</v>
          </cell>
          <cell r="F245">
            <v>432500</v>
          </cell>
          <cell r="G245">
            <v>-6.2040441176470585E-3</v>
          </cell>
        </row>
        <row r="246">
          <cell r="B246" t="str">
            <v>HAPPY VALLEY</v>
          </cell>
          <cell r="C246">
            <v>47</v>
          </cell>
          <cell r="D246">
            <v>361000</v>
          </cell>
          <cell r="E246">
            <v>33</v>
          </cell>
          <cell r="F246">
            <v>357500</v>
          </cell>
          <cell r="G246">
            <v>-9.6952908587257611E-3</v>
          </cell>
        </row>
        <row r="247">
          <cell r="B247" t="str">
            <v>HUNTFIELD HEIGHTS</v>
          </cell>
          <cell r="C247">
            <v>24</v>
          </cell>
          <cell r="D247">
            <v>264000</v>
          </cell>
          <cell r="E247">
            <v>12</v>
          </cell>
          <cell r="F247">
            <v>251500</v>
          </cell>
          <cell r="G247">
            <v>-4.7348484848484848E-2</v>
          </cell>
        </row>
        <row r="248">
          <cell r="B248" t="str">
            <v>IRONBANK</v>
          </cell>
          <cell r="C248">
            <v>1</v>
          </cell>
          <cell r="D248">
            <v>419000</v>
          </cell>
          <cell r="E248"/>
          <cell r="F248"/>
          <cell r="G248"/>
        </row>
        <row r="249">
          <cell r="B249" t="str">
            <v>KANGARILLA</v>
          </cell>
          <cell r="C249"/>
          <cell r="D249"/>
          <cell r="E249"/>
          <cell r="F249"/>
          <cell r="G249"/>
        </row>
        <row r="250">
          <cell r="B250" t="str">
            <v>LONSDALE</v>
          </cell>
          <cell r="C250"/>
          <cell r="D250"/>
          <cell r="E250"/>
          <cell r="F250"/>
          <cell r="G250"/>
        </row>
        <row r="251">
          <cell r="B251" t="str">
            <v>MASLIN BEACH</v>
          </cell>
          <cell r="C251">
            <v>6</v>
          </cell>
          <cell r="D251">
            <v>406750</v>
          </cell>
          <cell r="E251">
            <v>4</v>
          </cell>
          <cell r="F251">
            <v>365000</v>
          </cell>
          <cell r="G251">
            <v>-0.10264290104486785</v>
          </cell>
        </row>
        <row r="252">
          <cell r="B252" t="str">
            <v>MCLAREN FLAT</v>
          </cell>
          <cell r="C252">
            <v>8</v>
          </cell>
          <cell r="D252">
            <v>465000</v>
          </cell>
          <cell r="E252"/>
          <cell r="F252"/>
          <cell r="G252"/>
        </row>
        <row r="253">
          <cell r="B253" t="str">
            <v>MCLAREN VALE</v>
          </cell>
          <cell r="C253">
            <v>15</v>
          </cell>
          <cell r="D253">
            <v>415000</v>
          </cell>
          <cell r="E253">
            <v>4</v>
          </cell>
          <cell r="F253">
            <v>391000</v>
          </cell>
          <cell r="G253">
            <v>-5.7831325301204821E-2</v>
          </cell>
        </row>
        <row r="254">
          <cell r="B254" t="str">
            <v>MOANA</v>
          </cell>
          <cell r="C254">
            <v>18</v>
          </cell>
          <cell r="D254">
            <v>380000</v>
          </cell>
          <cell r="E254">
            <v>8</v>
          </cell>
          <cell r="F254">
            <v>575000</v>
          </cell>
          <cell r="G254">
            <v>0.51315789473684215</v>
          </cell>
        </row>
        <row r="255">
          <cell r="B255" t="str">
            <v>MORPHETT VALE</v>
          </cell>
          <cell r="C255">
            <v>106</v>
          </cell>
          <cell r="D255">
            <v>290000</v>
          </cell>
          <cell r="E255">
            <v>72</v>
          </cell>
          <cell r="F255">
            <v>301000</v>
          </cell>
          <cell r="G255">
            <v>3.793103448275862E-2</v>
          </cell>
        </row>
        <row r="256">
          <cell r="B256" t="str">
            <v>NOARLUNGA CENTRE</v>
          </cell>
          <cell r="C256"/>
          <cell r="D256"/>
          <cell r="E256"/>
          <cell r="F256"/>
          <cell r="G256"/>
        </row>
        <row r="257">
          <cell r="B257" t="str">
            <v>NOARLUNGA DOWNS</v>
          </cell>
          <cell r="C257">
            <v>8</v>
          </cell>
          <cell r="D257">
            <v>300000</v>
          </cell>
          <cell r="E257">
            <v>19</v>
          </cell>
          <cell r="F257">
            <v>313500</v>
          </cell>
          <cell r="G257">
            <v>4.4999999999999998E-2</v>
          </cell>
        </row>
        <row r="258">
          <cell r="B258" t="str">
            <v>O'HALLORAN HILL</v>
          </cell>
          <cell r="C258">
            <v>16</v>
          </cell>
          <cell r="D258">
            <v>340000</v>
          </cell>
          <cell r="E258">
            <v>5</v>
          </cell>
          <cell r="F258">
            <v>380000</v>
          </cell>
          <cell r="G258">
            <v>0.11764705882352941</v>
          </cell>
        </row>
        <row r="259">
          <cell r="B259" t="str">
            <v>OLD NOARLUNGA</v>
          </cell>
          <cell r="C259">
            <v>5</v>
          </cell>
          <cell r="D259">
            <v>454500</v>
          </cell>
          <cell r="E259">
            <v>1</v>
          </cell>
          <cell r="F259">
            <v>495000</v>
          </cell>
          <cell r="G259">
            <v>8.9108910891089105E-2</v>
          </cell>
        </row>
        <row r="260">
          <cell r="B260" t="str">
            <v>OLD REYNELLA</v>
          </cell>
          <cell r="C260">
            <v>14</v>
          </cell>
          <cell r="D260">
            <v>385000</v>
          </cell>
          <cell r="E260">
            <v>11</v>
          </cell>
          <cell r="F260">
            <v>393000</v>
          </cell>
          <cell r="G260">
            <v>2.0779220779220779E-2</v>
          </cell>
        </row>
        <row r="261">
          <cell r="B261" t="str">
            <v>ONKAPARINGA HILLS</v>
          </cell>
          <cell r="C261">
            <v>6</v>
          </cell>
          <cell r="D261">
            <v>372750</v>
          </cell>
          <cell r="E261">
            <v>7</v>
          </cell>
          <cell r="F261">
            <v>380000</v>
          </cell>
          <cell r="G261">
            <v>1.9450033534540577E-2</v>
          </cell>
        </row>
        <row r="262">
          <cell r="B262" t="str">
            <v>O'SULLIVAN BEACH</v>
          </cell>
          <cell r="C262">
            <v>7</v>
          </cell>
          <cell r="D262">
            <v>295000</v>
          </cell>
          <cell r="E262">
            <v>5</v>
          </cell>
          <cell r="F262">
            <v>272000</v>
          </cell>
          <cell r="G262">
            <v>-7.796610169491526E-2</v>
          </cell>
        </row>
        <row r="263">
          <cell r="B263" t="str">
            <v>PORT NOARLUNGA</v>
          </cell>
          <cell r="C263">
            <v>21</v>
          </cell>
          <cell r="D263">
            <v>351000</v>
          </cell>
          <cell r="E263">
            <v>8</v>
          </cell>
          <cell r="F263">
            <v>472500</v>
          </cell>
          <cell r="G263">
            <v>0.34615384615384615</v>
          </cell>
        </row>
        <row r="264">
          <cell r="B264" t="str">
            <v>PORT NOARLUNGA SOUTH</v>
          </cell>
          <cell r="C264">
            <v>11</v>
          </cell>
          <cell r="D264">
            <v>383500</v>
          </cell>
          <cell r="E264">
            <v>9</v>
          </cell>
          <cell r="F264">
            <v>384250</v>
          </cell>
          <cell r="G264">
            <v>1.9556714471968711E-3</v>
          </cell>
        </row>
        <row r="265">
          <cell r="B265" t="str">
            <v>PORT WILLUNGA</v>
          </cell>
          <cell r="C265">
            <v>8</v>
          </cell>
          <cell r="D265">
            <v>290000</v>
          </cell>
          <cell r="E265">
            <v>6</v>
          </cell>
          <cell r="F265">
            <v>357500</v>
          </cell>
          <cell r="G265">
            <v>0.23275862068965517</v>
          </cell>
        </row>
        <row r="266">
          <cell r="B266" t="str">
            <v>REYNELLA</v>
          </cell>
          <cell r="C266">
            <v>12</v>
          </cell>
          <cell r="D266">
            <v>310000</v>
          </cell>
          <cell r="E266">
            <v>10</v>
          </cell>
          <cell r="F266">
            <v>315000</v>
          </cell>
          <cell r="G266">
            <v>1.6129032258064516E-2</v>
          </cell>
        </row>
        <row r="267">
          <cell r="B267" t="str">
            <v>REYNELLA EAST</v>
          </cell>
          <cell r="C267">
            <v>5</v>
          </cell>
          <cell r="D267">
            <v>290000</v>
          </cell>
          <cell r="E267">
            <v>6</v>
          </cell>
          <cell r="F267">
            <v>327000</v>
          </cell>
          <cell r="G267">
            <v>0.12758620689655173</v>
          </cell>
        </row>
        <row r="268">
          <cell r="B268" t="str">
            <v>SEAFORD</v>
          </cell>
          <cell r="C268">
            <v>14</v>
          </cell>
          <cell r="D268">
            <v>345000</v>
          </cell>
          <cell r="E268">
            <v>14</v>
          </cell>
          <cell r="F268">
            <v>350000</v>
          </cell>
          <cell r="G268">
            <v>1.4492753623188406E-2</v>
          </cell>
        </row>
        <row r="269">
          <cell r="B269" t="str">
            <v>SEAFORD HEIGHTS</v>
          </cell>
          <cell r="C269"/>
          <cell r="D269"/>
          <cell r="E269"/>
          <cell r="F269"/>
          <cell r="G269"/>
        </row>
        <row r="270">
          <cell r="B270" t="str">
            <v>SEAFORD MEADOWS</v>
          </cell>
          <cell r="C270">
            <v>20</v>
          </cell>
          <cell r="D270">
            <v>383750</v>
          </cell>
          <cell r="E270">
            <v>11</v>
          </cell>
          <cell r="F270">
            <v>387500</v>
          </cell>
          <cell r="G270">
            <v>9.7719869706840382E-3</v>
          </cell>
        </row>
        <row r="271">
          <cell r="B271" t="str">
            <v>SEAFORD RISE</v>
          </cell>
          <cell r="C271">
            <v>21</v>
          </cell>
          <cell r="D271">
            <v>375000</v>
          </cell>
          <cell r="E271">
            <v>20</v>
          </cell>
          <cell r="F271">
            <v>377500</v>
          </cell>
          <cell r="G271">
            <v>6.6666666666666671E-3</v>
          </cell>
        </row>
        <row r="272">
          <cell r="B272" t="str">
            <v>SELLICKS BEACH</v>
          </cell>
          <cell r="C272">
            <v>10</v>
          </cell>
          <cell r="D272">
            <v>314000</v>
          </cell>
          <cell r="E272">
            <v>10</v>
          </cell>
          <cell r="F272">
            <v>332500</v>
          </cell>
          <cell r="G272">
            <v>5.89171974522293E-2</v>
          </cell>
        </row>
        <row r="273">
          <cell r="B273" t="str">
            <v>SELLICKS HILL</v>
          </cell>
          <cell r="C273"/>
          <cell r="D273"/>
          <cell r="E273"/>
          <cell r="F273"/>
          <cell r="G273"/>
        </row>
        <row r="274">
          <cell r="B274" t="str">
            <v>TATACHILLA</v>
          </cell>
          <cell r="C274"/>
          <cell r="D274"/>
          <cell r="E274"/>
          <cell r="F274"/>
          <cell r="G274"/>
        </row>
        <row r="275">
          <cell r="B275" t="str">
            <v>THE RANGE</v>
          </cell>
          <cell r="C275"/>
          <cell r="D275"/>
          <cell r="E275"/>
          <cell r="F275"/>
          <cell r="G275"/>
        </row>
        <row r="276">
          <cell r="B276" t="str">
            <v>VALE PARK</v>
          </cell>
          <cell r="C276">
            <v>7</v>
          </cell>
          <cell r="D276">
            <v>502000</v>
          </cell>
          <cell r="E276">
            <v>7</v>
          </cell>
          <cell r="F276">
            <v>570000</v>
          </cell>
          <cell r="G276">
            <v>0.13545816733067728</v>
          </cell>
        </row>
        <row r="277">
          <cell r="B277" t="str">
            <v>WHITES VALLEY</v>
          </cell>
          <cell r="C277"/>
          <cell r="D277"/>
          <cell r="E277"/>
          <cell r="F277"/>
          <cell r="G277"/>
        </row>
        <row r="278">
          <cell r="B278" t="str">
            <v>WILLUNGA</v>
          </cell>
          <cell r="C278">
            <v>13</v>
          </cell>
          <cell r="D278">
            <v>405000</v>
          </cell>
          <cell r="E278">
            <v>10</v>
          </cell>
          <cell r="F278">
            <v>407500</v>
          </cell>
          <cell r="G278">
            <v>6.1728395061728392E-3</v>
          </cell>
        </row>
        <row r="279">
          <cell r="B279" t="str">
            <v>WILLUNGA SOUTH</v>
          </cell>
          <cell r="C279"/>
          <cell r="D279"/>
          <cell r="E279"/>
          <cell r="F279"/>
          <cell r="G279"/>
        </row>
        <row r="280">
          <cell r="B280" t="str">
            <v>WOODCROFT</v>
          </cell>
          <cell r="C280">
            <v>54</v>
          </cell>
          <cell r="D280">
            <v>390750</v>
          </cell>
          <cell r="E280">
            <v>35</v>
          </cell>
          <cell r="F280">
            <v>405000</v>
          </cell>
          <cell r="G280">
            <v>3.6468330134357005E-2</v>
          </cell>
        </row>
        <row r="281">
          <cell r="B281" t="str">
            <v>ANDREWS FARM</v>
          </cell>
          <cell r="C281">
            <v>28</v>
          </cell>
          <cell r="D281">
            <v>284900</v>
          </cell>
          <cell r="E281">
            <v>25</v>
          </cell>
          <cell r="F281">
            <v>275000</v>
          </cell>
          <cell r="G281">
            <v>-3.4749034749034749E-2</v>
          </cell>
        </row>
        <row r="282">
          <cell r="B282" t="str">
            <v>ANGLE VALE</v>
          </cell>
          <cell r="C282">
            <v>8</v>
          </cell>
          <cell r="D282">
            <v>491000</v>
          </cell>
          <cell r="E282">
            <v>3</v>
          </cell>
          <cell r="F282">
            <v>545000</v>
          </cell>
          <cell r="G282">
            <v>0.10997963340122199</v>
          </cell>
        </row>
        <row r="283">
          <cell r="B283" t="str">
            <v>BIBARINGA</v>
          </cell>
          <cell r="C283"/>
          <cell r="D283"/>
          <cell r="E283"/>
          <cell r="F283"/>
          <cell r="G283"/>
        </row>
        <row r="284">
          <cell r="B284" t="str">
            <v>BLAKEVIEW</v>
          </cell>
          <cell r="C284">
            <v>30</v>
          </cell>
          <cell r="D284">
            <v>292500</v>
          </cell>
          <cell r="E284">
            <v>18</v>
          </cell>
          <cell r="F284">
            <v>265000</v>
          </cell>
          <cell r="G284">
            <v>-9.4017094017094016E-2</v>
          </cell>
        </row>
        <row r="285">
          <cell r="B285" t="str">
            <v>BUCKLAND PARK</v>
          </cell>
          <cell r="C285"/>
          <cell r="D285"/>
          <cell r="E285"/>
          <cell r="F285"/>
          <cell r="G285"/>
        </row>
        <row r="286">
          <cell r="B286" t="str">
            <v>CRAIGMORE</v>
          </cell>
          <cell r="C286">
            <v>46</v>
          </cell>
          <cell r="D286">
            <v>272250</v>
          </cell>
          <cell r="E286">
            <v>32</v>
          </cell>
          <cell r="F286">
            <v>309000</v>
          </cell>
          <cell r="G286">
            <v>0.13498622589531681</v>
          </cell>
        </row>
        <row r="287">
          <cell r="B287" t="str">
            <v>DAVOREN PARK</v>
          </cell>
          <cell r="C287">
            <v>22</v>
          </cell>
          <cell r="D287">
            <v>180250</v>
          </cell>
          <cell r="E287">
            <v>13</v>
          </cell>
          <cell r="F287">
            <v>175000</v>
          </cell>
          <cell r="G287">
            <v>-2.9126213592233011E-2</v>
          </cell>
        </row>
        <row r="288">
          <cell r="B288" t="str">
            <v>EDINBURGH</v>
          </cell>
          <cell r="C288"/>
          <cell r="D288"/>
          <cell r="E288"/>
          <cell r="F288"/>
          <cell r="G288"/>
        </row>
        <row r="289">
          <cell r="B289" t="str">
            <v>EDINBURGH NORTH</v>
          </cell>
          <cell r="C289"/>
          <cell r="D289"/>
          <cell r="E289"/>
          <cell r="F289"/>
          <cell r="G289"/>
        </row>
        <row r="290">
          <cell r="B290" t="str">
            <v>ELIZABETH</v>
          </cell>
          <cell r="C290">
            <v>2</v>
          </cell>
          <cell r="D290">
            <v>267500</v>
          </cell>
          <cell r="E290">
            <v>2</v>
          </cell>
          <cell r="F290">
            <v>267000</v>
          </cell>
          <cell r="G290">
            <v>-1.869158878504673E-3</v>
          </cell>
        </row>
        <row r="291">
          <cell r="B291" t="str">
            <v>ELIZABETH DOWNS</v>
          </cell>
          <cell r="C291">
            <v>17</v>
          </cell>
          <cell r="D291">
            <v>195000</v>
          </cell>
          <cell r="E291">
            <v>12</v>
          </cell>
          <cell r="F291">
            <v>180000</v>
          </cell>
          <cell r="G291">
            <v>-7.6923076923076927E-2</v>
          </cell>
        </row>
        <row r="292">
          <cell r="B292" t="str">
            <v>ELIZABETH EAST</v>
          </cell>
          <cell r="C292">
            <v>15</v>
          </cell>
          <cell r="D292">
            <v>210000</v>
          </cell>
          <cell r="E292">
            <v>10</v>
          </cell>
          <cell r="F292">
            <v>216000</v>
          </cell>
          <cell r="G292">
            <v>2.8571428571428571E-2</v>
          </cell>
        </row>
        <row r="293">
          <cell r="B293" t="str">
            <v>ELIZABETH GROVE</v>
          </cell>
          <cell r="C293">
            <v>6</v>
          </cell>
          <cell r="D293">
            <v>195000</v>
          </cell>
          <cell r="E293">
            <v>1</v>
          </cell>
          <cell r="F293">
            <v>225000</v>
          </cell>
          <cell r="G293">
            <v>0.15384615384615385</v>
          </cell>
        </row>
        <row r="294">
          <cell r="B294" t="str">
            <v>ELIZABETH NORTH</v>
          </cell>
          <cell r="C294">
            <v>7</v>
          </cell>
          <cell r="D294">
            <v>189000</v>
          </cell>
          <cell r="E294">
            <v>5</v>
          </cell>
          <cell r="F294">
            <v>182500</v>
          </cell>
          <cell r="G294">
            <v>-3.439153439153439E-2</v>
          </cell>
        </row>
        <row r="295">
          <cell r="B295" t="str">
            <v>ELIZABETH PARK</v>
          </cell>
          <cell r="C295">
            <v>16</v>
          </cell>
          <cell r="D295">
            <v>204750</v>
          </cell>
          <cell r="E295">
            <v>12</v>
          </cell>
          <cell r="F295">
            <v>206000</v>
          </cell>
          <cell r="G295">
            <v>6.105006105006105E-3</v>
          </cell>
        </row>
        <row r="296">
          <cell r="B296" t="str">
            <v>ELIZABETH SOUTH</v>
          </cell>
          <cell r="C296">
            <v>4</v>
          </cell>
          <cell r="D296">
            <v>211500</v>
          </cell>
          <cell r="E296">
            <v>4</v>
          </cell>
          <cell r="F296">
            <v>192500</v>
          </cell>
          <cell r="G296">
            <v>-8.9834515366430265E-2</v>
          </cell>
        </row>
        <row r="297">
          <cell r="B297" t="str">
            <v>ELIZABETH VALE</v>
          </cell>
          <cell r="C297">
            <v>9</v>
          </cell>
          <cell r="D297">
            <v>239000</v>
          </cell>
          <cell r="E297">
            <v>18</v>
          </cell>
          <cell r="F297">
            <v>238500</v>
          </cell>
          <cell r="G297">
            <v>-2.0920502092050207E-3</v>
          </cell>
        </row>
        <row r="298">
          <cell r="B298" t="str">
            <v>EVANSTON PARK</v>
          </cell>
          <cell r="C298">
            <v>18</v>
          </cell>
          <cell r="D298">
            <v>361250</v>
          </cell>
          <cell r="E298">
            <v>17</v>
          </cell>
          <cell r="F298">
            <v>334000</v>
          </cell>
          <cell r="G298">
            <v>-7.5432525951557097E-2</v>
          </cell>
        </row>
        <row r="299">
          <cell r="B299" t="str">
            <v>GOULD CREEK</v>
          </cell>
          <cell r="C299"/>
          <cell r="D299"/>
          <cell r="E299"/>
          <cell r="F299"/>
          <cell r="G299"/>
        </row>
        <row r="300">
          <cell r="B300" t="str">
            <v>HILLBANK</v>
          </cell>
          <cell r="C300">
            <v>21</v>
          </cell>
          <cell r="D300">
            <v>335000</v>
          </cell>
          <cell r="E300">
            <v>14</v>
          </cell>
          <cell r="F300">
            <v>294250</v>
          </cell>
          <cell r="G300">
            <v>-0.12164179104477611</v>
          </cell>
        </row>
        <row r="301">
          <cell r="B301" t="str">
            <v>HILLIER</v>
          </cell>
          <cell r="C301"/>
          <cell r="D301"/>
          <cell r="E301"/>
          <cell r="F301"/>
          <cell r="G301"/>
        </row>
        <row r="302">
          <cell r="B302" t="str">
            <v>HUMBUG SCRUB</v>
          </cell>
          <cell r="C302"/>
          <cell r="D302"/>
          <cell r="E302"/>
          <cell r="F302"/>
          <cell r="G302"/>
        </row>
        <row r="303">
          <cell r="B303" t="str">
            <v>MACDONALD PARK</v>
          </cell>
          <cell r="C303"/>
          <cell r="D303"/>
          <cell r="E303"/>
          <cell r="F303"/>
          <cell r="G303"/>
        </row>
        <row r="304">
          <cell r="B304" t="str">
            <v>MUNNO PARA</v>
          </cell>
          <cell r="C304">
            <v>8</v>
          </cell>
          <cell r="D304">
            <v>263500</v>
          </cell>
          <cell r="E304">
            <v>11</v>
          </cell>
          <cell r="F304">
            <v>251000</v>
          </cell>
          <cell r="G304">
            <v>-4.743833017077799E-2</v>
          </cell>
        </row>
        <row r="305">
          <cell r="B305" t="str">
            <v>MUNNO PARA DOWNS</v>
          </cell>
          <cell r="C305"/>
          <cell r="D305"/>
          <cell r="E305"/>
          <cell r="F305"/>
          <cell r="G305"/>
        </row>
        <row r="306">
          <cell r="B306" t="str">
            <v>MUNNO PARA WEST</v>
          </cell>
          <cell r="C306">
            <v>25</v>
          </cell>
          <cell r="D306">
            <v>261000</v>
          </cell>
          <cell r="E306">
            <v>12</v>
          </cell>
          <cell r="F306">
            <v>315000</v>
          </cell>
          <cell r="G306">
            <v>0.20689655172413793</v>
          </cell>
        </row>
        <row r="307">
          <cell r="B307" t="str">
            <v>ONE TREE HILL</v>
          </cell>
          <cell r="C307">
            <v>1</v>
          </cell>
          <cell r="D307">
            <v>438000</v>
          </cell>
          <cell r="E307"/>
          <cell r="F307"/>
          <cell r="G307"/>
        </row>
        <row r="308">
          <cell r="B308" t="str">
            <v>PENFIELD</v>
          </cell>
          <cell r="C308">
            <v>3</v>
          </cell>
          <cell r="D308">
            <v>326250</v>
          </cell>
          <cell r="E308">
            <v>3</v>
          </cell>
          <cell r="F308">
            <v>320000</v>
          </cell>
          <cell r="G308">
            <v>-1.9157088122605363E-2</v>
          </cell>
        </row>
        <row r="309">
          <cell r="B309" t="str">
            <v>PENFIELD GARDENS</v>
          </cell>
          <cell r="C309"/>
          <cell r="D309"/>
          <cell r="E309"/>
          <cell r="F309"/>
          <cell r="G309"/>
        </row>
        <row r="310">
          <cell r="B310" t="str">
            <v>SAMPSON FLAT</v>
          </cell>
          <cell r="C310"/>
          <cell r="D310"/>
          <cell r="E310"/>
          <cell r="F310"/>
          <cell r="G310"/>
        </row>
        <row r="311">
          <cell r="B311" t="str">
            <v>SMITHFIELD</v>
          </cell>
          <cell r="C311">
            <v>5</v>
          </cell>
          <cell r="D311">
            <v>256500</v>
          </cell>
          <cell r="E311">
            <v>5</v>
          </cell>
          <cell r="F311">
            <v>210000</v>
          </cell>
          <cell r="G311">
            <v>-0.18128654970760233</v>
          </cell>
        </row>
        <row r="312">
          <cell r="B312" t="str">
            <v>SMITHFIELD PLAINS</v>
          </cell>
          <cell r="C312">
            <v>16</v>
          </cell>
          <cell r="D312">
            <v>182000</v>
          </cell>
          <cell r="E312">
            <v>9</v>
          </cell>
          <cell r="F312">
            <v>217500</v>
          </cell>
          <cell r="G312">
            <v>0.19505494505494506</v>
          </cell>
        </row>
        <row r="313">
          <cell r="B313" t="str">
            <v>ST KILDA</v>
          </cell>
          <cell r="C313"/>
          <cell r="D313"/>
          <cell r="E313"/>
          <cell r="F313"/>
          <cell r="G313"/>
        </row>
        <row r="314">
          <cell r="B314" t="str">
            <v>ULEYBURY</v>
          </cell>
          <cell r="C314"/>
          <cell r="D314"/>
          <cell r="E314"/>
          <cell r="F314"/>
          <cell r="G314"/>
        </row>
        <row r="315">
          <cell r="B315" t="str">
            <v>VIRGINIA</v>
          </cell>
          <cell r="C315">
            <v>7</v>
          </cell>
          <cell r="D315">
            <v>485000</v>
          </cell>
          <cell r="E315">
            <v>2</v>
          </cell>
          <cell r="F315">
            <v>473000</v>
          </cell>
          <cell r="G315">
            <v>-2.4742268041237112E-2</v>
          </cell>
        </row>
        <row r="316">
          <cell r="B316" t="str">
            <v>WATERLOO CORNER</v>
          </cell>
          <cell r="C316"/>
          <cell r="D316"/>
          <cell r="E316"/>
          <cell r="F316"/>
          <cell r="G316"/>
        </row>
        <row r="317">
          <cell r="B317" t="str">
            <v>YATTALUNGA</v>
          </cell>
          <cell r="C317"/>
          <cell r="D317"/>
          <cell r="E317"/>
          <cell r="F317"/>
          <cell r="G317"/>
        </row>
        <row r="318">
          <cell r="B318" t="str">
            <v>ALBERTON</v>
          </cell>
          <cell r="C318">
            <v>9</v>
          </cell>
          <cell r="D318">
            <v>425000</v>
          </cell>
          <cell r="E318">
            <v>4</v>
          </cell>
          <cell r="F318">
            <v>518000</v>
          </cell>
          <cell r="G318">
            <v>0.21882352941176469</v>
          </cell>
        </row>
        <row r="319">
          <cell r="B319" t="str">
            <v>ANGLE PARK</v>
          </cell>
          <cell r="C319">
            <v>5</v>
          </cell>
          <cell r="D319">
            <v>439100</v>
          </cell>
          <cell r="E319">
            <v>2</v>
          </cell>
          <cell r="F319">
            <v>419250</v>
          </cell>
          <cell r="G319">
            <v>-4.5206103393304484E-2</v>
          </cell>
        </row>
        <row r="320">
          <cell r="B320" t="str">
            <v>BIRKENHEAD</v>
          </cell>
          <cell r="C320">
            <v>9</v>
          </cell>
          <cell r="D320">
            <v>400000</v>
          </cell>
          <cell r="E320">
            <v>9</v>
          </cell>
          <cell r="F320">
            <v>392500</v>
          </cell>
          <cell r="G320">
            <v>-1.8749999999999999E-2</v>
          </cell>
        </row>
        <row r="321">
          <cell r="B321" t="str">
            <v>BLAIR ATHOL</v>
          </cell>
          <cell r="C321">
            <v>20</v>
          </cell>
          <cell r="D321">
            <v>380000</v>
          </cell>
          <cell r="E321">
            <v>11</v>
          </cell>
          <cell r="F321">
            <v>436000</v>
          </cell>
          <cell r="G321">
            <v>0.14736842105263157</v>
          </cell>
        </row>
        <row r="322">
          <cell r="B322" t="str">
            <v>BROADVIEW</v>
          </cell>
          <cell r="C322">
            <v>11</v>
          </cell>
          <cell r="D322">
            <v>442000</v>
          </cell>
          <cell r="E322">
            <v>14</v>
          </cell>
          <cell r="F322">
            <v>528375</v>
          </cell>
          <cell r="G322">
            <v>0.19541855203619909</v>
          </cell>
        </row>
        <row r="323">
          <cell r="B323" t="str">
            <v>CLEARVIEW</v>
          </cell>
          <cell r="C323">
            <v>16</v>
          </cell>
          <cell r="D323">
            <v>351750</v>
          </cell>
          <cell r="E323">
            <v>13</v>
          </cell>
          <cell r="F323">
            <v>381000</v>
          </cell>
          <cell r="G323">
            <v>8.3155650319829424E-2</v>
          </cell>
        </row>
        <row r="324">
          <cell r="B324" t="str">
            <v>CROYDON PARK</v>
          </cell>
          <cell r="C324">
            <v>18</v>
          </cell>
          <cell r="D324">
            <v>390000</v>
          </cell>
          <cell r="E324">
            <v>10</v>
          </cell>
          <cell r="F324">
            <v>417500</v>
          </cell>
          <cell r="G324">
            <v>7.0512820512820512E-2</v>
          </cell>
        </row>
        <row r="325">
          <cell r="B325" t="str">
            <v>DERNANCOURT</v>
          </cell>
          <cell r="C325">
            <v>25</v>
          </cell>
          <cell r="D325">
            <v>429750</v>
          </cell>
          <cell r="E325">
            <v>15</v>
          </cell>
          <cell r="F325">
            <v>443500</v>
          </cell>
          <cell r="G325">
            <v>3.1995346131471786E-2</v>
          </cell>
        </row>
        <row r="326">
          <cell r="B326" t="str">
            <v>DEVON PARK</v>
          </cell>
          <cell r="C326">
            <v>6</v>
          </cell>
          <cell r="D326">
            <v>455000</v>
          </cell>
          <cell r="E326"/>
          <cell r="F326"/>
          <cell r="G326"/>
        </row>
        <row r="327">
          <cell r="B327" t="str">
            <v>DRY CREEK</v>
          </cell>
          <cell r="C327">
            <v>2</v>
          </cell>
          <cell r="D327">
            <v>202000</v>
          </cell>
          <cell r="E327"/>
          <cell r="F327"/>
          <cell r="G327"/>
        </row>
        <row r="328">
          <cell r="B328" t="str">
            <v>DUDLEY PARK</v>
          </cell>
          <cell r="C328"/>
          <cell r="D328"/>
          <cell r="E328">
            <v>2</v>
          </cell>
          <cell r="F328">
            <v>357500</v>
          </cell>
          <cell r="G328"/>
        </row>
        <row r="329">
          <cell r="B329" t="str">
            <v>ENFIELD</v>
          </cell>
          <cell r="C329">
            <v>29</v>
          </cell>
          <cell r="D329">
            <v>374000</v>
          </cell>
          <cell r="E329">
            <v>18</v>
          </cell>
          <cell r="F329">
            <v>386000</v>
          </cell>
          <cell r="G329">
            <v>3.2085561497326207E-2</v>
          </cell>
        </row>
        <row r="330">
          <cell r="B330" t="str">
            <v>ETHELTON</v>
          </cell>
          <cell r="C330">
            <v>4</v>
          </cell>
          <cell r="D330">
            <v>402500</v>
          </cell>
          <cell r="E330">
            <v>4</v>
          </cell>
          <cell r="F330">
            <v>452500</v>
          </cell>
          <cell r="G330">
            <v>0.12422360248447205</v>
          </cell>
        </row>
        <row r="331">
          <cell r="B331" t="str">
            <v>EXETER</v>
          </cell>
          <cell r="C331">
            <v>5</v>
          </cell>
          <cell r="D331">
            <v>460000</v>
          </cell>
          <cell r="E331">
            <v>5</v>
          </cell>
          <cell r="F331">
            <v>406500</v>
          </cell>
          <cell r="G331">
            <v>-0.11630434782608695</v>
          </cell>
        </row>
        <row r="332">
          <cell r="B332" t="str">
            <v>FERRYDEN PARK</v>
          </cell>
          <cell r="C332">
            <v>12</v>
          </cell>
          <cell r="D332">
            <v>387000</v>
          </cell>
          <cell r="E332">
            <v>7</v>
          </cell>
          <cell r="F332">
            <v>410000</v>
          </cell>
          <cell r="G332">
            <v>5.9431524547803614E-2</v>
          </cell>
        </row>
        <row r="333">
          <cell r="B333" t="str">
            <v>GEPPS CROSS</v>
          </cell>
          <cell r="C333">
            <v>3</v>
          </cell>
          <cell r="D333">
            <v>330000</v>
          </cell>
          <cell r="E333">
            <v>1</v>
          </cell>
          <cell r="F333">
            <v>340000</v>
          </cell>
          <cell r="G333">
            <v>3.0303030303030304E-2</v>
          </cell>
        </row>
        <row r="334">
          <cell r="B334" t="str">
            <v>GILLES PLAINS</v>
          </cell>
          <cell r="C334">
            <v>15</v>
          </cell>
          <cell r="D334">
            <v>382000</v>
          </cell>
          <cell r="E334">
            <v>11</v>
          </cell>
          <cell r="F334">
            <v>400000</v>
          </cell>
          <cell r="G334">
            <v>4.712041884816754E-2</v>
          </cell>
        </row>
        <row r="335">
          <cell r="B335" t="str">
            <v>GILLMAN</v>
          </cell>
          <cell r="C335">
            <v>1</v>
          </cell>
          <cell r="D335">
            <v>245000</v>
          </cell>
          <cell r="E335"/>
          <cell r="F335"/>
          <cell r="G335"/>
        </row>
        <row r="336">
          <cell r="B336" t="str">
            <v>GLANVILLE</v>
          </cell>
          <cell r="C336">
            <v>7</v>
          </cell>
          <cell r="D336">
            <v>345000</v>
          </cell>
          <cell r="E336">
            <v>3</v>
          </cell>
          <cell r="F336">
            <v>305000</v>
          </cell>
          <cell r="G336">
            <v>-0.11594202898550725</v>
          </cell>
        </row>
        <row r="337">
          <cell r="B337" t="str">
            <v>GREENACRES</v>
          </cell>
          <cell r="C337">
            <v>12</v>
          </cell>
          <cell r="D337">
            <v>377000</v>
          </cell>
          <cell r="E337">
            <v>13</v>
          </cell>
          <cell r="F337">
            <v>402750</v>
          </cell>
          <cell r="G337">
            <v>6.830238726790451E-2</v>
          </cell>
        </row>
        <row r="338">
          <cell r="B338" t="str">
            <v>HAMPSTEAD GARDENS</v>
          </cell>
          <cell r="C338">
            <v>7</v>
          </cell>
          <cell r="D338">
            <v>404000</v>
          </cell>
          <cell r="E338">
            <v>5</v>
          </cell>
          <cell r="F338">
            <v>545000</v>
          </cell>
          <cell r="G338">
            <v>0.34900990099009899</v>
          </cell>
        </row>
        <row r="339">
          <cell r="B339" t="str">
            <v>HILLCREST</v>
          </cell>
          <cell r="C339">
            <v>22</v>
          </cell>
          <cell r="D339">
            <v>420000</v>
          </cell>
          <cell r="E339">
            <v>15</v>
          </cell>
          <cell r="F339">
            <v>439500</v>
          </cell>
          <cell r="G339">
            <v>4.642857142857143E-2</v>
          </cell>
        </row>
        <row r="340">
          <cell r="B340" t="str">
            <v>HOLDEN HILL</v>
          </cell>
          <cell r="C340">
            <v>19</v>
          </cell>
          <cell r="D340">
            <v>335000</v>
          </cell>
          <cell r="E340">
            <v>10</v>
          </cell>
          <cell r="F340">
            <v>336250</v>
          </cell>
          <cell r="G340">
            <v>3.7313432835820895E-3</v>
          </cell>
        </row>
        <row r="341">
          <cell r="B341" t="str">
            <v>KILBURN</v>
          </cell>
          <cell r="C341">
            <v>10</v>
          </cell>
          <cell r="D341">
            <v>350000</v>
          </cell>
          <cell r="E341">
            <v>7</v>
          </cell>
          <cell r="F341">
            <v>397500</v>
          </cell>
          <cell r="G341">
            <v>0.1357142857142857</v>
          </cell>
        </row>
        <row r="342">
          <cell r="B342" t="str">
            <v>KLEMZIG</v>
          </cell>
          <cell r="C342">
            <v>24</v>
          </cell>
          <cell r="D342">
            <v>510000</v>
          </cell>
          <cell r="E342">
            <v>14</v>
          </cell>
          <cell r="F342">
            <v>492500</v>
          </cell>
          <cell r="G342">
            <v>-3.4313725490196081E-2</v>
          </cell>
        </row>
        <row r="343">
          <cell r="B343" t="str">
            <v>LARGS BAY</v>
          </cell>
          <cell r="C343">
            <v>16</v>
          </cell>
          <cell r="D343">
            <v>449000</v>
          </cell>
          <cell r="E343">
            <v>6</v>
          </cell>
          <cell r="F343">
            <v>470000</v>
          </cell>
          <cell r="G343">
            <v>4.6770601336302897E-2</v>
          </cell>
        </row>
        <row r="344">
          <cell r="B344" t="str">
            <v>LARGS NORTH</v>
          </cell>
          <cell r="C344">
            <v>18</v>
          </cell>
          <cell r="D344">
            <v>360000</v>
          </cell>
          <cell r="E344">
            <v>15</v>
          </cell>
          <cell r="F344">
            <v>555000</v>
          </cell>
          <cell r="G344">
            <v>0.54166666666666663</v>
          </cell>
        </row>
        <row r="345">
          <cell r="B345" t="str">
            <v>MANNINGHAM</v>
          </cell>
          <cell r="C345">
            <v>8</v>
          </cell>
          <cell r="D345">
            <v>567500</v>
          </cell>
          <cell r="E345">
            <v>5</v>
          </cell>
          <cell r="F345">
            <v>512000</v>
          </cell>
          <cell r="G345">
            <v>-9.7797356828193835E-2</v>
          </cell>
        </row>
        <row r="346">
          <cell r="B346" t="str">
            <v>MANSFIELD PARK</v>
          </cell>
          <cell r="C346">
            <v>13</v>
          </cell>
          <cell r="D346">
            <v>398000</v>
          </cell>
          <cell r="E346">
            <v>7</v>
          </cell>
          <cell r="F346">
            <v>385000</v>
          </cell>
          <cell r="G346">
            <v>-3.2663316582914576E-2</v>
          </cell>
        </row>
        <row r="347">
          <cell r="B347" t="str">
            <v>NEW PORT</v>
          </cell>
          <cell r="C347"/>
          <cell r="D347"/>
          <cell r="E347"/>
          <cell r="F347"/>
          <cell r="G347"/>
        </row>
        <row r="348">
          <cell r="B348" t="str">
            <v>NORTH HAVEN</v>
          </cell>
          <cell r="C348">
            <v>22</v>
          </cell>
          <cell r="D348">
            <v>424750</v>
          </cell>
          <cell r="E348">
            <v>15</v>
          </cell>
          <cell r="F348">
            <v>425000</v>
          </cell>
          <cell r="G348">
            <v>5.885815185403178E-4</v>
          </cell>
        </row>
        <row r="349">
          <cell r="B349" t="str">
            <v>NORTHFIELD</v>
          </cell>
          <cell r="C349">
            <v>15</v>
          </cell>
          <cell r="D349">
            <v>387250</v>
          </cell>
          <cell r="E349">
            <v>11</v>
          </cell>
          <cell r="F349">
            <v>394250</v>
          </cell>
          <cell r="G349">
            <v>1.8076178179470628E-2</v>
          </cell>
        </row>
        <row r="350">
          <cell r="B350" t="str">
            <v>NORTHGATE</v>
          </cell>
          <cell r="C350">
            <v>24</v>
          </cell>
          <cell r="D350">
            <v>580000</v>
          </cell>
          <cell r="E350">
            <v>26</v>
          </cell>
          <cell r="F350">
            <v>556000</v>
          </cell>
          <cell r="G350">
            <v>-4.1379310344827586E-2</v>
          </cell>
        </row>
        <row r="351">
          <cell r="B351" t="str">
            <v>OAKDEN</v>
          </cell>
          <cell r="C351">
            <v>20</v>
          </cell>
          <cell r="D351">
            <v>428000</v>
          </cell>
          <cell r="E351">
            <v>12</v>
          </cell>
          <cell r="F351">
            <v>397500</v>
          </cell>
          <cell r="G351">
            <v>-7.1261682242990648E-2</v>
          </cell>
        </row>
        <row r="352">
          <cell r="B352" t="str">
            <v>OSBORNE</v>
          </cell>
          <cell r="C352">
            <v>6</v>
          </cell>
          <cell r="D352">
            <v>275000</v>
          </cell>
          <cell r="E352">
            <v>4</v>
          </cell>
          <cell r="F352">
            <v>330000</v>
          </cell>
          <cell r="G352">
            <v>0.2</v>
          </cell>
        </row>
        <row r="353">
          <cell r="B353" t="str">
            <v>OTTOWAY</v>
          </cell>
          <cell r="C353">
            <v>10</v>
          </cell>
          <cell r="D353">
            <v>316500</v>
          </cell>
          <cell r="E353">
            <v>10</v>
          </cell>
          <cell r="F353">
            <v>311000</v>
          </cell>
          <cell r="G353">
            <v>-1.7377567140600316E-2</v>
          </cell>
        </row>
        <row r="354">
          <cell r="B354" t="str">
            <v>OUTER HARBOR</v>
          </cell>
          <cell r="C354"/>
          <cell r="D354"/>
          <cell r="E354"/>
          <cell r="F354"/>
          <cell r="G354"/>
        </row>
        <row r="355">
          <cell r="B355" t="str">
            <v>OVINGHAM</v>
          </cell>
          <cell r="C355"/>
          <cell r="D355"/>
          <cell r="E355">
            <v>3</v>
          </cell>
          <cell r="F355">
            <v>596250</v>
          </cell>
          <cell r="G355"/>
        </row>
        <row r="356">
          <cell r="B356" t="str">
            <v>PETERHEAD</v>
          </cell>
          <cell r="C356">
            <v>5</v>
          </cell>
          <cell r="D356">
            <v>397500</v>
          </cell>
          <cell r="E356">
            <v>5</v>
          </cell>
          <cell r="F356">
            <v>315000</v>
          </cell>
          <cell r="G356">
            <v>-0.20754716981132076</v>
          </cell>
        </row>
        <row r="357">
          <cell r="B357" t="str">
            <v>PORT ADELAIDE</v>
          </cell>
          <cell r="C357">
            <v>4</v>
          </cell>
          <cell r="D357">
            <v>410000</v>
          </cell>
          <cell r="E357">
            <v>2</v>
          </cell>
          <cell r="F357">
            <v>440000</v>
          </cell>
          <cell r="G357">
            <v>7.3170731707317069E-2</v>
          </cell>
        </row>
        <row r="358">
          <cell r="B358" t="str">
            <v>PROSPECT</v>
          </cell>
          <cell r="C358">
            <v>56</v>
          </cell>
          <cell r="D358">
            <v>617500</v>
          </cell>
          <cell r="E358">
            <v>33</v>
          </cell>
          <cell r="F358">
            <v>570000</v>
          </cell>
          <cell r="G358">
            <v>-7.6923076923076927E-2</v>
          </cell>
        </row>
        <row r="359">
          <cell r="B359" t="str">
            <v>QUEENSTOWN</v>
          </cell>
          <cell r="C359">
            <v>4</v>
          </cell>
          <cell r="D359">
            <v>374500</v>
          </cell>
          <cell r="E359">
            <v>6</v>
          </cell>
          <cell r="F359">
            <v>399000</v>
          </cell>
          <cell r="G359">
            <v>6.5420560747663545E-2</v>
          </cell>
        </row>
        <row r="360">
          <cell r="B360" t="str">
            <v>REGENCY PARK</v>
          </cell>
          <cell r="C360"/>
          <cell r="D360"/>
          <cell r="E360"/>
          <cell r="F360"/>
          <cell r="G360"/>
        </row>
        <row r="361">
          <cell r="B361" t="str">
            <v>ROSEWATER</v>
          </cell>
          <cell r="C361">
            <v>13</v>
          </cell>
          <cell r="D361">
            <v>332500</v>
          </cell>
          <cell r="E361">
            <v>14</v>
          </cell>
          <cell r="F361">
            <v>365000</v>
          </cell>
          <cell r="G361">
            <v>9.7744360902255634E-2</v>
          </cell>
        </row>
        <row r="362">
          <cell r="B362" t="str">
            <v>SEFTON PARK</v>
          </cell>
          <cell r="C362">
            <v>2</v>
          </cell>
          <cell r="D362">
            <v>538250</v>
          </cell>
          <cell r="E362">
            <v>1</v>
          </cell>
          <cell r="F362">
            <v>575000</v>
          </cell>
          <cell r="G362">
            <v>6.827682303762192E-2</v>
          </cell>
        </row>
        <row r="363">
          <cell r="B363" t="str">
            <v>SEMAPHORE</v>
          </cell>
          <cell r="C363">
            <v>11</v>
          </cell>
          <cell r="D363">
            <v>583000</v>
          </cell>
          <cell r="E363">
            <v>6</v>
          </cell>
          <cell r="F363">
            <v>545000</v>
          </cell>
          <cell r="G363">
            <v>-6.5180102915951971E-2</v>
          </cell>
        </row>
        <row r="364">
          <cell r="B364" t="str">
            <v>SEMAPHORE SOUTH</v>
          </cell>
          <cell r="C364">
            <v>7</v>
          </cell>
          <cell r="D364">
            <v>600500</v>
          </cell>
          <cell r="E364">
            <v>5</v>
          </cell>
          <cell r="F364">
            <v>633000</v>
          </cell>
          <cell r="G364">
            <v>5.4121565362198171E-2</v>
          </cell>
        </row>
        <row r="365">
          <cell r="B365" t="str">
            <v>TAPEROO</v>
          </cell>
          <cell r="C365">
            <v>9</v>
          </cell>
          <cell r="D365">
            <v>345000</v>
          </cell>
          <cell r="E365">
            <v>8</v>
          </cell>
          <cell r="F365">
            <v>345000</v>
          </cell>
          <cell r="G365">
            <v>0</v>
          </cell>
        </row>
        <row r="366">
          <cell r="B366" t="str">
            <v>VALLEY VIEW</v>
          </cell>
          <cell r="C366">
            <v>24</v>
          </cell>
          <cell r="D366">
            <v>348000</v>
          </cell>
          <cell r="E366">
            <v>20</v>
          </cell>
          <cell r="F366">
            <v>345000</v>
          </cell>
          <cell r="G366">
            <v>-8.6206896551724137E-3</v>
          </cell>
        </row>
        <row r="367">
          <cell r="B367" t="str">
            <v>WALKLEY HEIGHTS</v>
          </cell>
          <cell r="C367">
            <v>15</v>
          </cell>
          <cell r="D367">
            <v>485250</v>
          </cell>
          <cell r="E367">
            <v>4</v>
          </cell>
          <cell r="F367">
            <v>535000</v>
          </cell>
          <cell r="G367">
            <v>0.10252447192168986</v>
          </cell>
        </row>
        <row r="368">
          <cell r="B368" t="str">
            <v>WINDSOR GARDENS</v>
          </cell>
          <cell r="C368">
            <v>27</v>
          </cell>
          <cell r="D368">
            <v>381725</v>
          </cell>
          <cell r="E368">
            <v>14</v>
          </cell>
          <cell r="F368">
            <v>387000</v>
          </cell>
          <cell r="G368">
            <v>1.3818848647586613E-2</v>
          </cell>
        </row>
        <row r="369">
          <cell r="B369" t="str">
            <v>WINGFIELD</v>
          </cell>
          <cell r="C369"/>
          <cell r="D369"/>
          <cell r="E369">
            <v>1</v>
          </cell>
          <cell r="F369">
            <v>227500</v>
          </cell>
          <cell r="G369"/>
        </row>
        <row r="370">
          <cell r="B370" t="str">
            <v>WOODVILLE GARDENS</v>
          </cell>
          <cell r="C370">
            <v>7</v>
          </cell>
          <cell r="D370">
            <v>390000</v>
          </cell>
          <cell r="E370"/>
          <cell r="F370"/>
          <cell r="G370"/>
        </row>
        <row r="371">
          <cell r="B371" t="str">
            <v>BROADVIEW</v>
          </cell>
          <cell r="C371">
            <v>11</v>
          </cell>
          <cell r="D371">
            <v>442000</v>
          </cell>
          <cell r="E371">
            <v>14</v>
          </cell>
          <cell r="F371">
            <v>528375</v>
          </cell>
          <cell r="G371">
            <v>0.19541855203619909</v>
          </cell>
        </row>
        <row r="372">
          <cell r="B372" t="str">
            <v>COLLINSWOOD</v>
          </cell>
          <cell r="C372">
            <v>4</v>
          </cell>
          <cell r="D372">
            <v>641000</v>
          </cell>
          <cell r="E372">
            <v>3</v>
          </cell>
          <cell r="F372">
            <v>665000</v>
          </cell>
          <cell r="G372">
            <v>3.7441497659906398E-2</v>
          </cell>
        </row>
        <row r="373">
          <cell r="B373" t="str">
            <v>FITZROY</v>
          </cell>
          <cell r="C373">
            <v>2</v>
          </cell>
          <cell r="D373">
            <v>716000</v>
          </cell>
          <cell r="E373">
            <v>1</v>
          </cell>
          <cell r="F373">
            <v>786000</v>
          </cell>
          <cell r="G373">
            <v>9.7765363128491614E-2</v>
          </cell>
        </row>
        <row r="374">
          <cell r="B374" t="str">
            <v>MEDINDIE GARDENS</v>
          </cell>
          <cell r="C374"/>
          <cell r="D374"/>
          <cell r="E374"/>
          <cell r="F374"/>
          <cell r="G374"/>
        </row>
        <row r="375">
          <cell r="B375" t="str">
            <v>NAILSWORTH</v>
          </cell>
          <cell r="C375">
            <v>4</v>
          </cell>
          <cell r="D375">
            <v>617250</v>
          </cell>
          <cell r="E375">
            <v>6</v>
          </cell>
          <cell r="F375">
            <v>590000</v>
          </cell>
          <cell r="G375">
            <v>-4.4147428108545973E-2</v>
          </cell>
        </row>
        <row r="376">
          <cell r="B376" t="str">
            <v>OVINGHAM</v>
          </cell>
          <cell r="C376"/>
          <cell r="D376"/>
          <cell r="E376">
            <v>3</v>
          </cell>
          <cell r="F376">
            <v>596250</v>
          </cell>
          <cell r="G376"/>
        </row>
        <row r="377">
          <cell r="B377" t="str">
            <v>PROSPECT</v>
          </cell>
          <cell r="C377">
            <v>56</v>
          </cell>
          <cell r="D377">
            <v>617500</v>
          </cell>
          <cell r="E377">
            <v>33</v>
          </cell>
          <cell r="F377">
            <v>570000</v>
          </cell>
          <cell r="G377">
            <v>-7.6923076923076927E-2</v>
          </cell>
        </row>
        <row r="378">
          <cell r="B378" t="str">
            <v>SEFTON PARK</v>
          </cell>
          <cell r="C378">
            <v>2</v>
          </cell>
          <cell r="D378">
            <v>538250</v>
          </cell>
          <cell r="E378">
            <v>1</v>
          </cell>
          <cell r="F378">
            <v>575000</v>
          </cell>
          <cell r="G378">
            <v>6.827682303762192E-2</v>
          </cell>
        </row>
        <row r="379">
          <cell r="B379" t="str">
            <v>THORNGATE</v>
          </cell>
          <cell r="C379"/>
          <cell r="D379"/>
          <cell r="E379">
            <v>1</v>
          </cell>
          <cell r="F379">
            <v>850000</v>
          </cell>
          <cell r="G379"/>
        </row>
        <row r="380">
          <cell r="B380" t="str">
            <v>BOLIVAR</v>
          </cell>
          <cell r="C380"/>
          <cell r="D380"/>
          <cell r="E380"/>
          <cell r="F380"/>
          <cell r="G380"/>
        </row>
        <row r="381">
          <cell r="B381" t="str">
            <v>BRAHMA LODGE</v>
          </cell>
          <cell r="C381">
            <v>18</v>
          </cell>
          <cell r="D381">
            <v>255750</v>
          </cell>
          <cell r="E381">
            <v>8</v>
          </cell>
          <cell r="F381">
            <v>280000</v>
          </cell>
          <cell r="G381">
            <v>9.4819159335288367E-2</v>
          </cell>
        </row>
        <row r="382">
          <cell r="B382" t="str">
            <v>BURTON</v>
          </cell>
          <cell r="C382">
            <v>22</v>
          </cell>
          <cell r="D382">
            <v>320000</v>
          </cell>
          <cell r="E382">
            <v>25</v>
          </cell>
          <cell r="F382">
            <v>306000</v>
          </cell>
          <cell r="G382">
            <v>-4.3749999999999997E-2</v>
          </cell>
        </row>
        <row r="383">
          <cell r="B383" t="str">
            <v>CAVAN</v>
          </cell>
          <cell r="C383"/>
          <cell r="D383"/>
          <cell r="E383"/>
          <cell r="F383"/>
          <cell r="G383"/>
        </row>
        <row r="384">
          <cell r="B384" t="str">
            <v>DIREK</v>
          </cell>
          <cell r="C384">
            <v>1</v>
          </cell>
          <cell r="D384">
            <v>349950</v>
          </cell>
          <cell r="E384">
            <v>1</v>
          </cell>
          <cell r="F384">
            <v>316000</v>
          </cell>
          <cell r="G384">
            <v>-9.7013859122731819E-2</v>
          </cell>
        </row>
        <row r="385">
          <cell r="B385" t="str">
            <v>DRY CREEK</v>
          </cell>
          <cell r="C385">
            <v>2</v>
          </cell>
          <cell r="D385">
            <v>202000</v>
          </cell>
          <cell r="E385"/>
          <cell r="F385"/>
          <cell r="G385"/>
        </row>
        <row r="386">
          <cell r="B386" t="str">
            <v>EDINBURGH</v>
          </cell>
          <cell r="C386"/>
          <cell r="D386"/>
          <cell r="E386"/>
          <cell r="F386"/>
          <cell r="G386"/>
        </row>
        <row r="387">
          <cell r="B387" t="str">
            <v>ELIZABETH VALE</v>
          </cell>
          <cell r="C387">
            <v>9</v>
          </cell>
          <cell r="D387">
            <v>239000</v>
          </cell>
          <cell r="E387">
            <v>18</v>
          </cell>
          <cell r="F387">
            <v>238500</v>
          </cell>
          <cell r="G387">
            <v>-2.0920502092050207E-3</v>
          </cell>
        </row>
        <row r="388">
          <cell r="B388" t="str">
            <v>GLOBE DERBY PARK</v>
          </cell>
          <cell r="C388"/>
          <cell r="D388"/>
          <cell r="E388"/>
          <cell r="F388"/>
          <cell r="G388"/>
        </row>
        <row r="389">
          <cell r="B389" t="str">
            <v>GREEN FIELDS</v>
          </cell>
          <cell r="C389">
            <v>1</v>
          </cell>
          <cell r="D389">
            <v>325000</v>
          </cell>
          <cell r="E389"/>
          <cell r="F389"/>
          <cell r="G389"/>
        </row>
        <row r="390">
          <cell r="B390" t="str">
            <v>GULFVIEW HEIGHTS</v>
          </cell>
          <cell r="C390">
            <v>13</v>
          </cell>
          <cell r="D390">
            <v>547000</v>
          </cell>
          <cell r="E390">
            <v>7</v>
          </cell>
          <cell r="F390">
            <v>387500</v>
          </cell>
          <cell r="G390">
            <v>-0.2915904936014625</v>
          </cell>
        </row>
        <row r="391">
          <cell r="B391" t="str">
            <v>INGLE FARM</v>
          </cell>
          <cell r="C391">
            <v>35</v>
          </cell>
          <cell r="D391">
            <v>307500</v>
          </cell>
          <cell r="E391">
            <v>39</v>
          </cell>
          <cell r="F391">
            <v>321500</v>
          </cell>
          <cell r="G391">
            <v>4.5528455284552849E-2</v>
          </cell>
        </row>
        <row r="392">
          <cell r="B392" t="str">
            <v>MAWSON LAKES</v>
          </cell>
          <cell r="C392">
            <v>44</v>
          </cell>
          <cell r="D392">
            <v>420000</v>
          </cell>
          <cell r="E392">
            <v>44</v>
          </cell>
          <cell r="F392">
            <v>437500</v>
          </cell>
          <cell r="G392">
            <v>4.1666666666666664E-2</v>
          </cell>
        </row>
        <row r="393">
          <cell r="B393" t="str">
            <v>MODBURY HEIGHTS</v>
          </cell>
          <cell r="C393">
            <v>26</v>
          </cell>
          <cell r="D393">
            <v>349000</v>
          </cell>
          <cell r="E393">
            <v>14</v>
          </cell>
          <cell r="F393">
            <v>353500</v>
          </cell>
          <cell r="G393">
            <v>1.2893982808022923E-2</v>
          </cell>
        </row>
        <row r="394">
          <cell r="B394" t="str">
            <v>PARA HILLS</v>
          </cell>
          <cell r="C394">
            <v>23</v>
          </cell>
          <cell r="D394">
            <v>295000</v>
          </cell>
          <cell r="E394">
            <v>30</v>
          </cell>
          <cell r="F394">
            <v>301000</v>
          </cell>
          <cell r="G394">
            <v>2.0338983050847456E-2</v>
          </cell>
        </row>
        <row r="395">
          <cell r="B395" t="str">
            <v>PARA HILLS WEST</v>
          </cell>
          <cell r="C395">
            <v>6</v>
          </cell>
          <cell r="D395">
            <v>300500</v>
          </cell>
          <cell r="E395">
            <v>5</v>
          </cell>
          <cell r="F395">
            <v>273500</v>
          </cell>
          <cell r="G395">
            <v>-8.9850249584026626E-2</v>
          </cell>
        </row>
        <row r="396">
          <cell r="B396" t="str">
            <v>PARA VISTA</v>
          </cell>
          <cell r="C396">
            <v>10</v>
          </cell>
          <cell r="D396">
            <v>303500</v>
          </cell>
          <cell r="E396">
            <v>7</v>
          </cell>
          <cell r="F396">
            <v>306500</v>
          </cell>
          <cell r="G396">
            <v>9.8846787479406912E-3</v>
          </cell>
        </row>
        <row r="397">
          <cell r="B397" t="str">
            <v>PARAFIELD GARDENS</v>
          </cell>
          <cell r="C397">
            <v>53</v>
          </cell>
          <cell r="D397">
            <v>290000</v>
          </cell>
          <cell r="E397">
            <v>33</v>
          </cell>
          <cell r="F397">
            <v>310000</v>
          </cell>
          <cell r="G397">
            <v>6.8965517241379309E-2</v>
          </cell>
        </row>
        <row r="398">
          <cell r="B398" t="str">
            <v>PARALOWIE</v>
          </cell>
          <cell r="C398">
            <v>65</v>
          </cell>
          <cell r="D398">
            <v>280000</v>
          </cell>
          <cell r="E398">
            <v>40</v>
          </cell>
          <cell r="F398">
            <v>290000</v>
          </cell>
          <cell r="G398">
            <v>3.5714285714285712E-2</v>
          </cell>
        </row>
        <row r="399">
          <cell r="B399" t="str">
            <v>POORAKA</v>
          </cell>
          <cell r="C399">
            <v>23</v>
          </cell>
          <cell r="D399">
            <v>331000</v>
          </cell>
          <cell r="E399">
            <v>20</v>
          </cell>
          <cell r="F399">
            <v>350000</v>
          </cell>
          <cell r="G399">
            <v>5.7401812688821753E-2</v>
          </cell>
        </row>
        <row r="400">
          <cell r="B400" t="str">
            <v>SALISBURY</v>
          </cell>
          <cell r="C400">
            <v>14</v>
          </cell>
          <cell r="D400">
            <v>269375</v>
          </cell>
          <cell r="E400">
            <v>16</v>
          </cell>
          <cell r="F400">
            <v>297000</v>
          </cell>
          <cell r="G400">
            <v>0.10255220417633411</v>
          </cell>
        </row>
        <row r="401">
          <cell r="B401" t="str">
            <v>SALISBURY DOWNS</v>
          </cell>
          <cell r="C401">
            <v>26</v>
          </cell>
          <cell r="D401">
            <v>283000</v>
          </cell>
          <cell r="E401">
            <v>12</v>
          </cell>
          <cell r="F401">
            <v>312500</v>
          </cell>
          <cell r="G401">
            <v>0.10424028268551237</v>
          </cell>
        </row>
        <row r="402">
          <cell r="B402" t="str">
            <v>SALISBURY EAST</v>
          </cell>
          <cell r="C402">
            <v>41</v>
          </cell>
          <cell r="D402">
            <v>307500</v>
          </cell>
          <cell r="E402">
            <v>27</v>
          </cell>
          <cell r="F402">
            <v>302500</v>
          </cell>
          <cell r="G402">
            <v>-1.6260162601626018E-2</v>
          </cell>
        </row>
        <row r="403">
          <cell r="B403" t="str">
            <v>SALISBURY HEIGHTS</v>
          </cell>
          <cell r="C403">
            <v>14</v>
          </cell>
          <cell r="D403">
            <v>356000</v>
          </cell>
          <cell r="E403">
            <v>8</v>
          </cell>
          <cell r="F403">
            <v>435000</v>
          </cell>
          <cell r="G403">
            <v>0.22191011235955055</v>
          </cell>
        </row>
        <row r="404">
          <cell r="B404" t="str">
            <v>SALISBURY NORTH</v>
          </cell>
          <cell r="C404">
            <v>20</v>
          </cell>
          <cell r="D404">
            <v>270000</v>
          </cell>
          <cell r="E404">
            <v>14</v>
          </cell>
          <cell r="F404">
            <v>264000</v>
          </cell>
          <cell r="G404">
            <v>-2.2222222222222223E-2</v>
          </cell>
        </row>
        <row r="405">
          <cell r="B405" t="str">
            <v>SALISBURY PARK</v>
          </cell>
          <cell r="C405">
            <v>6</v>
          </cell>
          <cell r="D405">
            <v>265000</v>
          </cell>
          <cell r="E405">
            <v>6</v>
          </cell>
          <cell r="F405">
            <v>283500</v>
          </cell>
          <cell r="G405">
            <v>6.981132075471698E-2</v>
          </cell>
        </row>
        <row r="406">
          <cell r="B406" t="str">
            <v>SALISBURY PLAIN</v>
          </cell>
          <cell r="C406">
            <v>4</v>
          </cell>
          <cell r="D406">
            <v>307000</v>
          </cell>
          <cell r="E406">
            <v>7</v>
          </cell>
          <cell r="F406">
            <v>316000</v>
          </cell>
          <cell r="G406">
            <v>2.9315960912052116E-2</v>
          </cell>
        </row>
        <row r="407">
          <cell r="B407" t="str">
            <v>SALISBURY SOUTH</v>
          </cell>
          <cell r="C407"/>
          <cell r="D407"/>
          <cell r="E407"/>
          <cell r="F407"/>
          <cell r="G407"/>
        </row>
        <row r="408">
          <cell r="B408" t="str">
            <v>ST KILDA</v>
          </cell>
          <cell r="C408"/>
          <cell r="D408"/>
          <cell r="E408"/>
          <cell r="F408"/>
          <cell r="G408"/>
        </row>
        <row r="409">
          <cell r="B409" t="str">
            <v>VALLEY VIEW</v>
          </cell>
          <cell r="C409">
            <v>24</v>
          </cell>
          <cell r="D409">
            <v>348000</v>
          </cell>
          <cell r="E409">
            <v>20</v>
          </cell>
          <cell r="F409">
            <v>345000</v>
          </cell>
          <cell r="G409">
            <v>-8.6206896551724137E-3</v>
          </cell>
        </row>
        <row r="410">
          <cell r="B410" t="str">
            <v>WALKLEY HEIGHTS</v>
          </cell>
          <cell r="C410">
            <v>15</v>
          </cell>
          <cell r="D410">
            <v>485250</v>
          </cell>
          <cell r="E410">
            <v>4</v>
          </cell>
          <cell r="F410">
            <v>535000</v>
          </cell>
          <cell r="G410">
            <v>0.10252447192168986</v>
          </cell>
        </row>
        <row r="411">
          <cell r="B411" t="str">
            <v>WATERLOO CORNER</v>
          </cell>
          <cell r="C411"/>
          <cell r="D411"/>
          <cell r="E411"/>
          <cell r="F411"/>
          <cell r="G411"/>
        </row>
        <row r="412">
          <cell r="B412" t="str">
            <v>BANKSIA PARK</v>
          </cell>
          <cell r="C412">
            <v>15</v>
          </cell>
          <cell r="D412">
            <v>345000</v>
          </cell>
          <cell r="E412">
            <v>11</v>
          </cell>
          <cell r="F412">
            <v>398000</v>
          </cell>
          <cell r="G412">
            <v>0.15362318840579711</v>
          </cell>
        </row>
        <row r="413">
          <cell r="B413" t="str">
            <v>DERNANCOURT</v>
          </cell>
          <cell r="C413">
            <v>25</v>
          </cell>
          <cell r="D413">
            <v>429750</v>
          </cell>
          <cell r="E413">
            <v>15</v>
          </cell>
          <cell r="F413">
            <v>443500</v>
          </cell>
          <cell r="G413">
            <v>3.1995346131471786E-2</v>
          </cell>
        </row>
        <row r="414">
          <cell r="B414" t="str">
            <v>FAIRVIEW PARK</v>
          </cell>
          <cell r="C414">
            <v>14</v>
          </cell>
          <cell r="D414">
            <v>372500</v>
          </cell>
          <cell r="E414">
            <v>11</v>
          </cell>
          <cell r="F414">
            <v>350000</v>
          </cell>
          <cell r="G414">
            <v>-6.0402684563758392E-2</v>
          </cell>
        </row>
        <row r="415">
          <cell r="B415" t="str">
            <v>GILLES PLAINS</v>
          </cell>
          <cell r="C415">
            <v>15</v>
          </cell>
          <cell r="D415">
            <v>382000</v>
          </cell>
          <cell r="E415">
            <v>11</v>
          </cell>
          <cell r="F415">
            <v>400000</v>
          </cell>
          <cell r="G415">
            <v>4.712041884816754E-2</v>
          </cell>
        </row>
        <row r="416">
          <cell r="B416" t="str">
            <v>GOLDEN GROVE</v>
          </cell>
          <cell r="C416">
            <v>33</v>
          </cell>
          <cell r="D416">
            <v>420000</v>
          </cell>
          <cell r="E416">
            <v>29</v>
          </cell>
          <cell r="F416">
            <v>470000</v>
          </cell>
          <cell r="G416">
            <v>0.11904761904761904</v>
          </cell>
        </row>
        <row r="417">
          <cell r="B417" t="str">
            <v>GOULD CREEK</v>
          </cell>
          <cell r="C417"/>
          <cell r="D417"/>
          <cell r="E417"/>
          <cell r="F417"/>
          <cell r="G417"/>
        </row>
        <row r="418">
          <cell r="B418" t="str">
            <v>GREENWITH</v>
          </cell>
          <cell r="C418">
            <v>40</v>
          </cell>
          <cell r="D418">
            <v>388000</v>
          </cell>
          <cell r="E418">
            <v>23</v>
          </cell>
          <cell r="F418">
            <v>425000</v>
          </cell>
          <cell r="G418">
            <v>9.5360824742268036E-2</v>
          </cell>
        </row>
        <row r="419">
          <cell r="B419" t="str">
            <v>GULFVIEW HEIGHTS</v>
          </cell>
          <cell r="C419">
            <v>13</v>
          </cell>
          <cell r="D419">
            <v>547000</v>
          </cell>
          <cell r="E419">
            <v>7</v>
          </cell>
          <cell r="F419">
            <v>387500</v>
          </cell>
          <cell r="G419">
            <v>-0.2915904936014625</v>
          </cell>
        </row>
        <row r="420">
          <cell r="B420" t="str">
            <v>HIGHBURY</v>
          </cell>
          <cell r="C420">
            <v>30</v>
          </cell>
          <cell r="D420">
            <v>453000</v>
          </cell>
          <cell r="E420">
            <v>15</v>
          </cell>
          <cell r="F420">
            <v>444000</v>
          </cell>
          <cell r="G420">
            <v>-1.9867549668874173E-2</v>
          </cell>
        </row>
        <row r="421">
          <cell r="B421" t="str">
            <v>HOLDEN HILL</v>
          </cell>
          <cell r="C421">
            <v>19</v>
          </cell>
          <cell r="D421">
            <v>335000</v>
          </cell>
          <cell r="E421">
            <v>10</v>
          </cell>
          <cell r="F421">
            <v>336250</v>
          </cell>
          <cell r="G421">
            <v>3.7313432835820895E-3</v>
          </cell>
        </row>
        <row r="422">
          <cell r="B422" t="str">
            <v>HOPE VALLEY</v>
          </cell>
          <cell r="C422">
            <v>22</v>
          </cell>
          <cell r="D422">
            <v>380000</v>
          </cell>
          <cell r="E422">
            <v>17</v>
          </cell>
          <cell r="F422">
            <v>379000</v>
          </cell>
          <cell r="G422">
            <v>-2.631578947368421E-3</v>
          </cell>
        </row>
        <row r="423">
          <cell r="B423" t="str">
            <v>MODBURY</v>
          </cell>
          <cell r="C423">
            <v>10</v>
          </cell>
          <cell r="D423">
            <v>358500</v>
          </cell>
          <cell r="E423">
            <v>10</v>
          </cell>
          <cell r="F423">
            <v>350000</v>
          </cell>
          <cell r="G423">
            <v>-2.3709902370990237E-2</v>
          </cell>
        </row>
        <row r="424">
          <cell r="B424" t="str">
            <v>MODBURY HEIGHTS</v>
          </cell>
          <cell r="C424">
            <v>26</v>
          </cell>
          <cell r="D424">
            <v>349000</v>
          </cell>
          <cell r="E424">
            <v>14</v>
          </cell>
          <cell r="F424">
            <v>353500</v>
          </cell>
          <cell r="G424">
            <v>1.2893982808022923E-2</v>
          </cell>
        </row>
        <row r="425">
          <cell r="B425" t="str">
            <v>MODBURY NORTH</v>
          </cell>
          <cell r="C425">
            <v>16</v>
          </cell>
          <cell r="D425">
            <v>332000</v>
          </cell>
          <cell r="E425">
            <v>10</v>
          </cell>
          <cell r="F425">
            <v>370000</v>
          </cell>
          <cell r="G425">
            <v>0.1144578313253012</v>
          </cell>
        </row>
        <row r="426">
          <cell r="B426" t="str">
            <v>REDWOOD PARK</v>
          </cell>
          <cell r="C426">
            <v>24</v>
          </cell>
          <cell r="D426">
            <v>347250</v>
          </cell>
          <cell r="E426">
            <v>16</v>
          </cell>
          <cell r="F426">
            <v>378000</v>
          </cell>
          <cell r="G426">
            <v>8.8552915766738655E-2</v>
          </cell>
        </row>
        <row r="427">
          <cell r="B427" t="str">
            <v>RIDGEHAVEN</v>
          </cell>
          <cell r="C427">
            <v>20</v>
          </cell>
          <cell r="D427">
            <v>325000</v>
          </cell>
          <cell r="E427">
            <v>10</v>
          </cell>
          <cell r="F427">
            <v>377000</v>
          </cell>
          <cell r="G427">
            <v>0.16</v>
          </cell>
        </row>
        <row r="428">
          <cell r="B428" t="str">
            <v>SALISBURY EAST</v>
          </cell>
          <cell r="C428">
            <v>41</v>
          </cell>
          <cell r="D428">
            <v>307500</v>
          </cell>
          <cell r="E428">
            <v>27</v>
          </cell>
          <cell r="F428">
            <v>302500</v>
          </cell>
          <cell r="G428">
            <v>-1.6260162601626018E-2</v>
          </cell>
        </row>
        <row r="429">
          <cell r="B429" t="str">
            <v>SALISBURY HEIGHTS</v>
          </cell>
          <cell r="C429">
            <v>14</v>
          </cell>
          <cell r="D429">
            <v>356000</v>
          </cell>
          <cell r="E429">
            <v>8</v>
          </cell>
          <cell r="F429">
            <v>435000</v>
          </cell>
          <cell r="G429">
            <v>0.22191011235955055</v>
          </cell>
        </row>
        <row r="430">
          <cell r="B430" t="str">
            <v>ST AGNES</v>
          </cell>
          <cell r="C430">
            <v>17</v>
          </cell>
          <cell r="D430">
            <v>364500</v>
          </cell>
          <cell r="E430">
            <v>7</v>
          </cell>
          <cell r="F430">
            <v>515000</v>
          </cell>
          <cell r="G430">
            <v>0.41289437585733885</v>
          </cell>
        </row>
        <row r="431">
          <cell r="B431" t="str">
            <v>SURREY DOWNS</v>
          </cell>
          <cell r="C431">
            <v>15</v>
          </cell>
          <cell r="D431">
            <v>334500</v>
          </cell>
          <cell r="E431">
            <v>7</v>
          </cell>
          <cell r="F431">
            <v>321500</v>
          </cell>
          <cell r="G431">
            <v>-3.8863976083707022E-2</v>
          </cell>
        </row>
        <row r="432">
          <cell r="B432" t="str">
            <v>TEA TREE GULLY</v>
          </cell>
          <cell r="C432">
            <v>18</v>
          </cell>
          <cell r="D432">
            <v>382000</v>
          </cell>
          <cell r="E432">
            <v>8</v>
          </cell>
          <cell r="F432">
            <v>375000</v>
          </cell>
          <cell r="G432">
            <v>-1.832460732984293E-2</v>
          </cell>
        </row>
        <row r="433">
          <cell r="B433" t="str">
            <v>VALLEY VIEW</v>
          </cell>
          <cell r="C433">
            <v>24</v>
          </cell>
          <cell r="D433">
            <v>348000</v>
          </cell>
          <cell r="E433">
            <v>20</v>
          </cell>
          <cell r="F433">
            <v>345000</v>
          </cell>
          <cell r="G433">
            <v>-8.6206896551724137E-3</v>
          </cell>
        </row>
        <row r="434">
          <cell r="B434" t="str">
            <v>VISTA</v>
          </cell>
          <cell r="C434">
            <v>5</v>
          </cell>
          <cell r="D434">
            <v>365000</v>
          </cell>
          <cell r="E434">
            <v>2</v>
          </cell>
          <cell r="F434">
            <v>410275</v>
          </cell>
          <cell r="G434">
            <v>0.12404109589041096</v>
          </cell>
        </row>
        <row r="435">
          <cell r="B435" t="str">
            <v>WYNN VALE</v>
          </cell>
          <cell r="C435">
            <v>33</v>
          </cell>
          <cell r="D435">
            <v>375000</v>
          </cell>
          <cell r="E435">
            <v>20</v>
          </cell>
          <cell r="F435">
            <v>418000</v>
          </cell>
          <cell r="G435">
            <v>0.11466666666666667</v>
          </cell>
        </row>
        <row r="436">
          <cell r="B436" t="str">
            <v>YATALA VALE</v>
          </cell>
          <cell r="C436"/>
          <cell r="D436"/>
          <cell r="E436"/>
          <cell r="F436"/>
          <cell r="G436"/>
        </row>
        <row r="437">
          <cell r="B437" t="str">
            <v>BLACK FOREST</v>
          </cell>
          <cell r="C437">
            <v>4</v>
          </cell>
          <cell r="D437">
            <v>632500</v>
          </cell>
          <cell r="E437">
            <v>5</v>
          </cell>
          <cell r="F437">
            <v>810000</v>
          </cell>
          <cell r="G437">
            <v>0.28063241106719367</v>
          </cell>
        </row>
        <row r="438">
          <cell r="B438" t="str">
            <v>CLARENCE PARK</v>
          </cell>
          <cell r="C438">
            <v>4</v>
          </cell>
          <cell r="D438">
            <v>555000</v>
          </cell>
          <cell r="E438"/>
          <cell r="F438"/>
          <cell r="G438"/>
        </row>
        <row r="439">
          <cell r="B439" t="str">
            <v>EVERARD PARK</v>
          </cell>
          <cell r="C439"/>
          <cell r="D439"/>
          <cell r="E439"/>
          <cell r="F439"/>
          <cell r="G439"/>
        </row>
        <row r="440">
          <cell r="B440" t="str">
            <v>FORESTVILLE</v>
          </cell>
          <cell r="C440">
            <v>2</v>
          </cell>
          <cell r="D440">
            <v>663000</v>
          </cell>
          <cell r="E440"/>
          <cell r="F440"/>
          <cell r="G440"/>
        </row>
        <row r="441">
          <cell r="B441" t="str">
            <v>FULLARTON</v>
          </cell>
          <cell r="C441">
            <v>20</v>
          </cell>
          <cell r="D441">
            <v>698000</v>
          </cell>
          <cell r="E441">
            <v>8</v>
          </cell>
          <cell r="F441">
            <v>679444</v>
          </cell>
          <cell r="G441">
            <v>-2.6584527220630372E-2</v>
          </cell>
        </row>
        <row r="442">
          <cell r="B442" t="str">
            <v>GOODWOOD</v>
          </cell>
          <cell r="C442">
            <v>4</v>
          </cell>
          <cell r="D442">
            <v>788000</v>
          </cell>
          <cell r="E442">
            <v>5</v>
          </cell>
          <cell r="F442">
            <v>730000</v>
          </cell>
          <cell r="G442">
            <v>-7.3604060913705582E-2</v>
          </cell>
        </row>
        <row r="443">
          <cell r="B443" t="str">
            <v>HIGHGATE</v>
          </cell>
          <cell r="C443">
            <v>2</v>
          </cell>
          <cell r="D443">
            <v>1127500</v>
          </cell>
          <cell r="E443">
            <v>5</v>
          </cell>
          <cell r="F443">
            <v>852000</v>
          </cell>
          <cell r="G443">
            <v>-0.2443458980044346</v>
          </cell>
        </row>
        <row r="444">
          <cell r="B444" t="str">
            <v>HYDE PARK</v>
          </cell>
          <cell r="C444">
            <v>13</v>
          </cell>
          <cell r="D444">
            <v>1103000</v>
          </cell>
          <cell r="E444">
            <v>2</v>
          </cell>
          <cell r="F444">
            <v>1040000</v>
          </cell>
          <cell r="G444">
            <v>-5.7116953762466005E-2</v>
          </cell>
        </row>
        <row r="445">
          <cell r="B445" t="str">
            <v>KESWICK</v>
          </cell>
          <cell r="C445">
            <v>8</v>
          </cell>
          <cell r="D445">
            <v>479000</v>
          </cell>
          <cell r="E445">
            <v>1</v>
          </cell>
          <cell r="F445">
            <v>575000</v>
          </cell>
          <cell r="G445">
            <v>0.20041753653444677</v>
          </cell>
        </row>
        <row r="446">
          <cell r="B446" t="str">
            <v>KINGS PARK</v>
          </cell>
          <cell r="C446">
            <v>1</v>
          </cell>
          <cell r="D446">
            <v>693500</v>
          </cell>
          <cell r="E446"/>
          <cell r="F446"/>
          <cell r="G446"/>
        </row>
        <row r="447">
          <cell r="B447" t="str">
            <v>MALVERN</v>
          </cell>
          <cell r="C447">
            <v>9</v>
          </cell>
          <cell r="D447">
            <v>995000</v>
          </cell>
          <cell r="E447">
            <v>7</v>
          </cell>
          <cell r="F447">
            <v>843750</v>
          </cell>
          <cell r="G447">
            <v>-0.15201005025125627</v>
          </cell>
        </row>
        <row r="448">
          <cell r="B448" t="str">
            <v>MILLSWOOD</v>
          </cell>
          <cell r="C448">
            <v>9</v>
          </cell>
          <cell r="D448">
            <v>910000</v>
          </cell>
          <cell r="E448">
            <v>2</v>
          </cell>
          <cell r="F448">
            <v>820000</v>
          </cell>
          <cell r="G448">
            <v>-9.8901098901098897E-2</v>
          </cell>
        </row>
        <row r="449">
          <cell r="B449" t="str">
            <v>MYRTLE BANK</v>
          </cell>
          <cell r="C449">
            <v>9</v>
          </cell>
          <cell r="D449">
            <v>741000</v>
          </cell>
          <cell r="E449">
            <v>7</v>
          </cell>
          <cell r="F449">
            <v>755000</v>
          </cell>
          <cell r="G449">
            <v>1.8893387314439947E-2</v>
          </cell>
        </row>
        <row r="450">
          <cell r="B450" t="str">
            <v>PARKSIDE</v>
          </cell>
          <cell r="C450">
            <v>15</v>
          </cell>
          <cell r="D450">
            <v>785000</v>
          </cell>
          <cell r="E450">
            <v>7</v>
          </cell>
          <cell r="F450">
            <v>800000</v>
          </cell>
          <cell r="G450">
            <v>1.9108280254777069E-2</v>
          </cell>
        </row>
        <row r="451">
          <cell r="B451" t="str">
            <v>UNLEY</v>
          </cell>
          <cell r="C451">
            <v>13</v>
          </cell>
          <cell r="D451">
            <v>850000</v>
          </cell>
          <cell r="E451">
            <v>10</v>
          </cell>
          <cell r="F451">
            <v>1000000.5</v>
          </cell>
          <cell r="G451">
            <v>0.17647117647058824</v>
          </cell>
        </row>
        <row r="452">
          <cell r="B452" t="str">
            <v>UNLEY PARK</v>
          </cell>
          <cell r="C452">
            <v>5</v>
          </cell>
          <cell r="D452">
            <v>1500000</v>
          </cell>
          <cell r="E452">
            <v>7</v>
          </cell>
          <cell r="F452">
            <v>1150000</v>
          </cell>
          <cell r="G452">
            <v>-0.23333333333333334</v>
          </cell>
        </row>
        <row r="453">
          <cell r="B453" t="str">
            <v>WAYVILLE</v>
          </cell>
          <cell r="C453">
            <v>7</v>
          </cell>
          <cell r="D453">
            <v>820000</v>
          </cell>
          <cell r="E453"/>
          <cell r="F453"/>
          <cell r="G453"/>
        </row>
        <row r="454">
          <cell r="B454" t="str">
            <v>GILBERTON</v>
          </cell>
          <cell r="C454">
            <v>6</v>
          </cell>
          <cell r="D454">
            <v>780000</v>
          </cell>
          <cell r="E454">
            <v>3</v>
          </cell>
          <cell r="F454">
            <v>790000</v>
          </cell>
          <cell r="G454">
            <v>1.282051282051282E-2</v>
          </cell>
        </row>
        <row r="455">
          <cell r="B455" t="str">
            <v>MEDINDIE</v>
          </cell>
          <cell r="C455">
            <v>6</v>
          </cell>
          <cell r="D455">
            <v>1540000</v>
          </cell>
          <cell r="E455">
            <v>3</v>
          </cell>
          <cell r="F455">
            <v>1235000</v>
          </cell>
          <cell r="G455">
            <v>-0.19805194805194806</v>
          </cell>
        </row>
        <row r="456">
          <cell r="B456" t="str">
            <v>VALE PARK</v>
          </cell>
          <cell r="C456">
            <v>7</v>
          </cell>
          <cell r="D456">
            <v>502000</v>
          </cell>
          <cell r="E456">
            <v>7</v>
          </cell>
          <cell r="F456">
            <v>570000</v>
          </cell>
          <cell r="G456">
            <v>0.13545816733067728</v>
          </cell>
        </row>
        <row r="457">
          <cell r="B457" t="str">
            <v>WALKERVILLE</v>
          </cell>
          <cell r="C457">
            <v>3</v>
          </cell>
          <cell r="D457">
            <v>3700000</v>
          </cell>
          <cell r="E457">
            <v>3</v>
          </cell>
          <cell r="F457">
            <v>1327500</v>
          </cell>
          <cell r="G457">
            <v>-0.64121621621621616</v>
          </cell>
        </row>
        <row r="458">
          <cell r="B458" t="str">
            <v>ADELAIDE AIRPORT</v>
          </cell>
          <cell r="C458"/>
          <cell r="D458"/>
          <cell r="E458"/>
          <cell r="F458"/>
          <cell r="G458"/>
        </row>
        <row r="459">
          <cell r="B459" t="str">
            <v>ASHFORD</v>
          </cell>
          <cell r="C459">
            <v>1</v>
          </cell>
          <cell r="D459">
            <v>660000</v>
          </cell>
          <cell r="E459"/>
          <cell r="F459"/>
          <cell r="G459"/>
        </row>
        <row r="460">
          <cell r="B460" t="str">
            <v>BROOKLYN PARK</v>
          </cell>
          <cell r="C460">
            <v>8</v>
          </cell>
          <cell r="D460">
            <v>448500</v>
          </cell>
          <cell r="E460">
            <v>9</v>
          </cell>
          <cell r="F460">
            <v>437000</v>
          </cell>
          <cell r="G460">
            <v>-2.564102564102564E-2</v>
          </cell>
        </row>
        <row r="461">
          <cell r="B461" t="str">
            <v>CAMDEN PARK</v>
          </cell>
          <cell r="C461">
            <v>11</v>
          </cell>
          <cell r="D461">
            <v>460000</v>
          </cell>
          <cell r="E461">
            <v>7</v>
          </cell>
          <cell r="F461">
            <v>543000</v>
          </cell>
          <cell r="G461">
            <v>0.18043478260869567</v>
          </cell>
        </row>
        <row r="462">
          <cell r="B462" t="str">
            <v>COWANDILLA</v>
          </cell>
          <cell r="C462">
            <v>5</v>
          </cell>
          <cell r="D462">
            <v>424000</v>
          </cell>
          <cell r="E462"/>
          <cell r="F462"/>
          <cell r="G462"/>
        </row>
        <row r="463">
          <cell r="B463" t="str">
            <v>FULHAM</v>
          </cell>
          <cell r="C463">
            <v>5</v>
          </cell>
          <cell r="D463">
            <v>607500</v>
          </cell>
          <cell r="E463">
            <v>8</v>
          </cell>
          <cell r="F463">
            <v>580000</v>
          </cell>
          <cell r="G463">
            <v>-4.5267489711934158E-2</v>
          </cell>
        </row>
        <row r="464">
          <cell r="B464" t="str">
            <v>GLANDORE</v>
          </cell>
          <cell r="C464">
            <v>6</v>
          </cell>
          <cell r="D464">
            <v>555000</v>
          </cell>
          <cell r="E464">
            <v>5</v>
          </cell>
          <cell r="F464">
            <v>647500</v>
          </cell>
          <cell r="G464">
            <v>0.16666666666666666</v>
          </cell>
        </row>
        <row r="465">
          <cell r="B465" t="str">
            <v>GLENELG NORTH</v>
          </cell>
          <cell r="C465">
            <v>17</v>
          </cell>
          <cell r="D465">
            <v>620000</v>
          </cell>
          <cell r="E465">
            <v>11</v>
          </cell>
          <cell r="F465">
            <v>520000</v>
          </cell>
          <cell r="G465">
            <v>-0.16129032258064516</v>
          </cell>
        </row>
        <row r="466">
          <cell r="B466" t="str">
            <v>HILTON</v>
          </cell>
          <cell r="C466">
            <v>3</v>
          </cell>
          <cell r="D466">
            <v>470000</v>
          </cell>
          <cell r="E466">
            <v>6</v>
          </cell>
          <cell r="F466">
            <v>525000</v>
          </cell>
          <cell r="G466">
            <v>0.11702127659574468</v>
          </cell>
        </row>
        <row r="467">
          <cell r="B467" t="str">
            <v>KESWICK</v>
          </cell>
          <cell r="C467">
            <v>8</v>
          </cell>
          <cell r="D467">
            <v>479000</v>
          </cell>
          <cell r="E467">
            <v>1</v>
          </cell>
          <cell r="F467">
            <v>575000</v>
          </cell>
          <cell r="G467">
            <v>0.20041753653444677</v>
          </cell>
        </row>
        <row r="468">
          <cell r="B468" t="str">
            <v>KESWICK TERMINAL</v>
          </cell>
          <cell r="C468"/>
          <cell r="D468"/>
          <cell r="E468"/>
          <cell r="F468"/>
          <cell r="G468"/>
        </row>
        <row r="469">
          <cell r="B469" t="str">
            <v>KURRALTA PARK</v>
          </cell>
          <cell r="C469">
            <v>9</v>
          </cell>
          <cell r="D469">
            <v>471000</v>
          </cell>
          <cell r="E469">
            <v>8</v>
          </cell>
          <cell r="F469">
            <v>500000</v>
          </cell>
          <cell r="G469">
            <v>6.1571125265392782E-2</v>
          </cell>
        </row>
        <row r="470">
          <cell r="B470" t="str">
            <v>LOCKLEYS</v>
          </cell>
          <cell r="C470">
            <v>19</v>
          </cell>
          <cell r="D470">
            <v>620000</v>
          </cell>
          <cell r="E470">
            <v>13</v>
          </cell>
          <cell r="F470">
            <v>600000</v>
          </cell>
          <cell r="G470">
            <v>-3.2258064516129031E-2</v>
          </cell>
        </row>
        <row r="471">
          <cell r="B471" t="str">
            <v>MARLESTON</v>
          </cell>
          <cell r="C471"/>
          <cell r="D471"/>
          <cell r="E471">
            <v>6</v>
          </cell>
          <cell r="F471">
            <v>440500</v>
          </cell>
          <cell r="G471"/>
        </row>
        <row r="472">
          <cell r="B472" t="str">
            <v>MILE END</v>
          </cell>
          <cell r="C472">
            <v>13</v>
          </cell>
          <cell r="D472">
            <v>515000</v>
          </cell>
          <cell r="E472">
            <v>6</v>
          </cell>
          <cell r="F472">
            <v>545000</v>
          </cell>
          <cell r="G472">
            <v>5.8252427184466021E-2</v>
          </cell>
        </row>
        <row r="473">
          <cell r="B473" t="str">
            <v>MILE END SOUTH</v>
          </cell>
          <cell r="C473"/>
          <cell r="D473"/>
          <cell r="E473"/>
          <cell r="F473"/>
          <cell r="G473"/>
        </row>
        <row r="474">
          <cell r="B474" t="str">
            <v>NETLEY</v>
          </cell>
          <cell r="C474">
            <v>8</v>
          </cell>
          <cell r="D474">
            <v>420000</v>
          </cell>
          <cell r="E474">
            <v>5</v>
          </cell>
          <cell r="F474">
            <v>452500</v>
          </cell>
          <cell r="G474">
            <v>7.7380952380952384E-2</v>
          </cell>
        </row>
        <row r="475">
          <cell r="B475" t="str">
            <v>NORTH PLYMPTON</v>
          </cell>
          <cell r="C475">
            <v>10</v>
          </cell>
          <cell r="D475">
            <v>485000</v>
          </cell>
          <cell r="E475">
            <v>7</v>
          </cell>
          <cell r="F475">
            <v>491000</v>
          </cell>
          <cell r="G475">
            <v>1.2371134020618556E-2</v>
          </cell>
        </row>
        <row r="476">
          <cell r="B476" t="str">
            <v>NOVAR GARDENS</v>
          </cell>
          <cell r="C476">
            <v>11</v>
          </cell>
          <cell r="D476">
            <v>532500</v>
          </cell>
          <cell r="E476">
            <v>6</v>
          </cell>
          <cell r="F476">
            <v>573000</v>
          </cell>
          <cell r="G476">
            <v>7.605633802816901E-2</v>
          </cell>
        </row>
        <row r="477">
          <cell r="B477" t="str">
            <v>PLYMPTON</v>
          </cell>
          <cell r="C477">
            <v>18</v>
          </cell>
          <cell r="D477">
            <v>495000</v>
          </cell>
          <cell r="E477">
            <v>10</v>
          </cell>
          <cell r="F477">
            <v>510250</v>
          </cell>
          <cell r="G477">
            <v>3.0808080808080809E-2</v>
          </cell>
        </row>
        <row r="478">
          <cell r="B478" t="str">
            <v>RICHMOND</v>
          </cell>
          <cell r="C478">
            <v>8</v>
          </cell>
          <cell r="D478">
            <v>415000</v>
          </cell>
          <cell r="E478">
            <v>10</v>
          </cell>
          <cell r="F478">
            <v>562500</v>
          </cell>
          <cell r="G478">
            <v>0.35542168674698793</v>
          </cell>
        </row>
        <row r="479">
          <cell r="B479" t="str">
            <v>THEBARTON</v>
          </cell>
          <cell r="C479">
            <v>1</v>
          </cell>
          <cell r="D479">
            <v>500000</v>
          </cell>
          <cell r="E479">
            <v>5</v>
          </cell>
          <cell r="F479">
            <v>534000</v>
          </cell>
          <cell r="G479">
            <v>6.8000000000000005E-2</v>
          </cell>
        </row>
        <row r="480">
          <cell r="B480" t="str">
            <v>TORRENSVILLE</v>
          </cell>
          <cell r="C480">
            <v>12</v>
          </cell>
          <cell r="D480">
            <v>485500</v>
          </cell>
          <cell r="E480">
            <v>13</v>
          </cell>
          <cell r="F480">
            <v>565000</v>
          </cell>
          <cell r="G480">
            <v>0.16374871266735325</v>
          </cell>
        </row>
        <row r="481">
          <cell r="B481" t="str">
            <v>UNDERDALE</v>
          </cell>
          <cell r="C481">
            <v>9</v>
          </cell>
          <cell r="D481">
            <v>610000</v>
          </cell>
          <cell r="E481">
            <v>6</v>
          </cell>
          <cell r="F481">
            <v>507500</v>
          </cell>
          <cell r="G481">
            <v>-0.16803278688524589</v>
          </cell>
        </row>
        <row r="482">
          <cell r="B482" t="str">
            <v>WEST BEACH</v>
          </cell>
          <cell r="C482">
            <v>18</v>
          </cell>
          <cell r="D482">
            <v>560000</v>
          </cell>
          <cell r="E482">
            <v>11</v>
          </cell>
          <cell r="F482">
            <v>567500</v>
          </cell>
          <cell r="G482">
            <v>1.3392857142857142E-2</v>
          </cell>
        </row>
        <row r="483">
          <cell r="B483" t="str">
            <v>WEST RICHMOND</v>
          </cell>
          <cell r="C483">
            <v>4</v>
          </cell>
          <cell r="D483">
            <v>390794</v>
          </cell>
          <cell r="E483">
            <v>4</v>
          </cell>
          <cell r="F483">
            <v>382500</v>
          </cell>
          <cell r="G483">
            <v>-2.1223457883181421E-2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ty_Suburb_2017q3"/>
    </sheetNames>
    <sheetDataSet>
      <sheetData sheetId="0">
        <row r="2">
          <cell r="B2" t="str">
            <v>ADELAIDE</v>
          </cell>
          <cell r="C2">
            <v>8</v>
          </cell>
          <cell r="D2">
            <v>775000</v>
          </cell>
          <cell r="E2">
            <v>4</v>
          </cell>
          <cell r="F2">
            <v>695000</v>
          </cell>
        </row>
        <row r="3">
          <cell r="B3" t="str">
            <v>NORTH ADELAIDE</v>
          </cell>
          <cell r="C3">
            <v>7</v>
          </cell>
          <cell r="D3">
            <v>932000</v>
          </cell>
          <cell r="E3">
            <v>9</v>
          </cell>
          <cell r="F3">
            <v>1375000</v>
          </cell>
        </row>
        <row r="4">
          <cell r="B4" t="str">
            <v>ALDGATE</v>
          </cell>
          <cell r="C4">
            <v>18</v>
          </cell>
          <cell r="D4">
            <v>660000</v>
          </cell>
          <cell r="E4">
            <v>12</v>
          </cell>
          <cell r="F4">
            <v>735000</v>
          </cell>
        </row>
        <row r="5">
          <cell r="B5" t="str">
            <v>ASHTON</v>
          </cell>
          <cell r="C5">
            <v>1</v>
          </cell>
          <cell r="D5">
            <v>875000</v>
          </cell>
        </row>
        <row r="6">
          <cell r="B6" t="str">
            <v>BASKET RANGE</v>
          </cell>
          <cell r="E6">
            <v>1</v>
          </cell>
          <cell r="F6">
            <v>488000</v>
          </cell>
        </row>
        <row r="7">
          <cell r="B7" t="str">
            <v>BELAIR</v>
          </cell>
          <cell r="C7">
            <v>11</v>
          </cell>
          <cell r="D7">
            <v>605000</v>
          </cell>
          <cell r="E7">
            <v>21</v>
          </cell>
          <cell r="F7">
            <v>613000</v>
          </cell>
        </row>
        <row r="8">
          <cell r="B8" t="str">
            <v>BRADBURY</v>
          </cell>
        </row>
        <row r="9">
          <cell r="B9" t="str">
            <v>BRIDGEWATER</v>
          </cell>
          <cell r="C9">
            <v>21</v>
          </cell>
          <cell r="D9">
            <v>536250</v>
          </cell>
          <cell r="E9">
            <v>24</v>
          </cell>
          <cell r="F9">
            <v>465000</v>
          </cell>
        </row>
        <row r="10">
          <cell r="B10" t="str">
            <v>CAREY GULLY</v>
          </cell>
          <cell r="E10">
            <v>1</v>
          </cell>
          <cell r="F10">
            <v>562500</v>
          </cell>
        </row>
        <row r="11">
          <cell r="B11" t="str">
            <v>CASTAMBUL</v>
          </cell>
        </row>
        <row r="12">
          <cell r="B12" t="str">
            <v>CHERRYVILLE</v>
          </cell>
        </row>
        <row r="13">
          <cell r="B13" t="str">
            <v>CLELAND</v>
          </cell>
        </row>
        <row r="14">
          <cell r="B14" t="str">
            <v>CRAFERS</v>
          </cell>
          <cell r="C14">
            <v>11</v>
          </cell>
          <cell r="D14">
            <v>850000</v>
          </cell>
          <cell r="E14">
            <v>8</v>
          </cell>
          <cell r="F14">
            <v>720000</v>
          </cell>
        </row>
        <row r="15">
          <cell r="B15" t="str">
            <v>CRAFERS WEST</v>
          </cell>
          <cell r="C15">
            <v>7</v>
          </cell>
          <cell r="D15">
            <v>526000</v>
          </cell>
          <cell r="E15">
            <v>4</v>
          </cell>
          <cell r="F15">
            <v>636000</v>
          </cell>
        </row>
        <row r="16">
          <cell r="B16" t="str">
            <v>DORSET VALE</v>
          </cell>
        </row>
        <row r="17">
          <cell r="B17" t="str">
            <v>GREENHILL</v>
          </cell>
          <cell r="C17">
            <v>4</v>
          </cell>
          <cell r="D17">
            <v>671000</v>
          </cell>
        </row>
        <row r="18">
          <cell r="B18" t="str">
            <v>HEATHFIELD</v>
          </cell>
          <cell r="C18">
            <v>4</v>
          </cell>
          <cell r="D18">
            <v>630500</v>
          </cell>
          <cell r="E18">
            <v>3</v>
          </cell>
          <cell r="F18">
            <v>565000</v>
          </cell>
        </row>
        <row r="19">
          <cell r="B19" t="str">
            <v>HORSNELL GULLY</v>
          </cell>
        </row>
        <row r="20">
          <cell r="B20" t="str">
            <v>HUMBUG SCRUB</v>
          </cell>
        </row>
        <row r="21">
          <cell r="B21" t="str">
            <v>IRONBANK</v>
          </cell>
        </row>
        <row r="22">
          <cell r="B22" t="str">
            <v>LONGWOOD</v>
          </cell>
          <cell r="C22">
            <v>1</v>
          </cell>
          <cell r="D22">
            <v>565000</v>
          </cell>
        </row>
        <row r="23">
          <cell r="B23" t="str">
            <v>MARBLE HILL</v>
          </cell>
          <cell r="E23">
            <v>1</v>
          </cell>
          <cell r="F23">
            <v>460000</v>
          </cell>
        </row>
        <row r="24">
          <cell r="B24" t="str">
            <v>MONTACUTE</v>
          </cell>
        </row>
        <row r="25">
          <cell r="B25" t="str">
            <v>MOUNT GEORGE</v>
          </cell>
        </row>
        <row r="26">
          <cell r="B26" t="str">
            <v>MYLOR</v>
          </cell>
          <cell r="C26">
            <v>2</v>
          </cell>
          <cell r="D26">
            <v>615500</v>
          </cell>
          <cell r="E26">
            <v>3</v>
          </cell>
          <cell r="F26">
            <v>591500</v>
          </cell>
        </row>
        <row r="27">
          <cell r="B27" t="str">
            <v>NORTON SUMMIT</v>
          </cell>
          <cell r="E27">
            <v>2</v>
          </cell>
          <cell r="F27">
            <v>612500</v>
          </cell>
        </row>
        <row r="28">
          <cell r="B28" t="str">
            <v>PICCADILLY</v>
          </cell>
          <cell r="C28">
            <v>1</v>
          </cell>
          <cell r="D28">
            <v>460000</v>
          </cell>
          <cell r="E28">
            <v>1</v>
          </cell>
          <cell r="F28">
            <v>615000</v>
          </cell>
        </row>
        <row r="29">
          <cell r="B29" t="str">
            <v>ROSTREVOR</v>
          </cell>
          <cell r="C29">
            <v>25</v>
          </cell>
          <cell r="D29">
            <v>570000</v>
          </cell>
          <cell r="E29">
            <v>39</v>
          </cell>
          <cell r="F29">
            <v>612500</v>
          </cell>
        </row>
        <row r="30">
          <cell r="B30" t="str">
            <v>SCOTT CREEK</v>
          </cell>
        </row>
        <row r="31">
          <cell r="B31" t="str">
            <v>STIRLING</v>
          </cell>
          <cell r="C31">
            <v>8</v>
          </cell>
          <cell r="D31">
            <v>630000</v>
          </cell>
          <cell r="E31">
            <v>11</v>
          </cell>
          <cell r="F31">
            <v>704000</v>
          </cell>
        </row>
        <row r="32">
          <cell r="B32" t="str">
            <v>STONYFELL</v>
          </cell>
          <cell r="C32">
            <v>6</v>
          </cell>
          <cell r="D32">
            <v>818000</v>
          </cell>
          <cell r="E32">
            <v>2</v>
          </cell>
          <cell r="F32">
            <v>825000</v>
          </cell>
        </row>
        <row r="33">
          <cell r="B33" t="str">
            <v>SUMMERTOWN</v>
          </cell>
          <cell r="C33">
            <v>3</v>
          </cell>
          <cell r="D33">
            <v>590000</v>
          </cell>
          <cell r="E33">
            <v>1</v>
          </cell>
          <cell r="F33">
            <v>550000</v>
          </cell>
        </row>
        <row r="34">
          <cell r="B34" t="str">
            <v>TERINGIE</v>
          </cell>
          <cell r="C34">
            <v>3</v>
          </cell>
          <cell r="D34">
            <v>795000</v>
          </cell>
          <cell r="E34">
            <v>5</v>
          </cell>
          <cell r="F34">
            <v>900000</v>
          </cell>
        </row>
        <row r="35">
          <cell r="B35" t="str">
            <v>UPPER STURT</v>
          </cell>
          <cell r="C35">
            <v>1</v>
          </cell>
          <cell r="D35">
            <v>450000</v>
          </cell>
          <cell r="E35">
            <v>3</v>
          </cell>
          <cell r="F35">
            <v>630000</v>
          </cell>
        </row>
        <row r="36">
          <cell r="B36" t="str">
            <v>URAIDLA</v>
          </cell>
          <cell r="C36">
            <v>1</v>
          </cell>
          <cell r="D36">
            <v>565000</v>
          </cell>
          <cell r="E36">
            <v>1</v>
          </cell>
          <cell r="F36">
            <v>630000</v>
          </cell>
        </row>
        <row r="37">
          <cell r="B37" t="str">
            <v>WATERFALL GULLY</v>
          </cell>
          <cell r="E37">
            <v>1</v>
          </cell>
          <cell r="F37">
            <v>782000</v>
          </cell>
        </row>
        <row r="38">
          <cell r="B38" t="str">
            <v>WOODFORDE</v>
          </cell>
          <cell r="C38">
            <v>1</v>
          </cell>
          <cell r="D38">
            <v>485000</v>
          </cell>
        </row>
        <row r="39">
          <cell r="B39" t="str">
            <v>AULDANA</v>
          </cell>
          <cell r="C39">
            <v>5</v>
          </cell>
          <cell r="D39">
            <v>985000</v>
          </cell>
          <cell r="E39">
            <v>2</v>
          </cell>
          <cell r="F39">
            <v>1795500</v>
          </cell>
        </row>
        <row r="40">
          <cell r="B40" t="str">
            <v>BEAUMONT</v>
          </cell>
          <cell r="C40">
            <v>9</v>
          </cell>
          <cell r="D40">
            <v>940000</v>
          </cell>
          <cell r="E40">
            <v>10</v>
          </cell>
          <cell r="F40">
            <v>957000</v>
          </cell>
        </row>
        <row r="41">
          <cell r="B41" t="str">
            <v>BEULAH PARK</v>
          </cell>
          <cell r="C41">
            <v>4</v>
          </cell>
          <cell r="D41">
            <v>670750</v>
          </cell>
          <cell r="E41">
            <v>3</v>
          </cell>
          <cell r="F41">
            <v>730750</v>
          </cell>
        </row>
        <row r="42">
          <cell r="B42" t="str">
            <v>BURNSIDE</v>
          </cell>
          <cell r="C42">
            <v>12</v>
          </cell>
          <cell r="D42">
            <v>879000</v>
          </cell>
          <cell r="E42">
            <v>10</v>
          </cell>
          <cell r="F42">
            <v>1008000</v>
          </cell>
        </row>
        <row r="43">
          <cell r="B43" t="str">
            <v>DULWICH</v>
          </cell>
          <cell r="C43">
            <v>1</v>
          </cell>
          <cell r="D43">
            <v>1300000</v>
          </cell>
          <cell r="E43">
            <v>5</v>
          </cell>
          <cell r="F43">
            <v>1395000</v>
          </cell>
        </row>
        <row r="44">
          <cell r="B44" t="str">
            <v>EASTWOOD</v>
          </cell>
          <cell r="C44">
            <v>2</v>
          </cell>
          <cell r="D44">
            <v>593750</v>
          </cell>
          <cell r="E44">
            <v>1</v>
          </cell>
          <cell r="F44">
            <v>630000</v>
          </cell>
        </row>
        <row r="45">
          <cell r="B45" t="str">
            <v>ERINDALE</v>
          </cell>
          <cell r="C45">
            <v>2</v>
          </cell>
          <cell r="D45">
            <v>1024000</v>
          </cell>
          <cell r="E45">
            <v>5</v>
          </cell>
          <cell r="F45">
            <v>878000</v>
          </cell>
        </row>
        <row r="46">
          <cell r="B46" t="str">
            <v>FREWVILLE</v>
          </cell>
          <cell r="C46">
            <v>2</v>
          </cell>
          <cell r="D46">
            <v>890500</v>
          </cell>
        </row>
        <row r="47">
          <cell r="B47" t="str">
            <v>GLEN OSMOND</v>
          </cell>
          <cell r="C47">
            <v>11</v>
          </cell>
          <cell r="D47">
            <v>890000</v>
          </cell>
          <cell r="E47">
            <v>8</v>
          </cell>
          <cell r="F47">
            <v>915500</v>
          </cell>
        </row>
        <row r="48">
          <cell r="B48" t="str">
            <v>GLENSIDE</v>
          </cell>
          <cell r="C48">
            <v>4</v>
          </cell>
          <cell r="D48">
            <v>1004000</v>
          </cell>
          <cell r="E48">
            <v>3</v>
          </cell>
          <cell r="F48">
            <v>1250000</v>
          </cell>
        </row>
        <row r="49">
          <cell r="B49" t="str">
            <v>GLENUNGA</v>
          </cell>
          <cell r="C49">
            <v>8</v>
          </cell>
          <cell r="D49">
            <v>941500</v>
          </cell>
          <cell r="E49">
            <v>9</v>
          </cell>
          <cell r="F49">
            <v>880000</v>
          </cell>
        </row>
        <row r="50">
          <cell r="B50" t="str">
            <v>HAZELWOOD PARK</v>
          </cell>
          <cell r="C50">
            <v>9</v>
          </cell>
          <cell r="D50">
            <v>775000</v>
          </cell>
          <cell r="E50">
            <v>2</v>
          </cell>
          <cell r="F50">
            <v>852500</v>
          </cell>
        </row>
        <row r="51">
          <cell r="B51" t="str">
            <v>HORSNELL GULLY</v>
          </cell>
        </row>
        <row r="52">
          <cell r="B52" t="str">
            <v>KENSINGTON GARDENS</v>
          </cell>
          <cell r="C52">
            <v>6</v>
          </cell>
          <cell r="D52">
            <v>880000</v>
          </cell>
          <cell r="E52">
            <v>4</v>
          </cell>
          <cell r="F52">
            <v>1070000</v>
          </cell>
        </row>
        <row r="53">
          <cell r="B53" t="str">
            <v>KENSINGTON PARK</v>
          </cell>
          <cell r="C53">
            <v>8</v>
          </cell>
          <cell r="D53">
            <v>902500</v>
          </cell>
          <cell r="E53">
            <v>6</v>
          </cell>
          <cell r="F53">
            <v>1058250</v>
          </cell>
        </row>
        <row r="54">
          <cell r="B54" t="str">
            <v>LEABROOK</v>
          </cell>
          <cell r="C54">
            <v>3</v>
          </cell>
          <cell r="D54">
            <v>1250000</v>
          </cell>
          <cell r="E54">
            <v>4</v>
          </cell>
          <cell r="F54">
            <v>1030000</v>
          </cell>
        </row>
        <row r="55">
          <cell r="B55" t="str">
            <v>LEAWOOD GARDENS</v>
          </cell>
        </row>
        <row r="56">
          <cell r="B56" t="str">
            <v>LINDEN PARK</v>
          </cell>
          <cell r="C56">
            <v>4</v>
          </cell>
          <cell r="D56">
            <v>775000</v>
          </cell>
          <cell r="E56">
            <v>10</v>
          </cell>
          <cell r="F56">
            <v>897500</v>
          </cell>
        </row>
        <row r="57">
          <cell r="B57" t="str">
            <v>MAGILL</v>
          </cell>
          <cell r="C57">
            <v>40</v>
          </cell>
          <cell r="D57">
            <v>650000</v>
          </cell>
          <cell r="E57">
            <v>38</v>
          </cell>
          <cell r="F57">
            <v>704000</v>
          </cell>
        </row>
        <row r="58">
          <cell r="B58" t="str">
            <v>MOUNT OSMOND</v>
          </cell>
          <cell r="C58">
            <v>1</v>
          </cell>
          <cell r="D58">
            <v>800000</v>
          </cell>
          <cell r="E58">
            <v>3</v>
          </cell>
          <cell r="F58">
            <v>640000</v>
          </cell>
        </row>
        <row r="59">
          <cell r="B59" t="str">
            <v>ROSE PARK</v>
          </cell>
          <cell r="C59">
            <v>7</v>
          </cell>
          <cell r="D59">
            <v>1382500</v>
          </cell>
          <cell r="E59">
            <v>1</v>
          </cell>
          <cell r="F59">
            <v>1350000</v>
          </cell>
        </row>
        <row r="60">
          <cell r="B60" t="str">
            <v>ROSSLYN PARK</v>
          </cell>
          <cell r="C60">
            <v>5</v>
          </cell>
          <cell r="D60">
            <v>912750</v>
          </cell>
          <cell r="E60">
            <v>6</v>
          </cell>
          <cell r="F60">
            <v>1055000</v>
          </cell>
        </row>
        <row r="61">
          <cell r="B61" t="str">
            <v>SKYE</v>
          </cell>
          <cell r="C61">
            <v>1</v>
          </cell>
          <cell r="D61">
            <v>715000</v>
          </cell>
          <cell r="E61">
            <v>1</v>
          </cell>
          <cell r="F61">
            <v>1150000</v>
          </cell>
        </row>
        <row r="62">
          <cell r="B62" t="str">
            <v>ST GEORGES</v>
          </cell>
          <cell r="C62">
            <v>3</v>
          </cell>
          <cell r="D62">
            <v>829999</v>
          </cell>
          <cell r="E62">
            <v>5</v>
          </cell>
          <cell r="F62">
            <v>888888</v>
          </cell>
        </row>
        <row r="63">
          <cell r="B63" t="str">
            <v>STONYFELL</v>
          </cell>
          <cell r="C63">
            <v>6</v>
          </cell>
          <cell r="D63">
            <v>818000</v>
          </cell>
          <cell r="E63">
            <v>2</v>
          </cell>
          <cell r="F63">
            <v>825000</v>
          </cell>
        </row>
        <row r="64">
          <cell r="B64" t="str">
            <v>TOORAK GARDENS</v>
          </cell>
          <cell r="C64">
            <v>6</v>
          </cell>
          <cell r="D64">
            <v>945000</v>
          </cell>
          <cell r="E64">
            <v>10</v>
          </cell>
          <cell r="F64">
            <v>1421000</v>
          </cell>
        </row>
        <row r="65">
          <cell r="B65" t="str">
            <v>TUSMORE</v>
          </cell>
          <cell r="C65">
            <v>2</v>
          </cell>
          <cell r="D65">
            <v>1135000</v>
          </cell>
          <cell r="E65">
            <v>2</v>
          </cell>
          <cell r="F65">
            <v>1282500</v>
          </cell>
        </row>
        <row r="66">
          <cell r="B66" t="str">
            <v>WATERFALL GULLY</v>
          </cell>
          <cell r="E66">
            <v>1</v>
          </cell>
          <cell r="F66">
            <v>782000</v>
          </cell>
        </row>
        <row r="67">
          <cell r="B67" t="str">
            <v>WATTLE PARK</v>
          </cell>
          <cell r="C67">
            <v>13</v>
          </cell>
          <cell r="D67">
            <v>722000</v>
          </cell>
          <cell r="E67">
            <v>5</v>
          </cell>
          <cell r="F67">
            <v>905000</v>
          </cell>
        </row>
        <row r="68">
          <cell r="B68" t="str">
            <v>ATHELSTONE</v>
          </cell>
          <cell r="C68">
            <v>28</v>
          </cell>
          <cell r="D68">
            <v>497500</v>
          </cell>
          <cell r="E68">
            <v>35</v>
          </cell>
          <cell r="F68">
            <v>482000</v>
          </cell>
        </row>
        <row r="69">
          <cell r="B69" t="str">
            <v>CAMPBELLTOWN</v>
          </cell>
          <cell r="C69">
            <v>42</v>
          </cell>
          <cell r="D69">
            <v>516500</v>
          </cell>
          <cell r="E69">
            <v>37</v>
          </cell>
          <cell r="F69">
            <v>572495</v>
          </cell>
        </row>
        <row r="70">
          <cell r="B70" t="str">
            <v>HECTORVILLE</v>
          </cell>
          <cell r="C70">
            <v>12</v>
          </cell>
          <cell r="D70">
            <v>580000</v>
          </cell>
          <cell r="E70">
            <v>9</v>
          </cell>
          <cell r="F70">
            <v>585000</v>
          </cell>
        </row>
        <row r="71">
          <cell r="B71" t="str">
            <v>MAGILL</v>
          </cell>
          <cell r="C71">
            <v>40</v>
          </cell>
          <cell r="D71">
            <v>650000</v>
          </cell>
          <cell r="E71">
            <v>38</v>
          </cell>
          <cell r="F71">
            <v>704000</v>
          </cell>
        </row>
        <row r="72">
          <cell r="B72" t="str">
            <v>NEWTON</v>
          </cell>
          <cell r="C72">
            <v>20</v>
          </cell>
          <cell r="D72">
            <v>501000</v>
          </cell>
          <cell r="E72">
            <v>14</v>
          </cell>
          <cell r="F72">
            <v>533000</v>
          </cell>
        </row>
        <row r="73">
          <cell r="B73" t="str">
            <v>PARADISE</v>
          </cell>
          <cell r="C73">
            <v>18</v>
          </cell>
          <cell r="D73">
            <v>529000</v>
          </cell>
          <cell r="E73">
            <v>16</v>
          </cell>
          <cell r="F73">
            <v>560000</v>
          </cell>
        </row>
        <row r="74">
          <cell r="B74" t="str">
            <v>ROSTREVOR</v>
          </cell>
          <cell r="C74">
            <v>25</v>
          </cell>
          <cell r="D74">
            <v>570000</v>
          </cell>
          <cell r="E74">
            <v>39</v>
          </cell>
          <cell r="F74">
            <v>612500</v>
          </cell>
        </row>
        <row r="75">
          <cell r="B75" t="str">
            <v>TRANMERE</v>
          </cell>
          <cell r="C75">
            <v>17</v>
          </cell>
          <cell r="D75">
            <v>568500</v>
          </cell>
          <cell r="E75">
            <v>16</v>
          </cell>
          <cell r="F75">
            <v>700000</v>
          </cell>
        </row>
        <row r="76">
          <cell r="B76" t="str">
            <v>ALBERT PARK</v>
          </cell>
          <cell r="C76">
            <v>6</v>
          </cell>
          <cell r="D76">
            <v>500000</v>
          </cell>
          <cell r="E76">
            <v>5</v>
          </cell>
          <cell r="F76">
            <v>425000</v>
          </cell>
        </row>
        <row r="77">
          <cell r="B77" t="str">
            <v>ALLENBY GARDENS</v>
          </cell>
          <cell r="C77">
            <v>4</v>
          </cell>
          <cell r="D77">
            <v>570750</v>
          </cell>
          <cell r="E77">
            <v>7</v>
          </cell>
          <cell r="F77">
            <v>590000</v>
          </cell>
        </row>
        <row r="78">
          <cell r="B78" t="str">
            <v>ATHOL PARK</v>
          </cell>
          <cell r="C78">
            <v>7</v>
          </cell>
          <cell r="D78">
            <v>380000</v>
          </cell>
          <cell r="E78">
            <v>9</v>
          </cell>
          <cell r="F78">
            <v>405000</v>
          </cell>
        </row>
        <row r="79">
          <cell r="B79" t="str">
            <v>BEVERLEY</v>
          </cell>
          <cell r="C79">
            <v>4</v>
          </cell>
          <cell r="D79">
            <v>500000</v>
          </cell>
          <cell r="E79">
            <v>6</v>
          </cell>
          <cell r="F79">
            <v>494650</v>
          </cell>
        </row>
        <row r="80">
          <cell r="B80" t="str">
            <v>BOWDEN</v>
          </cell>
          <cell r="C80">
            <v>3</v>
          </cell>
          <cell r="D80">
            <v>820000</v>
          </cell>
          <cell r="E80">
            <v>2</v>
          </cell>
          <cell r="F80">
            <v>491000</v>
          </cell>
        </row>
        <row r="81">
          <cell r="B81" t="str">
            <v>BROMPTON</v>
          </cell>
          <cell r="C81">
            <v>9</v>
          </cell>
          <cell r="D81">
            <v>595000</v>
          </cell>
          <cell r="E81">
            <v>6</v>
          </cell>
          <cell r="F81">
            <v>546000</v>
          </cell>
        </row>
        <row r="82">
          <cell r="B82" t="str">
            <v>CHELTENHAM</v>
          </cell>
          <cell r="C82">
            <v>5</v>
          </cell>
          <cell r="D82">
            <v>448000</v>
          </cell>
          <cell r="E82">
            <v>7</v>
          </cell>
          <cell r="F82">
            <v>537500</v>
          </cell>
        </row>
        <row r="83">
          <cell r="B83" t="str">
            <v>CROYDON</v>
          </cell>
          <cell r="C83">
            <v>2</v>
          </cell>
          <cell r="D83">
            <v>565000</v>
          </cell>
          <cell r="E83">
            <v>2</v>
          </cell>
          <cell r="F83">
            <v>568000</v>
          </cell>
        </row>
        <row r="84">
          <cell r="B84" t="str">
            <v>DEVON PARK</v>
          </cell>
          <cell r="C84">
            <v>1</v>
          </cell>
          <cell r="D84">
            <v>457900</v>
          </cell>
        </row>
        <row r="85">
          <cell r="B85" t="str">
            <v>FINDON</v>
          </cell>
          <cell r="C85">
            <v>11</v>
          </cell>
          <cell r="D85">
            <v>485000</v>
          </cell>
          <cell r="E85">
            <v>9</v>
          </cell>
          <cell r="F85">
            <v>500000</v>
          </cell>
        </row>
        <row r="86">
          <cell r="B86" t="str">
            <v>FLINDERS PARK</v>
          </cell>
          <cell r="C86">
            <v>17</v>
          </cell>
          <cell r="D86">
            <v>562500</v>
          </cell>
          <cell r="E86">
            <v>21</v>
          </cell>
          <cell r="F86">
            <v>601000</v>
          </cell>
        </row>
        <row r="87">
          <cell r="B87" t="str">
            <v>FULHAM GARDENS</v>
          </cell>
          <cell r="C87">
            <v>15</v>
          </cell>
          <cell r="D87">
            <v>640000</v>
          </cell>
          <cell r="E87">
            <v>21</v>
          </cell>
          <cell r="F87">
            <v>667500</v>
          </cell>
        </row>
        <row r="88">
          <cell r="B88" t="str">
            <v>GRANGE</v>
          </cell>
          <cell r="C88">
            <v>19</v>
          </cell>
          <cell r="D88">
            <v>667000</v>
          </cell>
          <cell r="E88">
            <v>6</v>
          </cell>
          <cell r="F88">
            <v>700000</v>
          </cell>
        </row>
        <row r="89">
          <cell r="B89" t="str">
            <v>HENDON</v>
          </cell>
          <cell r="C89">
            <v>8</v>
          </cell>
          <cell r="D89">
            <v>401521</v>
          </cell>
          <cell r="E89">
            <v>5</v>
          </cell>
          <cell r="F89">
            <v>392250</v>
          </cell>
        </row>
        <row r="90">
          <cell r="B90" t="str">
            <v>HENLEY BEACH</v>
          </cell>
          <cell r="C90">
            <v>17</v>
          </cell>
          <cell r="D90">
            <v>860000</v>
          </cell>
          <cell r="E90">
            <v>14</v>
          </cell>
          <cell r="F90">
            <v>895000</v>
          </cell>
        </row>
        <row r="91">
          <cell r="B91" t="str">
            <v>HENLEY BEACH SOUTH</v>
          </cell>
          <cell r="C91">
            <v>12</v>
          </cell>
          <cell r="D91">
            <v>816000</v>
          </cell>
          <cell r="E91">
            <v>4</v>
          </cell>
          <cell r="F91">
            <v>950000</v>
          </cell>
        </row>
        <row r="92">
          <cell r="B92" t="str">
            <v>HINDMARSH</v>
          </cell>
          <cell r="C92">
            <v>1</v>
          </cell>
          <cell r="D92">
            <v>480000</v>
          </cell>
          <cell r="E92">
            <v>2</v>
          </cell>
          <cell r="F92">
            <v>504000</v>
          </cell>
        </row>
        <row r="93">
          <cell r="B93" t="str">
            <v>KIDMAN PARK</v>
          </cell>
          <cell r="C93">
            <v>6</v>
          </cell>
          <cell r="D93">
            <v>602500</v>
          </cell>
          <cell r="E93">
            <v>9</v>
          </cell>
          <cell r="F93">
            <v>625000</v>
          </cell>
        </row>
        <row r="94">
          <cell r="B94" t="str">
            <v>KILKENNY</v>
          </cell>
          <cell r="C94">
            <v>6</v>
          </cell>
          <cell r="D94">
            <v>442500</v>
          </cell>
          <cell r="E94">
            <v>6</v>
          </cell>
          <cell r="F94">
            <v>562500</v>
          </cell>
        </row>
        <row r="95">
          <cell r="B95" t="str">
            <v>OVINGHAM</v>
          </cell>
          <cell r="C95">
            <v>4</v>
          </cell>
          <cell r="D95">
            <v>548750</v>
          </cell>
          <cell r="E95">
            <v>1</v>
          </cell>
          <cell r="F95">
            <v>601000</v>
          </cell>
        </row>
        <row r="96">
          <cell r="B96" t="str">
            <v>PENNINGTON</v>
          </cell>
          <cell r="C96">
            <v>10</v>
          </cell>
          <cell r="D96">
            <v>389250</v>
          </cell>
          <cell r="E96">
            <v>4</v>
          </cell>
          <cell r="F96">
            <v>412000</v>
          </cell>
        </row>
        <row r="97">
          <cell r="B97" t="str">
            <v>RENOWN PARK</v>
          </cell>
          <cell r="C97">
            <v>4</v>
          </cell>
          <cell r="D97">
            <v>491250</v>
          </cell>
          <cell r="E97">
            <v>6</v>
          </cell>
          <cell r="F97">
            <v>465000</v>
          </cell>
        </row>
        <row r="98">
          <cell r="B98" t="str">
            <v>RIDLEYTON</v>
          </cell>
          <cell r="C98">
            <v>4</v>
          </cell>
          <cell r="D98">
            <v>520000</v>
          </cell>
          <cell r="E98">
            <v>4</v>
          </cell>
          <cell r="F98">
            <v>512000</v>
          </cell>
        </row>
        <row r="99">
          <cell r="B99" t="str">
            <v>ROSEWATER</v>
          </cell>
          <cell r="C99">
            <v>15</v>
          </cell>
          <cell r="D99">
            <v>335000</v>
          </cell>
          <cell r="E99">
            <v>20</v>
          </cell>
          <cell r="F99">
            <v>377000</v>
          </cell>
        </row>
        <row r="100">
          <cell r="B100" t="str">
            <v>ROYAL PARK</v>
          </cell>
          <cell r="C100">
            <v>12</v>
          </cell>
          <cell r="D100">
            <v>390000</v>
          </cell>
          <cell r="E100">
            <v>10</v>
          </cell>
          <cell r="F100">
            <v>445000</v>
          </cell>
        </row>
        <row r="101">
          <cell r="B101" t="str">
            <v>SEATON</v>
          </cell>
          <cell r="C101">
            <v>34</v>
          </cell>
          <cell r="D101">
            <v>480000</v>
          </cell>
          <cell r="E101">
            <v>31</v>
          </cell>
          <cell r="F101">
            <v>495000</v>
          </cell>
        </row>
        <row r="102">
          <cell r="B102" t="str">
            <v>SEMAPHORE PARK</v>
          </cell>
          <cell r="C102">
            <v>10</v>
          </cell>
          <cell r="D102">
            <v>500000</v>
          </cell>
          <cell r="E102">
            <v>8</v>
          </cell>
          <cell r="F102">
            <v>545000</v>
          </cell>
        </row>
        <row r="103">
          <cell r="B103" t="str">
            <v>ST CLAIR</v>
          </cell>
          <cell r="C103">
            <v>3</v>
          </cell>
          <cell r="D103">
            <v>549000</v>
          </cell>
          <cell r="E103">
            <v>2</v>
          </cell>
          <cell r="F103">
            <v>727000</v>
          </cell>
        </row>
        <row r="104">
          <cell r="B104" t="str">
            <v>TENNYSON</v>
          </cell>
          <cell r="C104">
            <v>5</v>
          </cell>
          <cell r="D104">
            <v>1000000</v>
          </cell>
          <cell r="E104">
            <v>4</v>
          </cell>
          <cell r="F104">
            <v>855000</v>
          </cell>
        </row>
        <row r="105">
          <cell r="B105" t="str">
            <v>WELLAND</v>
          </cell>
          <cell r="E105">
            <v>1</v>
          </cell>
          <cell r="F105">
            <v>506000</v>
          </cell>
        </row>
        <row r="106">
          <cell r="B106" t="str">
            <v>WEST BEACH</v>
          </cell>
          <cell r="C106">
            <v>19</v>
          </cell>
          <cell r="D106">
            <v>660000</v>
          </cell>
          <cell r="E106">
            <v>14</v>
          </cell>
          <cell r="F106">
            <v>770000</v>
          </cell>
        </row>
        <row r="107">
          <cell r="B107" t="str">
            <v>WEST CROYDON</v>
          </cell>
          <cell r="C107">
            <v>5</v>
          </cell>
          <cell r="D107">
            <v>585000</v>
          </cell>
          <cell r="E107">
            <v>6</v>
          </cell>
          <cell r="F107">
            <v>525000</v>
          </cell>
        </row>
        <row r="108">
          <cell r="B108" t="str">
            <v>WEST HINDMARSH</v>
          </cell>
          <cell r="C108">
            <v>5</v>
          </cell>
          <cell r="D108">
            <v>562000</v>
          </cell>
          <cell r="E108">
            <v>4</v>
          </cell>
          <cell r="F108">
            <v>624000</v>
          </cell>
        </row>
        <row r="109">
          <cell r="B109" t="str">
            <v>WEST LAKES</v>
          </cell>
          <cell r="C109">
            <v>20</v>
          </cell>
          <cell r="D109">
            <v>742500</v>
          </cell>
          <cell r="E109">
            <v>18</v>
          </cell>
          <cell r="F109">
            <v>752500</v>
          </cell>
        </row>
        <row r="110">
          <cell r="B110" t="str">
            <v>WEST LAKES SHORE</v>
          </cell>
          <cell r="C110">
            <v>6</v>
          </cell>
          <cell r="D110">
            <v>677000</v>
          </cell>
          <cell r="E110">
            <v>12</v>
          </cell>
          <cell r="F110">
            <v>597500</v>
          </cell>
        </row>
        <row r="111">
          <cell r="B111" t="str">
            <v>WOODVILLE</v>
          </cell>
          <cell r="C111">
            <v>4</v>
          </cell>
          <cell r="D111">
            <v>552500</v>
          </cell>
          <cell r="E111">
            <v>3</v>
          </cell>
          <cell r="F111">
            <v>895000</v>
          </cell>
        </row>
        <row r="112">
          <cell r="B112" t="str">
            <v>WOODVILLE NORTH</v>
          </cell>
          <cell r="C112">
            <v>7</v>
          </cell>
          <cell r="D112">
            <v>420000</v>
          </cell>
          <cell r="E112">
            <v>8</v>
          </cell>
          <cell r="F112">
            <v>460000</v>
          </cell>
        </row>
        <row r="113">
          <cell r="B113" t="str">
            <v>WOODVILLE PARK</v>
          </cell>
          <cell r="C113">
            <v>7</v>
          </cell>
          <cell r="D113">
            <v>605000</v>
          </cell>
          <cell r="E113">
            <v>7</v>
          </cell>
          <cell r="F113">
            <v>565000</v>
          </cell>
        </row>
        <row r="114">
          <cell r="B114" t="str">
            <v>WOODVILLE SOUTH</v>
          </cell>
          <cell r="C114">
            <v>19</v>
          </cell>
          <cell r="D114">
            <v>519000</v>
          </cell>
          <cell r="E114">
            <v>16</v>
          </cell>
          <cell r="F114">
            <v>541000</v>
          </cell>
        </row>
        <row r="115">
          <cell r="B115" t="str">
            <v>WOODVILLE WEST</v>
          </cell>
          <cell r="C115">
            <v>25</v>
          </cell>
          <cell r="D115">
            <v>480875</v>
          </cell>
          <cell r="E115">
            <v>23</v>
          </cell>
          <cell r="F115">
            <v>482330</v>
          </cell>
        </row>
        <row r="116">
          <cell r="B116" t="str">
            <v>BIBARINGA</v>
          </cell>
        </row>
        <row r="117">
          <cell r="B117" t="str">
            <v>EVANSTON</v>
          </cell>
          <cell r="C117">
            <v>13</v>
          </cell>
          <cell r="D117">
            <v>286000</v>
          </cell>
          <cell r="E117">
            <v>7</v>
          </cell>
          <cell r="F117">
            <v>369950</v>
          </cell>
        </row>
        <row r="118">
          <cell r="B118" t="str">
            <v>EVANSTON GARDENS</v>
          </cell>
          <cell r="C118">
            <v>9</v>
          </cell>
          <cell r="D118">
            <v>304175</v>
          </cell>
          <cell r="E118">
            <v>6</v>
          </cell>
          <cell r="F118">
            <v>328000</v>
          </cell>
        </row>
        <row r="119">
          <cell r="B119" t="str">
            <v>EVANSTON PARK</v>
          </cell>
          <cell r="C119">
            <v>20</v>
          </cell>
          <cell r="D119">
            <v>346250</v>
          </cell>
          <cell r="E119">
            <v>18</v>
          </cell>
          <cell r="F119">
            <v>390000</v>
          </cell>
        </row>
        <row r="120">
          <cell r="B120" t="str">
            <v>EVANSTON SOUTH</v>
          </cell>
          <cell r="C120">
            <v>2</v>
          </cell>
          <cell r="D120">
            <v>330000</v>
          </cell>
          <cell r="E120">
            <v>1</v>
          </cell>
          <cell r="F120">
            <v>343000</v>
          </cell>
        </row>
        <row r="121">
          <cell r="B121" t="str">
            <v>GAWLER</v>
          </cell>
          <cell r="C121">
            <v>2</v>
          </cell>
          <cell r="D121">
            <v>230000</v>
          </cell>
          <cell r="E121">
            <v>3</v>
          </cell>
          <cell r="F121">
            <v>408500</v>
          </cell>
        </row>
        <row r="122">
          <cell r="B122" t="str">
            <v>GAWLER EAST</v>
          </cell>
          <cell r="C122">
            <v>25</v>
          </cell>
          <cell r="D122">
            <v>400000</v>
          </cell>
          <cell r="E122">
            <v>26</v>
          </cell>
          <cell r="F122">
            <v>352000</v>
          </cell>
        </row>
        <row r="123">
          <cell r="B123" t="str">
            <v>GAWLER SOUTH</v>
          </cell>
          <cell r="C123">
            <v>15</v>
          </cell>
          <cell r="D123">
            <v>305000</v>
          </cell>
          <cell r="E123">
            <v>11</v>
          </cell>
          <cell r="F123">
            <v>299000</v>
          </cell>
        </row>
        <row r="124">
          <cell r="B124" t="str">
            <v>GAWLER WEST</v>
          </cell>
          <cell r="C124">
            <v>3</v>
          </cell>
          <cell r="D124">
            <v>325000</v>
          </cell>
          <cell r="E124">
            <v>5</v>
          </cell>
          <cell r="F124">
            <v>263750</v>
          </cell>
        </row>
        <row r="125">
          <cell r="B125" t="str">
            <v>HILLIER</v>
          </cell>
        </row>
        <row r="126">
          <cell r="B126" t="str">
            <v>KUDLA</v>
          </cell>
        </row>
        <row r="127">
          <cell r="B127" t="str">
            <v>REID</v>
          </cell>
          <cell r="C127">
            <v>5</v>
          </cell>
          <cell r="D127">
            <v>377500</v>
          </cell>
          <cell r="E127">
            <v>1</v>
          </cell>
          <cell r="F127">
            <v>552500</v>
          </cell>
        </row>
        <row r="128">
          <cell r="B128" t="str">
            <v>ULEYBURY</v>
          </cell>
        </row>
        <row r="129">
          <cell r="B129" t="str">
            <v>WILLASTON</v>
          </cell>
          <cell r="C129">
            <v>20</v>
          </cell>
          <cell r="D129">
            <v>340000</v>
          </cell>
          <cell r="E129">
            <v>12</v>
          </cell>
          <cell r="F129">
            <v>287500</v>
          </cell>
        </row>
        <row r="130">
          <cell r="B130" t="str">
            <v>BRIGHTON</v>
          </cell>
          <cell r="C130">
            <v>10</v>
          </cell>
          <cell r="D130">
            <v>651000</v>
          </cell>
          <cell r="E130">
            <v>6</v>
          </cell>
          <cell r="F130">
            <v>686000</v>
          </cell>
        </row>
        <row r="131">
          <cell r="B131" t="str">
            <v>GLENELG</v>
          </cell>
          <cell r="C131">
            <v>3</v>
          </cell>
          <cell r="D131">
            <v>940500</v>
          </cell>
          <cell r="E131">
            <v>2</v>
          </cell>
          <cell r="F131">
            <v>1525000</v>
          </cell>
        </row>
        <row r="132">
          <cell r="B132" t="str">
            <v>GLENELG EAST</v>
          </cell>
          <cell r="C132">
            <v>12</v>
          </cell>
          <cell r="D132">
            <v>707500</v>
          </cell>
          <cell r="E132">
            <v>5</v>
          </cell>
          <cell r="F132">
            <v>893750</v>
          </cell>
        </row>
        <row r="133">
          <cell r="B133" t="str">
            <v>GLENELG NORTH</v>
          </cell>
          <cell r="C133">
            <v>18</v>
          </cell>
          <cell r="D133">
            <v>670000</v>
          </cell>
          <cell r="E133">
            <v>13</v>
          </cell>
          <cell r="F133">
            <v>703750</v>
          </cell>
        </row>
        <row r="134">
          <cell r="B134" t="str">
            <v>GLENELG SOUTH</v>
          </cell>
          <cell r="C134">
            <v>5</v>
          </cell>
          <cell r="D134">
            <v>1050000</v>
          </cell>
          <cell r="E134">
            <v>3</v>
          </cell>
          <cell r="F134">
            <v>773750</v>
          </cell>
        </row>
        <row r="135">
          <cell r="B135" t="str">
            <v>HOVE</v>
          </cell>
          <cell r="C135">
            <v>6</v>
          </cell>
          <cell r="D135">
            <v>586100</v>
          </cell>
          <cell r="E135">
            <v>11</v>
          </cell>
          <cell r="F135">
            <v>608000</v>
          </cell>
        </row>
        <row r="136">
          <cell r="B136" t="str">
            <v>KINGSTON PARK</v>
          </cell>
          <cell r="C136">
            <v>3</v>
          </cell>
          <cell r="D136">
            <v>875000</v>
          </cell>
          <cell r="E136">
            <v>2</v>
          </cell>
          <cell r="F136">
            <v>705500</v>
          </cell>
        </row>
        <row r="137">
          <cell r="B137" t="str">
            <v>NORTH BRIGHTON</v>
          </cell>
          <cell r="C137">
            <v>1</v>
          </cell>
          <cell r="D137">
            <v>637000</v>
          </cell>
          <cell r="E137">
            <v>7</v>
          </cell>
          <cell r="F137">
            <v>1040000</v>
          </cell>
        </row>
        <row r="138">
          <cell r="B138" t="str">
            <v>SEACLIFF</v>
          </cell>
          <cell r="C138">
            <v>11</v>
          </cell>
          <cell r="D138">
            <v>737502.5</v>
          </cell>
          <cell r="E138">
            <v>9</v>
          </cell>
          <cell r="F138">
            <v>711090</v>
          </cell>
        </row>
        <row r="139">
          <cell r="B139" t="str">
            <v>SEACLIFF PARK</v>
          </cell>
          <cell r="C139">
            <v>7</v>
          </cell>
          <cell r="D139">
            <v>512000</v>
          </cell>
          <cell r="E139">
            <v>11</v>
          </cell>
          <cell r="F139">
            <v>480000</v>
          </cell>
        </row>
        <row r="140">
          <cell r="B140" t="str">
            <v>SOMERTON PARK</v>
          </cell>
          <cell r="C140">
            <v>14</v>
          </cell>
          <cell r="D140">
            <v>750000</v>
          </cell>
          <cell r="E140">
            <v>15</v>
          </cell>
          <cell r="F140">
            <v>660000</v>
          </cell>
        </row>
        <row r="141">
          <cell r="B141" t="str">
            <v>SOUTH BRIGHTON</v>
          </cell>
          <cell r="C141">
            <v>9</v>
          </cell>
          <cell r="D141">
            <v>575000</v>
          </cell>
          <cell r="E141">
            <v>10</v>
          </cell>
          <cell r="F141">
            <v>561000</v>
          </cell>
        </row>
        <row r="142">
          <cell r="B142" t="str">
            <v>ASCOT PARK</v>
          </cell>
          <cell r="C142">
            <v>9</v>
          </cell>
          <cell r="D142">
            <v>410000</v>
          </cell>
          <cell r="E142">
            <v>9</v>
          </cell>
          <cell r="F142">
            <v>530000</v>
          </cell>
        </row>
        <row r="143">
          <cell r="B143" t="str">
            <v>BEDFORD PARK</v>
          </cell>
          <cell r="C143">
            <v>4</v>
          </cell>
          <cell r="D143">
            <v>441750</v>
          </cell>
          <cell r="E143">
            <v>2</v>
          </cell>
          <cell r="F143">
            <v>461250</v>
          </cell>
        </row>
        <row r="144">
          <cell r="B144" t="str">
            <v>CLOVELLY PARK</v>
          </cell>
          <cell r="C144">
            <v>8</v>
          </cell>
          <cell r="D144">
            <v>435000</v>
          </cell>
          <cell r="E144">
            <v>12</v>
          </cell>
          <cell r="F144">
            <v>485300</v>
          </cell>
        </row>
        <row r="145">
          <cell r="B145" t="str">
            <v>DARLINGTON</v>
          </cell>
          <cell r="C145">
            <v>8</v>
          </cell>
          <cell r="D145">
            <v>635250.5</v>
          </cell>
          <cell r="E145">
            <v>5</v>
          </cell>
          <cell r="F145">
            <v>395000</v>
          </cell>
        </row>
        <row r="146">
          <cell r="B146" t="str">
            <v>DOVER GARDENS</v>
          </cell>
          <cell r="C146">
            <v>10</v>
          </cell>
          <cell r="D146">
            <v>489500</v>
          </cell>
          <cell r="E146">
            <v>12</v>
          </cell>
          <cell r="F146">
            <v>544000</v>
          </cell>
        </row>
        <row r="147">
          <cell r="B147" t="str">
            <v>EDWARDSTOWN</v>
          </cell>
          <cell r="C147">
            <v>11</v>
          </cell>
          <cell r="D147">
            <v>470250</v>
          </cell>
          <cell r="E147">
            <v>13</v>
          </cell>
          <cell r="F147">
            <v>485000</v>
          </cell>
        </row>
        <row r="148">
          <cell r="B148" t="str">
            <v>GLANDORE</v>
          </cell>
          <cell r="C148">
            <v>6</v>
          </cell>
          <cell r="D148">
            <v>612500</v>
          </cell>
          <cell r="E148">
            <v>9</v>
          </cell>
          <cell r="F148">
            <v>637500</v>
          </cell>
        </row>
        <row r="149">
          <cell r="B149" t="str">
            <v>GLENGOWRIE</v>
          </cell>
          <cell r="C149">
            <v>15</v>
          </cell>
          <cell r="D149">
            <v>676000</v>
          </cell>
          <cell r="E149">
            <v>11</v>
          </cell>
          <cell r="F149">
            <v>670000</v>
          </cell>
        </row>
        <row r="150">
          <cell r="B150" t="str">
            <v>HALLETT COVE</v>
          </cell>
          <cell r="C150">
            <v>49</v>
          </cell>
          <cell r="D150">
            <v>468000</v>
          </cell>
          <cell r="E150">
            <v>53</v>
          </cell>
          <cell r="F150">
            <v>452500</v>
          </cell>
        </row>
        <row r="151">
          <cell r="B151" t="str">
            <v>LONSDALE</v>
          </cell>
        </row>
        <row r="152">
          <cell r="B152" t="str">
            <v>MARINO</v>
          </cell>
          <cell r="C152">
            <v>6</v>
          </cell>
          <cell r="D152">
            <v>910000</v>
          </cell>
          <cell r="E152">
            <v>8</v>
          </cell>
          <cell r="F152">
            <v>558000</v>
          </cell>
        </row>
        <row r="153">
          <cell r="B153" t="str">
            <v>MARION</v>
          </cell>
          <cell r="C153">
            <v>10</v>
          </cell>
          <cell r="D153">
            <v>455500</v>
          </cell>
          <cell r="E153">
            <v>12</v>
          </cell>
          <cell r="F153">
            <v>535000</v>
          </cell>
        </row>
        <row r="154">
          <cell r="B154" t="str">
            <v>MITCHELL PARK</v>
          </cell>
          <cell r="C154">
            <v>10</v>
          </cell>
          <cell r="D154">
            <v>460000</v>
          </cell>
          <cell r="E154">
            <v>15</v>
          </cell>
          <cell r="F154">
            <v>480000</v>
          </cell>
        </row>
        <row r="155">
          <cell r="B155" t="str">
            <v>MORPHETTVILLE</v>
          </cell>
          <cell r="C155">
            <v>6</v>
          </cell>
          <cell r="D155">
            <v>569500</v>
          </cell>
          <cell r="E155">
            <v>13</v>
          </cell>
          <cell r="F155">
            <v>506500</v>
          </cell>
        </row>
        <row r="156">
          <cell r="B156" t="str">
            <v>OAKLANDS PARK</v>
          </cell>
          <cell r="C156">
            <v>7</v>
          </cell>
          <cell r="D156">
            <v>455000</v>
          </cell>
          <cell r="E156">
            <v>9</v>
          </cell>
          <cell r="F156">
            <v>414275</v>
          </cell>
        </row>
        <row r="157">
          <cell r="B157" t="str">
            <v>O'HALLORAN HILL</v>
          </cell>
          <cell r="C157">
            <v>4</v>
          </cell>
          <cell r="D157">
            <v>367500</v>
          </cell>
          <cell r="E157">
            <v>11</v>
          </cell>
          <cell r="F157">
            <v>398000</v>
          </cell>
        </row>
        <row r="158">
          <cell r="B158" t="str">
            <v>PARK HOLME</v>
          </cell>
          <cell r="C158">
            <v>4</v>
          </cell>
          <cell r="D158">
            <v>502750</v>
          </cell>
          <cell r="E158">
            <v>8</v>
          </cell>
          <cell r="F158">
            <v>480000</v>
          </cell>
        </row>
        <row r="159">
          <cell r="B159" t="str">
            <v>PLYMPTON PARK</v>
          </cell>
          <cell r="C159">
            <v>17</v>
          </cell>
          <cell r="D159">
            <v>540000</v>
          </cell>
          <cell r="E159">
            <v>15</v>
          </cell>
          <cell r="F159">
            <v>550000</v>
          </cell>
        </row>
        <row r="160">
          <cell r="B160" t="str">
            <v>SEACLIFF PARK</v>
          </cell>
          <cell r="C160">
            <v>7</v>
          </cell>
          <cell r="D160">
            <v>512000</v>
          </cell>
          <cell r="E160">
            <v>11</v>
          </cell>
          <cell r="F160">
            <v>480000</v>
          </cell>
        </row>
        <row r="161">
          <cell r="B161" t="str">
            <v>SEACOMBE GARDENS</v>
          </cell>
          <cell r="C161">
            <v>14</v>
          </cell>
          <cell r="D161">
            <v>448500</v>
          </cell>
          <cell r="E161">
            <v>16</v>
          </cell>
          <cell r="F161">
            <v>463000</v>
          </cell>
        </row>
        <row r="162">
          <cell r="B162" t="str">
            <v>SEACOMBE HEIGHTS</v>
          </cell>
          <cell r="C162">
            <v>4</v>
          </cell>
          <cell r="D162">
            <v>569000</v>
          </cell>
          <cell r="E162">
            <v>4</v>
          </cell>
          <cell r="F162">
            <v>637750</v>
          </cell>
        </row>
        <row r="163">
          <cell r="B163" t="str">
            <v>SEAVIEW DOWNS</v>
          </cell>
          <cell r="C163">
            <v>13</v>
          </cell>
          <cell r="D163">
            <v>470000</v>
          </cell>
          <cell r="E163">
            <v>9</v>
          </cell>
          <cell r="F163">
            <v>473000</v>
          </cell>
        </row>
        <row r="164">
          <cell r="B164" t="str">
            <v>SHEIDOW PARK</v>
          </cell>
          <cell r="C164">
            <v>20</v>
          </cell>
          <cell r="D164">
            <v>385000</v>
          </cell>
          <cell r="E164">
            <v>21</v>
          </cell>
          <cell r="F164">
            <v>403500</v>
          </cell>
        </row>
        <row r="165">
          <cell r="B165" t="str">
            <v>SOUTH PLYMPTON</v>
          </cell>
          <cell r="C165">
            <v>14</v>
          </cell>
          <cell r="D165">
            <v>503750</v>
          </cell>
          <cell r="E165">
            <v>25</v>
          </cell>
          <cell r="F165">
            <v>565000</v>
          </cell>
        </row>
        <row r="166">
          <cell r="B166" t="str">
            <v>STURT</v>
          </cell>
          <cell r="C166">
            <v>9</v>
          </cell>
          <cell r="D166">
            <v>448500</v>
          </cell>
          <cell r="E166">
            <v>14</v>
          </cell>
          <cell r="F166">
            <v>492750</v>
          </cell>
        </row>
        <row r="167">
          <cell r="B167" t="str">
            <v>TONSLEY</v>
          </cell>
        </row>
        <row r="168">
          <cell r="B168" t="str">
            <v>TROTT PARK</v>
          </cell>
          <cell r="C168">
            <v>17</v>
          </cell>
          <cell r="D168">
            <v>355000</v>
          </cell>
          <cell r="E168">
            <v>11</v>
          </cell>
          <cell r="F168">
            <v>387000</v>
          </cell>
        </row>
        <row r="169">
          <cell r="B169" t="str">
            <v>WARRADALE</v>
          </cell>
          <cell r="C169">
            <v>17</v>
          </cell>
          <cell r="D169">
            <v>590000</v>
          </cell>
          <cell r="E169">
            <v>18</v>
          </cell>
          <cell r="F169">
            <v>620000</v>
          </cell>
        </row>
        <row r="170">
          <cell r="B170" t="str">
            <v>BEDFORD PARK</v>
          </cell>
          <cell r="C170">
            <v>4</v>
          </cell>
          <cell r="D170">
            <v>441750</v>
          </cell>
          <cell r="E170">
            <v>2</v>
          </cell>
          <cell r="F170">
            <v>461250</v>
          </cell>
        </row>
        <row r="171">
          <cell r="B171" t="str">
            <v>BELAIR</v>
          </cell>
          <cell r="C171">
            <v>11</v>
          </cell>
          <cell r="D171">
            <v>605000</v>
          </cell>
          <cell r="E171">
            <v>21</v>
          </cell>
          <cell r="F171">
            <v>613000</v>
          </cell>
        </row>
        <row r="172">
          <cell r="B172" t="str">
            <v>BELLEVUE HEIGHTS</v>
          </cell>
          <cell r="C172">
            <v>8</v>
          </cell>
          <cell r="D172">
            <v>562500</v>
          </cell>
          <cell r="E172">
            <v>13</v>
          </cell>
          <cell r="F172">
            <v>542500</v>
          </cell>
        </row>
        <row r="173">
          <cell r="B173" t="str">
            <v>BLACKWOOD</v>
          </cell>
          <cell r="C173">
            <v>9</v>
          </cell>
          <cell r="D173">
            <v>504500</v>
          </cell>
          <cell r="E173">
            <v>16</v>
          </cell>
          <cell r="F173">
            <v>586500</v>
          </cell>
        </row>
        <row r="174">
          <cell r="B174" t="str">
            <v>BROWN HILL CREEK</v>
          </cell>
        </row>
        <row r="175">
          <cell r="B175" t="str">
            <v>CLAPHAM</v>
          </cell>
          <cell r="C175">
            <v>4</v>
          </cell>
          <cell r="D175">
            <v>605000</v>
          </cell>
          <cell r="E175">
            <v>5</v>
          </cell>
          <cell r="F175">
            <v>608500</v>
          </cell>
        </row>
        <row r="176">
          <cell r="B176" t="str">
            <v>CLARENCE GARDENS</v>
          </cell>
          <cell r="C176">
            <v>8</v>
          </cell>
          <cell r="D176">
            <v>606000</v>
          </cell>
          <cell r="E176">
            <v>11</v>
          </cell>
          <cell r="F176">
            <v>570000</v>
          </cell>
        </row>
        <row r="177">
          <cell r="B177" t="str">
            <v>COLONEL LIGHT GARDENS</v>
          </cell>
          <cell r="C177">
            <v>11</v>
          </cell>
          <cell r="D177">
            <v>719750</v>
          </cell>
          <cell r="E177">
            <v>10</v>
          </cell>
          <cell r="F177">
            <v>710000</v>
          </cell>
        </row>
        <row r="178">
          <cell r="B178" t="str">
            <v>COROMANDEL VALLEY</v>
          </cell>
          <cell r="C178">
            <v>20</v>
          </cell>
          <cell r="D178">
            <v>512500</v>
          </cell>
          <cell r="E178">
            <v>15</v>
          </cell>
          <cell r="F178">
            <v>568277.5</v>
          </cell>
        </row>
        <row r="179">
          <cell r="B179" t="str">
            <v>CRAFERS WEST</v>
          </cell>
          <cell r="C179">
            <v>7</v>
          </cell>
          <cell r="D179">
            <v>526000</v>
          </cell>
          <cell r="E179">
            <v>4</v>
          </cell>
          <cell r="F179">
            <v>636000</v>
          </cell>
        </row>
        <row r="180">
          <cell r="B180" t="str">
            <v>CRAIGBURN FARM</v>
          </cell>
          <cell r="C180">
            <v>10</v>
          </cell>
          <cell r="D180">
            <v>735000</v>
          </cell>
          <cell r="E180">
            <v>10</v>
          </cell>
          <cell r="F180">
            <v>700000</v>
          </cell>
        </row>
        <row r="181">
          <cell r="B181" t="str">
            <v>CUMBERLAND PARK</v>
          </cell>
          <cell r="C181">
            <v>3</v>
          </cell>
          <cell r="D181">
            <v>590000</v>
          </cell>
          <cell r="E181">
            <v>6</v>
          </cell>
          <cell r="F181">
            <v>800750</v>
          </cell>
        </row>
        <row r="182">
          <cell r="B182" t="str">
            <v>DAW PARK</v>
          </cell>
          <cell r="C182">
            <v>7</v>
          </cell>
          <cell r="D182">
            <v>670000</v>
          </cell>
          <cell r="E182">
            <v>4</v>
          </cell>
          <cell r="F182">
            <v>592000</v>
          </cell>
        </row>
        <row r="183">
          <cell r="B183" t="str">
            <v>EDEN HILLS</v>
          </cell>
          <cell r="C183">
            <v>8</v>
          </cell>
          <cell r="D183">
            <v>546000</v>
          </cell>
          <cell r="E183">
            <v>9</v>
          </cell>
          <cell r="F183">
            <v>542500</v>
          </cell>
        </row>
        <row r="184">
          <cell r="B184" t="str">
            <v>GLENALTA</v>
          </cell>
          <cell r="C184">
            <v>7</v>
          </cell>
          <cell r="D184">
            <v>495000</v>
          </cell>
          <cell r="E184">
            <v>6</v>
          </cell>
          <cell r="F184">
            <v>550000</v>
          </cell>
        </row>
        <row r="185">
          <cell r="B185" t="str">
            <v>HAWTHORN</v>
          </cell>
          <cell r="C185">
            <v>5</v>
          </cell>
          <cell r="D185">
            <v>735000</v>
          </cell>
          <cell r="E185">
            <v>5</v>
          </cell>
          <cell r="F185">
            <v>1088063</v>
          </cell>
        </row>
        <row r="186">
          <cell r="B186" t="str">
            <v>HAWTHORNDENE</v>
          </cell>
          <cell r="C186">
            <v>13</v>
          </cell>
          <cell r="D186">
            <v>513750</v>
          </cell>
          <cell r="E186">
            <v>16</v>
          </cell>
          <cell r="F186">
            <v>542500</v>
          </cell>
        </row>
        <row r="187">
          <cell r="B187" t="str">
            <v>KINGSWOOD</v>
          </cell>
          <cell r="C187">
            <v>5</v>
          </cell>
          <cell r="D187">
            <v>1004000</v>
          </cell>
          <cell r="E187">
            <v>6</v>
          </cell>
          <cell r="F187">
            <v>755000</v>
          </cell>
        </row>
        <row r="188">
          <cell r="B188" t="str">
            <v>LEAWOOD GARDENS</v>
          </cell>
        </row>
        <row r="189">
          <cell r="B189" t="str">
            <v>LOWER MITCHAM</v>
          </cell>
          <cell r="C189">
            <v>8</v>
          </cell>
          <cell r="D189">
            <v>649000</v>
          </cell>
          <cell r="E189">
            <v>7</v>
          </cell>
          <cell r="F189">
            <v>760500</v>
          </cell>
        </row>
        <row r="190">
          <cell r="B190" t="str">
            <v>LYNTON</v>
          </cell>
          <cell r="C190">
            <v>1</v>
          </cell>
          <cell r="D190">
            <v>1535000</v>
          </cell>
        </row>
        <row r="191">
          <cell r="B191" t="str">
            <v>MELROSE PARK</v>
          </cell>
          <cell r="C191">
            <v>9</v>
          </cell>
          <cell r="D191">
            <v>502500</v>
          </cell>
          <cell r="E191">
            <v>10</v>
          </cell>
          <cell r="F191">
            <v>545500</v>
          </cell>
        </row>
        <row r="192">
          <cell r="B192" t="str">
            <v>MITCHAM</v>
          </cell>
          <cell r="C192">
            <v>5</v>
          </cell>
          <cell r="D192">
            <v>776000</v>
          </cell>
          <cell r="E192">
            <v>9</v>
          </cell>
          <cell r="F192">
            <v>870000</v>
          </cell>
        </row>
        <row r="193">
          <cell r="B193" t="str">
            <v>NETHERBY</v>
          </cell>
          <cell r="C193">
            <v>3</v>
          </cell>
          <cell r="D193">
            <v>915000</v>
          </cell>
          <cell r="E193">
            <v>6</v>
          </cell>
          <cell r="F193">
            <v>950000</v>
          </cell>
        </row>
        <row r="194">
          <cell r="B194" t="str">
            <v>PANORAMA</v>
          </cell>
          <cell r="C194">
            <v>10</v>
          </cell>
          <cell r="D194">
            <v>563500</v>
          </cell>
          <cell r="E194">
            <v>6</v>
          </cell>
          <cell r="F194">
            <v>656600</v>
          </cell>
        </row>
        <row r="195">
          <cell r="B195" t="str">
            <v>PASADENA</v>
          </cell>
          <cell r="C195">
            <v>6</v>
          </cell>
          <cell r="D195">
            <v>596000</v>
          </cell>
          <cell r="E195">
            <v>9</v>
          </cell>
          <cell r="F195">
            <v>552000</v>
          </cell>
        </row>
        <row r="196">
          <cell r="B196" t="str">
            <v>SPRINGFIELD</v>
          </cell>
          <cell r="E196">
            <v>3</v>
          </cell>
          <cell r="F196">
            <v>1184451</v>
          </cell>
        </row>
        <row r="197">
          <cell r="B197" t="str">
            <v>ST MARYS</v>
          </cell>
          <cell r="C197">
            <v>10</v>
          </cell>
          <cell r="D197">
            <v>430000</v>
          </cell>
          <cell r="E197">
            <v>18</v>
          </cell>
          <cell r="F197">
            <v>475000</v>
          </cell>
        </row>
        <row r="198">
          <cell r="B198" t="str">
            <v>TORRENS PARK</v>
          </cell>
          <cell r="C198">
            <v>7</v>
          </cell>
          <cell r="D198">
            <v>705000</v>
          </cell>
          <cell r="E198">
            <v>15</v>
          </cell>
          <cell r="F198">
            <v>760000</v>
          </cell>
        </row>
        <row r="199">
          <cell r="B199" t="str">
            <v>UPPER STURT</v>
          </cell>
          <cell r="C199">
            <v>1</v>
          </cell>
          <cell r="D199">
            <v>450000</v>
          </cell>
          <cell r="E199">
            <v>3</v>
          </cell>
          <cell r="F199">
            <v>630000</v>
          </cell>
        </row>
        <row r="200">
          <cell r="B200" t="str">
            <v>URRBRAE</v>
          </cell>
          <cell r="C200">
            <v>8</v>
          </cell>
          <cell r="D200">
            <v>852575</v>
          </cell>
          <cell r="E200">
            <v>4</v>
          </cell>
          <cell r="F200">
            <v>790000</v>
          </cell>
        </row>
        <row r="201">
          <cell r="B201" t="str">
            <v>WESTBOURNE PARK</v>
          </cell>
          <cell r="C201">
            <v>5</v>
          </cell>
          <cell r="D201">
            <v>930000</v>
          </cell>
          <cell r="E201">
            <v>5</v>
          </cell>
          <cell r="F201">
            <v>881000</v>
          </cell>
        </row>
        <row r="202">
          <cell r="B202" t="str">
            <v>COLLEGE PARK</v>
          </cell>
          <cell r="C202">
            <v>1</v>
          </cell>
          <cell r="D202">
            <v>951000</v>
          </cell>
          <cell r="E202">
            <v>1</v>
          </cell>
          <cell r="F202">
            <v>810000</v>
          </cell>
        </row>
        <row r="203">
          <cell r="B203" t="str">
            <v>EVANDALE</v>
          </cell>
          <cell r="C203">
            <v>1</v>
          </cell>
          <cell r="D203">
            <v>765000</v>
          </cell>
          <cell r="E203">
            <v>3</v>
          </cell>
          <cell r="F203">
            <v>780000</v>
          </cell>
        </row>
        <row r="204">
          <cell r="B204" t="str">
            <v>FELIXSTOW</v>
          </cell>
          <cell r="C204">
            <v>9</v>
          </cell>
          <cell r="D204">
            <v>563000</v>
          </cell>
          <cell r="E204">
            <v>7</v>
          </cell>
          <cell r="F204">
            <v>632000</v>
          </cell>
        </row>
        <row r="205">
          <cell r="B205" t="str">
            <v>FIRLE</v>
          </cell>
          <cell r="C205">
            <v>6</v>
          </cell>
          <cell r="D205">
            <v>635900</v>
          </cell>
          <cell r="E205">
            <v>5</v>
          </cell>
          <cell r="F205">
            <v>800000</v>
          </cell>
        </row>
        <row r="206">
          <cell r="B206" t="str">
            <v>GLYNDE</v>
          </cell>
          <cell r="C206">
            <v>3</v>
          </cell>
          <cell r="D206">
            <v>578500</v>
          </cell>
          <cell r="E206">
            <v>5</v>
          </cell>
          <cell r="F206">
            <v>560000</v>
          </cell>
        </row>
        <row r="207">
          <cell r="B207" t="str">
            <v>HACKNEY</v>
          </cell>
          <cell r="E207">
            <v>1</v>
          </cell>
          <cell r="F207">
            <v>867000</v>
          </cell>
        </row>
        <row r="208">
          <cell r="B208" t="str">
            <v>HEATHPOOL</v>
          </cell>
          <cell r="C208">
            <v>1</v>
          </cell>
          <cell r="D208">
            <v>940000</v>
          </cell>
        </row>
        <row r="209">
          <cell r="B209" t="str">
            <v>JOSLIN</v>
          </cell>
          <cell r="C209">
            <v>6</v>
          </cell>
          <cell r="D209">
            <v>1005000</v>
          </cell>
          <cell r="E209">
            <v>3</v>
          </cell>
          <cell r="F209">
            <v>1660000</v>
          </cell>
        </row>
        <row r="210">
          <cell r="B210" t="str">
            <v>KENSINGTON</v>
          </cell>
          <cell r="C210">
            <v>1</v>
          </cell>
          <cell r="D210">
            <v>570000</v>
          </cell>
          <cell r="E210">
            <v>3</v>
          </cell>
          <cell r="F210">
            <v>607500</v>
          </cell>
        </row>
        <row r="211">
          <cell r="B211" t="str">
            <v>KENT TOWN</v>
          </cell>
          <cell r="C211">
            <v>1</v>
          </cell>
          <cell r="D211">
            <v>1240000</v>
          </cell>
        </row>
        <row r="212">
          <cell r="B212" t="str">
            <v>MARDEN</v>
          </cell>
          <cell r="C212">
            <v>6</v>
          </cell>
          <cell r="D212">
            <v>575000</v>
          </cell>
          <cell r="E212">
            <v>5</v>
          </cell>
          <cell r="F212">
            <v>700000</v>
          </cell>
        </row>
        <row r="213">
          <cell r="B213" t="str">
            <v>MARRYATVILLE</v>
          </cell>
          <cell r="C213">
            <v>1</v>
          </cell>
          <cell r="D213">
            <v>1250000</v>
          </cell>
          <cell r="E213">
            <v>1</v>
          </cell>
          <cell r="F213">
            <v>781000</v>
          </cell>
        </row>
        <row r="214">
          <cell r="B214" t="str">
            <v>MAYLANDS</v>
          </cell>
          <cell r="C214">
            <v>6</v>
          </cell>
          <cell r="D214">
            <v>682500</v>
          </cell>
        </row>
        <row r="215">
          <cell r="B215" t="str">
            <v>NORWOOD</v>
          </cell>
          <cell r="C215">
            <v>10</v>
          </cell>
          <cell r="D215">
            <v>845500</v>
          </cell>
          <cell r="E215">
            <v>13</v>
          </cell>
          <cell r="F215">
            <v>982500</v>
          </cell>
        </row>
        <row r="216">
          <cell r="B216" t="str">
            <v>PAYNEHAM</v>
          </cell>
          <cell r="C216">
            <v>5</v>
          </cell>
          <cell r="D216">
            <v>600000</v>
          </cell>
          <cell r="E216">
            <v>1</v>
          </cell>
          <cell r="F216">
            <v>675500</v>
          </cell>
        </row>
        <row r="217">
          <cell r="B217" t="str">
            <v>PAYNEHAM SOUTH</v>
          </cell>
          <cell r="C217">
            <v>6</v>
          </cell>
          <cell r="D217">
            <v>832500</v>
          </cell>
          <cell r="E217">
            <v>4</v>
          </cell>
          <cell r="F217">
            <v>636500</v>
          </cell>
        </row>
        <row r="218">
          <cell r="B218" t="str">
            <v>ROYSTON PARK</v>
          </cell>
          <cell r="C218">
            <v>3</v>
          </cell>
          <cell r="D218">
            <v>1100000</v>
          </cell>
        </row>
        <row r="219">
          <cell r="B219" t="str">
            <v>ST MORRIS</v>
          </cell>
          <cell r="C219">
            <v>3</v>
          </cell>
          <cell r="D219">
            <v>650000</v>
          </cell>
          <cell r="E219">
            <v>2</v>
          </cell>
          <cell r="F219">
            <v>728250</v>
          </cell>
        </row>
        <row r="220">
          <cell r="B220" t="str">
            <v>ST PETERS</v>
          </cell>
          <cell r="C220">
            <v>12</v>
          </cell>
          <cell r="D220">
            <v>1220000</v>
          </cell>
          <cell r="E220">
            <v>9</v>
          </cell>
          <cell r="F220">
            <v>1380000</v>
          </cell>
        </row>
        <row r="221">
          <cell r="B221" t="str">
            <v>STEPNEY</v>
          </cell>
          <cell r="C221">
            <v>2</v>
          </cell>
          <cell r="D221">
            <v>810500</v>
          </cell>
          <cell r="E221">
            <v>2</v>
          </cell>
          <cell r="F221">
            <v>1103750</v>
          </cell>
        </row>
        <row r="222">
          <cell r="B222" t="str">
            <v>TRINITY GARDENS</v>
          </cell>
          <cell r="C222">
            <v>6</v>
          </cell>
          <cell r="D222">
            <v>703250</v>
          </cell>
          <cell r="E222">
            <v>4</v>
          </cell>
          <cell r="F222">
            <v>1310000</v>
          </cell>
        </row>
        <row r="223">
          <cell r="B223" t="str">
            <v>ABERFOYLE PARK</v>
          </cell>
          <cell r="C223">
            <v>45</v>
          </cell>
          <cell r="D223">
            <v>425000</v>
          </cell>
          <cell r="E223">
            <v>44</v>
          </cell>
          <cell r="F223">
            <v>402500</v>
          </cell>
        </row>
        <row r="224">
          <cell r="B224" t="str">
            <v>ALDINGA</v>
          </cell>
          <cell r="E224">
            <v>1</v>
          </cell>
          <cell r="F224">
            <v>520000</v>
          </cell>
        </row>
        <row r="225">
          <cell r="B225" t="str">
            <v>ALDINGA BEACH</v>
          </cell>
          <cell r="C225">
            <v>44</v>
          </cell>
          <cell r="D225">
            <v>345000</v>
          </cell>
          <cell r="E225">
            <v>49</v>
          </cell>
          <cell r="F225">
            <v>343500</v>
          </cell>
        </row>
        <row r="226">
          <cell r="B226" t="str">
            <v>BLEWITT SPRINGS</v>
          </cell>
        </row>
        <row r="227">
          <cell r="B227" t="str">
            <v>CHANDLERS HILL</v>
          </cell>
          <cell r="C227">
            <v>1</v>
          </cell>
          <cell r="D227">
            <v>450000</v>
          </cell>
          <cell r="E227">
            <v>2</v>
          </cell>
          <cell r="F227">
            <v>816000</v>
          </cell>
        </row>
        <row r="228">
          <cell r="B228" t="str">
            <v>CHERRY GARDENS</v>
          </cell>
        </row>
        <row r="229">
          <cell r="B229" t="str">
            <v>CHRISTIE DOWNS</v>
          </cell>
          <cell r="C229">
            <v>15</v>
          </cell>
          <cell r="D229">
            <v>260750</v>
          </cell>
          <cell r="E229">
            <v>16</v>
          </cell>
          <cell r="F229">
            <v>268000</v>
          </cell>
        </row>
        <row r="230">
          <cell r="B230" t="str">
            <v>CHRISTIES BEACH</v>
          </cell>
          <cell r="C230">
            <v>29</v>
          </cell>
          <cell r="D230">
            <v>347500</v>
          </cell>
          <cell r="E230">
            <v>33</v>
          </cell>
          <cell r="F230">
            <v>350000</v>
          </cell>
        </row>
        <row r="231">
          <cell r="B231" t="str">
            <v>CLARENDON</v>
          </cell>
          <cell r="C231">
            <v>1</v>
          </cell>
          <cell r="D231">
            <v>385000</v>
          </cell>
        </row>
        <row r="232">
          <cell r="B232" t="str">
            <v>COROMANDEL EAST</v>
          </cell>
        </row>
        <row r="233">
          <cell r="B233" t="str">
            <v>COROMANDEL VALLEY</v>
          </cell>
          <cell r="C233">
            <v>20</v>
          </cell>
          <cell r="D233">
            <v>512500</v>
          </cell>
          <cell r="E233">
            <v>15</v>
          </cell>
          <cell r="F233">
            <v>568277.5</v>
          </cell>
        </row>
        <row r="234">
          <cell r="B234" t="str">
            <v>CRAIGBURN FARM</v>
          </cell>
          <cell r="C234">
            <v>10</v>
          </cell>
          <cell r="D234">
            <v>735000</v>
          </cell>
          <cell r="E234">
            <v>10</v>
          </cell>
          <cell r="F234">
            <v>700000</v>
          </cell>
        </row>
        <row r="235">
          <cell r="B235" t="str">
            <v>DARLINGTON</v>
          </cell>
          <cell r="C235">
            <v>8</v>
          </cell>
          <cell r="D235">
            <v>635250.5</v>
          </cell>
          <cell r="E235">
            <v>5</v>
          </cell>
          <cell r="F235">
            <v>395000</v>
          </cell>
        </row>
        <row r="236">
          <cell r="B236" t="str">
            <v>DORSET VALE</v>
          </cell>
        </row>
        <row r="237">
          <cell r="B237" t="str">
            <v>FLAGSTAFF HILL</v>
          </cell>
          <cell r="C237">
            <v>47</v>
          </cell>
          <cell r="D237">
            <v>465000</v>
          </cell>
          <cell r="E237">
            <v>41</v>
          </cell>
          <cell r="F237">
            <v>500000</v>
          </cell>
        </row>
        <row r="238">
          <cell r="B238" t="str">
            <v>HACKHAM</v>
          </cell>
          <cell r="C238">
            <v>18</v>
          </cell>
          <cell r="D238">
            <v>278000</v>
          </cell>
          <cell r="E238">
            <v>20</v>
          </cell>
          <cell r="F238">
            <v>274250</v>
          </cell>
        </row>
        <row r="239">
          <cell r="B239" t="str">
            <v>HACKHAM WEST</v>
          </cell>
          <cell r="C239">
            <v>13</v>
          </cell>
          <cell r="D239">
            <v>265000</v>
          </cell>
          <cell r="E239">
            <v>13</v>
          </cell>
          <cell r="F239">
            <v>256500</v>
          </cell>
        </row>
        <row r="240">
          <cell r="B240" t="str">
            <v>HALLETT COVE</v>
          </cell>
          <cell r="C240">
            <v>49</v>
          </cell>
          <cell r="D240">
            <v>468000</v>
          </cell>
          <cell r="E240">
            <v>53</v>
          </cell>
          <cell r="F240">
            <v>452500</v>
          </cell>
        </row>
        <row r="241">
          <cell r="B241" t="str">
            <v>HAPPY VALLEY</v>
          </cell>
          <cell r="C241">
            <v>44</v>
          </cell>
          <cell r="D241">
            <v>390000</v>
          </cell>
          <cell r="E241">
            <v>44</v>
          </cell>
          <cell r="F241">
            <v>380000</v>
          </cell>
        </row>
        <row r="242">
          <cell r="B242" t="str">
            <v>HUNTFIELD HEIGHTS</v>
          </cell>
          <cell r="C242">
            <v>20</v>
          </cell>
          <cell r="D242">
            <v>260000</v>
          </cell>
          <cell r="E242">
            <v>15</v>
          </cell>
          <cell r="F242">
            <v>280000</v>
          </cell>
        </row>
        <row r="243">
          <cell r="B243" t="str">
            <v>IRONBANK</v>
          </cell>
        </row>
        <row r="244">
          <cell r="B244" t="str">
            <v>KANGARILLA</v>
          </cell>
          <cell r="E244">
            <v>1</v>
          </cell>
          <cell r="F244">
            <v>447000</v>
          </cell>
        </row>
        <row r="245">
          <cell r="B245" t="str">
            <v>LONSDALE</v>
          </cell>
        </row>
        <row r="246">
          <cell r="B246" t="str">
            <v>MASLIN BEACH</v>
          </cell>
          <cell r="C246">
            <v>5</v>
          </cell>
          <cell r="D246">
            <v>370000</v>
          </cell>
          <cell r="E246">
            <v>7</v>
          </cell>
          <cell r="F246">
            <v>393375</v>
          </cell>
        </row>
        <row r="247">
          <cell r="B247" t="str">
            <v>MCLAREN FLAT</v>
          </cell>
          <cell r="C247">
            <v>5</v>
          </cell>
          <cell r="D247">
            <v>452000</v>
          </cell>
          <cell r="E247">
            <v>2</v>
          </cell>
          <cell r="F247">
            <v>570000</v>
          </cell>
        </row>
        <row r="248">
          <cell r="B248" t="str">
            <v>MCLAREN VALE</v>
          </cell>
          <cell r="C248">
            <v>17</v>
          </cell>
          <cell r="D248">
            <v>425000</v>
          </cell>
          <cell r="E248">
            <v>11</v>
          </cell>
          <cell r="F248">
            <v>410000</v>
          </cell>
        </row>
        <row r="249">
          <cell r="B249" t="str">
            <v>MOANA</v>
          </cell>
          <cell r="C249">
            <v>7</v>
          </cell>
          <cell r="D249">
            <v>352500</v>
          </cell>
          <cell r="E249">
            <v>10</v>
          </cell>
          <cell r="F249">
            <v>455000</v>
          </cell>
        </row>
        <row r="250">
          <cell r="B250" t="str">
            <v>MORPHETT VALE</v>
          </cell>
          <cell r="C250">
            <v>102</v>
          </cell>
          <cell r="D250">
            <v>305000</v>
          </cell>
          <cell r="E250">
            <v>93</v>
          </cell>
          <cell r="F250">
            <v>315000</v>
          </cell>
        </row>
        <row r="251">
          <cell r="B251" t="str">
            <v>NOARLUNGA CENTRE</v>
          </cell>
        </row>
        <row r="252">
          <cell r="B252" t="str">
            <v>NOARLUNGA DOWNS</v>
          </cell>
          <cell r="C252">
            <v>14</v>
          </cell>
          <cell r="D252">
            <v>347500</v>
          </cell>
          <cell r="E252">
            <v>19</v>
          </cell>
          <cell r="F252">
            <v>315500</v>
          </cell>
        </row>
        <row r="253">
          <cell r="B253" t="str">
            <v>O'HALLORAN HILL</v>
          </cell>
          <cell r="C253">
            <v>4</v>
          </cell>
          <cell r="D253">
            <v>367500</v>
          </cell>
          <cell r="E253">
            <v>11</v>
          </cell>
          <cell r="F253">
            <v>398000</v>
          </cell>
        </row>
        <row r="254">
          <cell r="B254" t="str">
            <v>OLD NOARLUNGA</v>
          </cell>
          <cell r="C254">
            <v>9</v>
          </cell>
          <cell r="D254">
            <v>355000</v>
          </cell>
          <cell r="E254">
            <v>6</v>
          </cell>
          <cell r="F254">
            <v>379000</v>
          </cell>
        </row>
        <row r="255">
          <cell r="B255" t="str">
            <v>OLD REYNELLA</v>
          </cell>
          <cell r="C255">
            <v>18</v>
          </cell>
          <cell r="D255">
            <v>358000</v>
          </cell>
          <cell r="E255">
            <v>11</v>
          </cell>
          <cell r="F255">
            <v>385000</v>
          </cell>
        </row>
        <row r="256">
          <cell r="B256" t="str">
            <v>ONKAPARINGA HILLS</v>
          </cell>
          <cell r="C256">
            <v>5</v>
          </cell>
          <cell r="D256">
            <v>432500</v>
          </cell>
          <cell r="E256">
            <v>6</v>
          </cell>
          <cell r="F256">
            <v>420750</v>
          </cell>
        </row>
        <row r="257">
          <cell r="B257" t="str">
            <v>O'SULLIVAN BEACH</v>
          </cell>
          <cell r="C257">
            <v>12</v>
          </cell>
          <cell r="D257">
            <v>267500</v>
          </cell>
          <cell r="E257">
            <v>10</v>
          </cell>
          <cell r="F257">
            <v>285000</v>
          </cell>
        </row>
        <row r="258">
          <cell r="B258" t="str">
            <v>PORT NOARLUNGA</v>
          </cell>
          <cell r="C258">
            <v>15</v>
          </cell>
          <cell r="D258">
            <v>410000</v>
          </cell>
          <cell r="E258">
            <v>16</v>
          </cell>
          <cell r="F258">
            <v>517500</v>
          </cell>
        </row>
        <row r="259">
          <cell r="B259" t="str">
            <v>PORT NOARLUNGA SOUTH</v>
          </cell>
          <cell r="C259">
            <v>14</v>
          </cell>
          <cell r="D259">
            <v>379000</v>
          </cell>
          <cell r="E259">
            <v>11</v>
          </cell>
          <cell r="F259">
            <v>367500</v>
          </cell>
        </row>
        <row r="260">
          <cell r="B260" t="str">
            <v>PORT WILLUNGA</v>
          </cell>
          <cell r="C260">
            <v>15</v>
          </cell>
          <cell r="D260">
            <v>330000</v>
          </cell>
          <cell r="E260">
            <v>4</v>
          </cell>
          <cell r="F260">
            <v>365000</v>
          </cell>
        </row>
        <row r="261">
          <cell r="B261" t="str">
            <v>REYNELLA</v>
          </cell>
          <cell r="C261">
            <v>24</v>
          </cell>
          <cell r="D261">
            <v>310000</v>
          </cell>
          <cell r="E261">
            <v>14</v>
          </cell>
          <cell r="F261">
            <v>310000</v>
          </cell>
        </row>
        <row r="262">
          <cell r="B262" t="str">
            <v>REYNELLA EAST</v>
          </cell>
          <cell r="C262">
            <v>4</v>
          </cell>
          <cell r="D262">
            <v>375000</v>
          </cell>
          <cell r="E262">
            <v>8</v>
          </cell>
          <cell r="F262">
            <v>357500</v>
          </cell>
        </row>
        <row r="263">
          <cell r="B263" t="str">
            <v>SEAFORD</v>
          </cell>
          <cell r="C263">
            <v>22</v>
          </cell>
          <cell r="D263">
            <v>352500</v>
          </cell>
          <cell r="E263">
            <v>22</v>
          </cell>
          <cell r="F263">
            <v>370000</v>
          </cell>
        </row>
        <row r="264">
          <cell r="B264" t="str">
            <v>SEAFORD HEIGHTS</v>
          </cell>
          <cell r="C264">
            <v>1</v>
          </cell>
          <cell r="D264">
            <v>513000</v>
          </cell>
          <cell r="E264">
            <v>5</v>
          </cell>
          <cell r="F264">
            <v>364000</v>
          </cell>
        </row>
        <row r="265">
          <cell r="B265" t="str">
            <v>SEAFORD MEADOWS</v>
          </cell>
          <cell r="C265">
            <v>26</v>
          </cell>
          <cell r="D265">
            <v>379000</v>
          </cell>
          <cell r="E265">
            <v>32</v>
          </cell>
          <cell r="F265">
            <v>402500</v>
          </cell>
        </row>
        <row r="266">
          <cell r="B266" t="str">
            <v>SEAFORD RISE</v>
          </cell>
          <cell r="C266">
            <v>32</v>
          </cell>
          <cell r="D266">
            <v>354000</v>
          </cell>
          <cell r="E266">
            <v>21</v>
          </cell>
          <cell r="F266">
            <v>415000</v>
          </cell>
        </row>
        <row r="267">
          <cell r="B267" t="str">
            <v>SELLICKS BEACH</v>
          </cell>
          <cell r="C267">
            <v>13</v>
          </cell>
          <cell r="D267">
            <v>381000</v>
          </cell>
          <cell r="E267">
            <v>12</v>
          </cell>
          <cell r="F267">
            <v>322000</v>
          </cell>
        </row>
        <row r="268">
          <cell r="B268" t="str">
            <v>SELLICKS HILL</v>
          </cell>
        </row>
        <row r="269">
          <cell r="B269" t="str">
            <v>TATACHILLA</v>
          </cell>
        </row>
        <row r="270">
          <cell r="B270" t="str">
            <v>THE RANGE</v>
          </cell>
        </row>
        <row r="271">
          <cell r="B271" t="str">
            <v>VALE PARK</v>
          </cell>
          <cell r="C271">
            <v>9</v>
          </cell>
          <cell r="D271">
            <v>690000</v>
          </cell>
          <cell r="E271">
            <v>9</v>
          </cell>
          <cell r="F271">
            <v>650000</v>
          </cell>
        </row>
        <row r="272">
          <cell r="B272" t="str">
            <v>WHITES VALLEY</v>
          </cell>
          <cell r="E272">
            <v>1</v>
          </cell>
          <cell r="F272">
            <v>400000</v>
          </cell>
        </row>
        <row r="273">
          <cell r="B273" t="str">
            <v>WILLUNGA</v>
          </cell>
          <cell r="C273">
            <v>7</v>
          </cell>
          <cell r="D273">
            <v>540000</v>
          </cell>
          <cell r="E273">
            <v>10</v>
          </cell>
          <cell r="F273">
            <v>530000</v>
          </cell>
        </row>
        <row r="274">
          <cell r="B274" t="str">
            <v>WILLUNGA SOUTH</v>
          </cell>
          <cell r="E274">
            <v>3</v>
          </cell>
          <cell r="F274">
            <v>650000</v>
          </cell>
        </row>
        <row r="275">
          <cell r="B275" t="str">
            <v>WOODCROFT</v>
          </cell>
          <cell r="C275">
            <v>44</v>
          </cell>
          <cell r="D275">
            <v>379000</v>
          </cell>
          <cell r="E275">
            <v>37</v>
          </cell>
          <cell r="F275">
            <v>393379.5</v>
          </cell>
        </row>
        <row r="276">
          <cell r="B276" t="str">
            <v>ANDREWS FARM</v>
          </cell>
          <cell r="C276">
            <v>27</v>
          </cell>
          <cell r="D276">
            <v>252500</v>
          </cell>
          <cell r="E276">
            <v>18</v>
          </cell>
          <cell r="F276">
            <v>275000</v>
          </cell>
        </row>
        <row r="277">
          <cell r="B277" t="str">
            <v>ANGLE VALE</v>
          </cell>
          <cell r="C277">
            <v>9</v>
          </cell>
          <cell r="D277">
            <v>465000</v>
          </cell>
          <cell r="E277">
            <v>4</v>
          </cell>
          <cell r="F277">
            <v>565000</v>
          </cell>
        </row>
        <row r="278">
          <cell r="B278" t="str">
            <v>BIBARINGA</v>
          </cell>
        </row>
        <row r="279">
          <cell r="B279" t="str">
            <v>BLAKEVIEW</v>
          </cell>
          <cell r="C279">
            <v>31</v>
          </cell>
          <cell r="D279">
            <v>290250</v>
          </cell>
          <cell r="E279">
            <v>24</v>
          </cell>
          <cell r="F279">
            <v>300000</v>
          </cell>
        </row>
        <row r="280">
          <cell r="B280" t="str">
            <v>BUCKLAND PARK</v>
          </cell>
        </row>
        <row r="281">
          <cell r="B281" t="str">
            <v>CRAIGMORE</v>
          </cell>
          <cell r="C281">
            <v>48</v>
          </cell>
          <cell r="D281">
            <v>303000</v>
          </cell>
          <cell r="E281">
            <v>42</v>
          </cell>
          <cell r="F281">
            <v>268000</v>
          </cell>
        </row>
        <row r="282">
          <cell r="B282" t="str">
            <v>DAVOREN PARK</v>
          </cell>
          <cell r="C282">
            <v>23</v>
          </cell>
          <cell r="D282">
            <v>180000</v>
          </cell>
          <cell r="E282">
            <v>33</v>
          </cell>
          <cell r="F282">
            <v>190000</v>
          </cell>
        </row>
        <row r="283">
          <cell r="B283" t="str">
            <v>EDINBURGH</v>
          </cell>
        </row>
        <row r="284">
          <cell r="B284" t="str">
            <v>EDINBURGH NORTH</v>
          </cell>
        </row>
        <row r="285">
          <cell r="B285" t="str">
            <v>ELIZABETH</v>
          </cell>
          <cell r="C285">
            <v>3</v>
          </cell>
          <cell r="D285">
            <v>205000</v>
          </cell>
          <cell r="E285">
            <v>6</v>
          </cell>
          <cell r="F285">
            <v>230000</v>
          </cell>
        </row>
        <row r="286">
          <cell r="B286" t="str">
            <v>ELIZABETH DOWNS</v>
          </cell>
          <cell r="C286">
            <v>21</v>
          </cell>
          <cell r="D286">
            <v>187500</v>
          </cell>
          <cell r="E286">
            <v>18</v>
          </cell>
          <cell r="F286">
            <v>180500</v>
          </cell>
        </row>
        <row r="287">
          <cell r="B287" t="str">
            <v>ELIZABETH EAST</v>
          </cell>
          <cell r="C287">
            <v>15</v>
          </cell>
          <cell r="D287">
            <v>209000</v>
          </cell>
          <cell r="E287">
            <v>14</v>
          </cell>
          <cell r="F287">
            <v>225000</v>
          </cell>
        </row>
        <row r="288">
          <cell r="B288" t="str">
            <v>ELIZABETH GROVE</v>
          </cell>
          <cell r="C288">
            <v>5</v>
          </cell>
          <cell r="D288">
            <v>206500</v>
          </cell>
          <cell r="E288">
            <v>5</v>
          </cell>
          <cell r="F288">
            <v>220000</v>
          </cell>
        </row>
        <row r="289">
          <cell r="B289" t="str">
            <v>ELIZABETH NORTH</v>
          </cell>
          <cell r="C289">
            <v>8</v>
          </cell>
          <cell r="D289">
            <v>187000</v>
          </cell>
          <cell r="E289">
            <v>7</v>
          </cell>
          <cell r="F289">
            <v>190750</v>
          </cell>
        </row>
        <row r="290">
          <cell r="B290" t="str">
            <v>ELIZABETH PARK</v>
          </cell>
          <cell r="C290">
            <v>16</v>
          </cell>
          <cell r="D290">
            <v>241000</v>
          </cell>
          <cell r="E290">
            <v>19</v>
          </cell>
          <cell r="F290">
            <v>219500</v>
          </cell>
        </row>
        <row r="291">
          <cell r="B291" t="str">
            <v>ELIZABETH SOUTH</v>
          </cell>
          <cell r="C291">
            <v>9</v>
          </cell>
          <cell r="D291">
            <v>197000</v>
          </cell>
          <cell r="E291">
            <v>6</v>
          </cell>
          <cell r="F291">
            <v>212250</v>
          </cell>
        </row>
        <row r="292">
          <cell r="B292" t="str">
            <v>ELIZABETH VALE</v>
          </cell>
          <cell r="C292">
            <v>16</v>
          </cell>
          <cell r="D292">
            <v>231000</v>
          </cell>
          <cell r="E292">
            <v>21</v>
          </cell>
          <cell r="F292">
            <v>244000</v>
          </cell>
        </row>
        <row r="293">
          <cell r="B293" t="str">
            <v>EVANSTON PARK</v>
          </cell>
          <cell r="C293">
            <v>20</v>
          </cell>
          <cell r="D293">
            <v>346250</v>
          </cell>
          <cell r="E293">
            <v>18</v>
          </cell>
          <cell r="F293">
            <v>390000</v>
          </cell>
        </row>
        <row r="294">
          <cell r="B294" t="str">
            <v>GOULD CREEK</v>
          </cell>
        </row>
        <row r="295">
          <cell r="B295" t="str">
            <v>HILLBANK</v>
          </cell>
          <cell r="C295">
            <v>29</v>
          </cell>
          <cell r="D295">
            <v>340000</v>
          </cell>
          <cell r="E295">
            <v>28</v>
          </cell>
          <cell r="F295">
            <v>385000</v>
          </cell>
        </row>
        <row r="296">
          <cell r="B296" t="str">
            <v>HILLIER</v>
          </cell>
        </row>
        <row r="297">
          <cell r="B297" t="str">
            <v>HUMBUG SCRUB</v>
          </cell>
        </row>
        <row r="298">
          <cell r="B298" t="str">
            <v>MACDONALD PARK</v>
          </cell>
        </row>
        <row r="299">
          <cell r="B299" t="str">
            <v>MUNNO PARA</v>
          </cell>
          <cell r="C299">
            <v>12</v>
          </cell>
          <cell r="D299">
            <v>258500</v>
          </cell>
          <cell r="E299">
            <v>15</v>
          </cell>
          <cell r="F299">
            <v>219000</v>
          </cell>
        </row>
        <row r="300">
          <cell r="B300" t="str">
            <v>MUNNO PARA DOWNS</v>
          </cell>
        </row>
        <row r="301">
          <cell r="B301" t="str">
            <v>MUNNO PARA WEST</v>
          </cell>
          <cell r="C301">
            <v>26</v>
          </cell>
          <cell r="D301">
            <v>295000</v>
          </cell>
          <cell r="E301">
            <v>34</v>
          </cell>
          <cell r="F301">
            <v>275500</v>
          </cell>
        </row>
        <row r="302">
          <cell r="B302" t="str">
            <v>ONE TREE HILL</v>
          </cell>
          <cell r="C302">
            <v>2</v>
          </cell>
          <cell r="D302">
            <v>655000</v>
          </cell>
          <cell r="E302">
            <v>2</v>
          </cell>
          <cell r="F302">
            <v>690000</v>
          </cell>
        </row>
        <row r="303">
          <cell r="B303" t="str">
            <v>PENFIELD</v>
          </cell>
          <cell r="C303">
            <v>3</v>
          </cell>
          <cell r="D303">
            <v>323000</v>
          </cell>
          <cell r="E303">
            <v>4</v>
          </cell>
          <cell r="F303">
            <v>312000</v>
          </cell>
        </row>
        <row r="304">
          <cell r="B304" t="str">
            <v>PENFIELD GARDENS</v>
          </cell>
        </row>
        <row r="305">
          <cell r="B305" t="str">
            <v>SAMPSON FLAT</v>
          </cell>
        </row>
        <row r="306">
          <cell r="B306" t="str">
            <v>SMITHFIELD</v>
          </cell>
          <cell r="C306">
            <v>8</v>
          </cell>
          <cell r="D306">
            <v>285000</v>
          </cell>
          <cell r="E306">
            <v>9</v>
          </cell>
          <cell r="F306">
            <v>255000</v>
          </cell>
        </row>
        <row r="307">
          <cell r="B307" t="str">
            <v>SMITHFIELD PLAINS</v>
          </cell>
          <cell r="C307">
            <v>8</v>
          </cell>
          <cell r="D307">
            <v>188500</v>
          </cell>
          <cell r="E307">
            <v>11</v>
          </cell>
          <cell r="F307">
            <v>191500</v>
          </cell>
        </row>
        <row r="308">
          <cell r="B308" t="str">
            <v>ST KILDA</v>
          </cell>
          <cell r="C308">
            <v>1</v>
          </cell>
          <cell r="D308">
            <v>136800</v>
          </cell>
        </row>
        <row r="309">
          <cell r="B309" t="str">
            <v>ULEYBURY</v>
          </cell>
        </row>
        <row r="310">
          <cell r="B310" t="str">
            <v>VIRGINIA</v>
          </cell>
          <cell r="E310">
            <v>2</v>
          </cell>
          <cell r="F310">
            <v>627500</v>
          </cell>
        </row>
        <row r="311">
          <cell r="B311" t="str">
            <v>WATERLOO CORNER</v>
          </cell>
        </row>
        <row r="312">
          <cell r="B312" t="str">
            <v>YATTALUNGA</v>
          </cell>
        </row>
        <row r="313">
          <cell r="B313" t="str">
            <v>ALBERTON</v>
          </cell>
          <cell r="C313">
            <v>11</v>
          </cell>
          <cell r="D313">
            <v>575000</v>
          </cell>
          <cell r="E313">
            <v>11</v>
          </cell>
          <cell r="F313">
            <v>440000</v>
          </cell>
        </row>
        <row r="314">
          <cell r="B314" t="str">
            <v>ANGLE PARK</v>
          </cell>
          <cell r="C314">
            <v>1</v>
          </cell>
          <cell r="D314">
            <v>360000</v>
          </cell>
          <cell r="E314">
            <v>5</v>
          </cell>
          <cell r="F314">
            <v>374500</v>
          </cell>
        </row>
        <row r="315">
          <cell r="B315" t="str">
            <v>BIRKENHEAD</v>
          </cell>
          <cell r="C315">
            <v>8</v>
          </cell>
          <cell r="D315">
            <v>427500</v>
          </cell>
          <cell r="E315">
            <v>5</v>
          </cell>
          <cell r="F315">
            <v>410000</v>
          </cell>
        </row>
        <row r="316">
          <cell r="B316" t="str">
            <v>BLAIR ATHOL</v>
          </cell>
          <cell r="C316">
            <v>16</v>
          </cell>
          <cell r="D316">
            <v>416500</v>
          </cell>
          <cell r="E316">
            <v>17</v>
          </cell>
          <cell r="F316">
            <v>496000</v>
          </cell>
        </row>
        <row r="317">
          <cell r="B317" t="str">
            <v>BROADVIEW</v>
          </cell>
          <cell r="C317">
            <v>18</v>
          </cell>
          <cell r="D317">
            <v>565000</v>
          </cell>
          <cell r="E317">
            <v>10</v>
          </cell>
          <cell r="F317">
            <v>570500</v>
          </cell>
        </row>
        <row r="318">
          <cell r="B318" t="str">
            <v>CLEARVIEW</v>
          </cell>
          <cell r="C318">
            <v>19</v>
          </cell>
          <cell r="D318">
            <v>395000</v>
          </cell>
          <cell r="E318">
            <v>12</v>
          </cell>
          <cell r="F318">
            <v>448500</v>
          </cell>
        </row>
        <row r="319">
          <cell r="B319" t="str">
            <v>CROYDON PARK</v>
          </cell>
          <cell r="C319">
            <v>14</v>
          </cell>
          <cell r="D319">
            <v>450000</v>
          </cell>
          <cell r="E319">
            <v>12</v>
          </cell>
          <cell r="F319">
            <v>495000</v>
          </cell>
        </row>
        <row r="320">
          <cell r="B320" t="str">
            <v>DERNANCOURT</v>
          </cell>
          <cell r="C320">
            <v>14</v>
          </cell>
          <cell r="D320">
            <v>427500</v>
          </cell>
          <cell r="E320">
            <v>14</v>
          </cell>
          <cell r="F320">
            <v>555000</v>
          </cell>
        </row>
        <row r="321">
          <cell r="B321" t="str">
            <v>DEVON PARK</v>
          </cell>
          <cell r="C321">
            <v>1</v>
          </cell>
          <cell r="D321">
            <v>457900</v>
          </cell>
        </row>
        <row r="322">
          <cell r="B322" t="str">
            <v>DRY CREEK</v>
          </cell>
        </row>
        <row r="323">
          <cell r="B323" t="str">
            <v>DUDLEY PARK</v>
          </cell>
          <cell r="C323">
            <v>1</v>
          </cell>
          <cell r="D323">
            <v>395000</v>
          </cell>
          <cell r="E323">
            <v>2</v>
          </cell>
          <cell r="F323">
            <v>492000</v>
          </cell>
        </row>
        <row r="324">
          <cell r="B324" t="str">
            <v>ENFIELD</v>
          </cell>
          <cell r="C324">
            <v>10</v>
          </cell>
          <cell r="D324">
            <v>400000</v>
          </cell>
          <cell r="E324">
            <v>27</v>
          </cell>
          <cell r="F324">
            <v>432000</v>
          </cell>
        </row>
        <row r="325">
          <cell r="B325" t="str">
            <v>ETHELTON</v>
          </cell>
          <cell r="C325">
            <v>4</v>
          </cell>
          <cell r="D325">
            <v>410750</v>
          </cell>
          <cell r="E325">
            <v>3</v>
          </cell>
          <cell r="F325">
            <v>425000</v>
          </cell>
        </row>
        <row r="326">
          <cell r="B326" t="str">
            <v>EXETER</v>
          </cell>
          <cell r="C326">
            <v>4</v>
          </cell>
          <cell r="D326">
            <v>485000</v>
          </cell>
          <cell r="E326">
            <v>3</v>
          </cell>
          <cell r="F326">
            <v>510000</v>
          </cell>
        </row>
        <row r="327">
          <cell r="B327" t="str">
            <v>FERRYDEN PARK</v>
          </cell>
          <cell r="C327">
            <v>8</v>
          </cell>
          <cell r="D327">
            <v>419000</v>
          </cell>
          <cell r="E327">
            <v>6</v>
          </cell>
          <cell r="F327">
            <v>436250</v>
          </cell>
        </row>
        <row r="328">
          <cell r="B328" t="str">
            <v>GEPPS CROSS</v>
          </cell>
          <cell r="C328">
            <v>1</v>
          </cell>
          <cell r="D328">
            <v>329000</v>
          </cell>
          <cell r="E328">
            <v>5</v>
          </cell>
          <cell r="F328">
            <v>381000</v>
          </cell>
        </row>
        <row r="329">
          <cell r="B329" t="str">
            <v>GILLES PLAINS</v>
          </cell>
          <cell r="C329">
            <v>16</v>
          </cell>
          <cell r="D329">
            <v>395000</v>
          </cell>
          <cell r="E329">
            <v>11</v>
          </cell>
          <cell r="F329">
            <v>396000</v>
          </cell>
        </row>
        <row r="330">
          <cell r="B330" t="str">
            <v>GILLMAN</v>
          </cell>
        </row>
        <row r="331">
          <cell r="B331" t="str">
            <v>GLANVILLE</v>
          </cell>
          <cell r="C331">
            <v>3</v>
          </cell>
          <cell r="D331">
            <v>461300</v>
          </cell>
          <cell r="E331">
            <v>3</v>
          </cell>
          <cell r="F331">
            <v>445000</v>
          </cell>
        </row>
        <row r="332">
          <cell r="B332" t="str">
            <v>GREENACRES</v>
          </cell>
          <cell r="C332">
            <v>10</v>
          </cell>
          <cell r="D332">
            <v>440000</v>
          </cell>
          <cell r="E332">
            <v>17</v>
          </cell>
          <cell r="F332">
            <v>450000</v>
          </cell>
        </row>
        <row r="333">
          <cell r="B333" t="str">
            <v>HAMPSTEAD GARDENS</v>
          </cell>
          <cell r="C333">
            <v>2</v>
          </cell>
          <cell r="D333">
            <v>330000</v>
          </cell>
          <cell r="E333">
            <v>3</v>
          </cell>
          <cell r="F333">
            <v>469000</v>
          </cell>
        </row>
        <row r="334">
          <cell r="B334" t="str">
            <v>HILLCREST</v>
          </cell>
          <cell r="C334">
            <v>10</v>
          </cell>
          <cell r="D334">
            <v>454000</v>
          </cell>
          <cell r="E334">
            <v>12</v>
          </cell>
          <cell r="F334">
            <v>452500</v>
          </cell>
        </row>
        <row r="335">
          <cell r="B335" t="str">
            <v>HOLDEN HILL</v>
          </cell>
          <cell r="C335">
            <v>18</v>
          </cell>
          <cell r="D335">
            <v>391000</v>
          </cell>
          <cell r="E335">
            <v>8</v>
          </cell>
          <cell r="F335">
            <v>420000</v>
          </cell>
        </row>
        <row r="336">
          <cell r="B336" t="str">
            <v>KILBURN</v>
          </cell>
          <cell r="C336">
            <v>14</v>
          </cell>
          <cell r="D336">
            <v>418000</v>
          </cell>
          <cell r="E336">
            <v>8</v>
          </cell>
          <cell r="F336">
            <v>450000</v>
          </cell>
        </row>
        <row r="337">
          <cell r="B337" t="str">
            <v>KLEMZIG</v>
          </cell>
          <cell r="C337">
            <v>31</v>
          </cell>
          <cell r="D337">
            <v>514500</v>
          </cell>
          <cell r="E337">
            <v>18</v>
          </cell>
          <cell r="F337">
            <v>490000</v>
          </cell>
        </row>
        <row r="338">
          <cell r="B338" t="str">
            <v>LARGS BAY</v>
          </cell>
          <cell r="C338">
            <v>10</v>
          </cell>
          <cell r="D338">
            <v>535000</v>
          </cell>
          <cell r="E338">
            <v>10</v>
          </cell>
          <cell r="F338">
            <v>430000</v>
          </cell>
        </row>
        <row r="339">
          <cell r="B339" t="str">
            <v>LARGS NORTH</v>
          </cell>
          <cell r="C339">
            <v>14</v>
          </cell>
          <cell r="D339">
            <v>432500</v>
          </cell>
          <cell r="E339">
            <v>15</v>
          </cell>
          <cell r="F339">
            <v>491000</v>
          </cell>
        </row>
        <row r="340">
          <cell r="B340" t="str">
            <v>LIGHTSVIEW</v>
          </cell>
          <cell r="C340">
            <v>19</v>
          </cell>
          <cell r="D340">
            <v>470000</v>
          </cell>
          <cell r="E340">
            <v>22</v>
          </cell>
          <cell r="F340">
            <v>450000</v>
          </cell>
        </row>
        <row r="341">
          <cell r="B341" t="str">
            <v>MANNINGHAM</v>
          </cell>
          <cell r="C341">
            <v>4</v>
          </cell>
          <cell r="D341">
            <v>646250</v>
          </cell>
          <cell r="E341">
            <v>5</v>
          </cell>
          <cell r="F341">
            <v>756000</v>
          </cell>
        </row>
        <row r="342">
          <cell r="B342" t="str">
            <v>MANSFIELD PARK</v>
          </cell>
          <cell r="C342">
            <v>14</v>
          </cell>
          <cell r="D342">
            <v>415750</v>
          </cell>
          <cell r="E342">
            <v>7</v>
          </cell>
          <cell r="F342">
            <v>377000</v>
          </cell>
        </row>
        <row r="343">
          <cell r="B343" t="str">
            <v>NEW PORT</v>
          </cell>
        </row>
        <row r="344">
          <cell r="B344" t="str">
            <v>NORTH HAVEN</v>
          </cell>
          <cell r="C344">
            <v>9</v>
          </cell>
          <cell r="D344">
            <v>395000</v>
          </cell>
          <cell r="E344">
            <v>11</v>
          </cell>
          <cell r="F344">
            <v>496500</v>
          </cell>
        </row>
        <row r="345">
          <cell r="B345" t="str">
            <v>NORTHFIELD</v>
          </cell>
          <cell r="C345">
            <v>18</v>
          </cell>
          <cell r="D345">
            <v>396000</v>
          </cell>
          <cell r="E345">
            <v>11</v>
          </cell>
          <cell r="F345">
            <v>392500</v>
          </cell>
        </row>
        <row r="346">
          <cell r="B346" t="str">
            <v>NORTHGATE</v>
          </cell>
          <cell r="C346">
            <v>8</v>
          </cell>
          <cell r="D346">
            <v>645000</v>
          </cell>
          <cell r="E346">
            <v>13</v>
          </cell>
          <cell r="F346">
            <v>560750</v>
          </cell>
        </row>
        <row r="347">
          <cell r="B347" t="str">
            <v>OAKDEN</v>
          </cell>
          <cell r="C347">
            <v>14</v>
          </cell>
          <cell r="D347">
            <v>430000</v>
          </cell>
          <cell r="E347">
            <v>9</v>
          </cell>
          <cell r="F347">
            <v>433750</v>
          </cell>
        </row>
        <row r="348">
          <cell r="B348" t="str">
            <v>OSBORNE</v>
          </cell>
          <cell r="C348">
            <v>10</v>
          </cell>
          <cell r="D348">
            <v>332500</v>
          </cell>
          <cell r="E348">
            <v>5</v>
          </cell>
          <cell r="F348">
            <v>423000</v>
          </cell>
        </row>
        <row r="349">
          <cell r="B349" t="str">
            <v>OTTOWAY</v>
          </cell>
          <cell r="C349">
            <v>8</v>
          </cell>
          <cell r="D349">
            <v>325000</v>
          </cell>
          <cell r="E349">
            <v>11</v>
          </cell>
          <cell r="F349">
            <v>349000</v>
          </cell>
        </row>
        <row r="350">
          <cell r="B350" t="str">
            <v>OUTER HARBOR</v>
          </cell>
        </row>
        <row r="351">
          <cell r="B351" t="str">
            <v>OVINGHAM</v>
          </cell>
          <cell r="C351">
            <v>4</v>
          </cell>
          <cell r="D351">
            <v>548750</v>
          </cell>
          <cell r="E351">
            <v>1</v>
          </cell>
          <cell r="F351">
            <v>601000</v>
          </cell>
        </row>
        <row r="352">
          <cell r="B352" t="str">
            <v>PETERHEAD</v>
          </cell>
          <cell r="C352">
            <v>5</v>
          </cell>
          <cell r="D352">
            <v>387500</v>
          </cell>
          <cell r="E352">
            <v>10</v>
          </cell>
          <cell r="F352">
            <v>437500</v>
          </cell>
        </row>
        <row r="353">
          <cell r="B353" t="str">
            <v>PORT ADELAIDE</v>
          </cell>
          <cell r="C353">
            <v>3</v>
          </cell>
          <cell r="D353">
            <v>650000</v>
          </cell>
          <cell r="E353">
            <v>3</v>
          </cell>
          <cell r="F353">
            <v>246500</v>
          </cell>
        </row>
        <row r="354">
          <cell r="B354" t="str">
            <v>PROSPECT</v>
          </cell>
          <cell r="C354">
            <v>43</v>
          </cell>
          <cell r="D354">
            <v>657000</v>
          </cell>
          <cell r="E354">
            <v>33</v>
          </cell>
          <cell r="F354">
            <v>695000</v>
          </cell>
        </row>
        <row r="355">
          <cell r="B355" t="str">
            <v>QUEENSTOWN</v>
          </cell>
          <cell r="C355">
            <v>3</v>
          </cell>
          <cell r="D355">
            <v>410000</v>
          </cell>
          <cell r="E355">
            <v>4</v>
          </cell>
          <cell r="F355">
            <v>427500</v>
          </cell>
        </row>
        <row r="356">
          <cell r="B356" t="str">
            <v>REGENCY PARK</v>
          </cell>
        </row>
        <row r="357">
          <cell r="B357" t="str">
            <v>ROSEWATER</v>
          </cell>
          <cell r="C357">
            <v>15</v>
          </cell>
          <cell r="D357">
            <v>335000</v>
          </cell>
          <cell r="E357">
            <v>20</v>
          </cell>
          <cell r="F357">
            <v>377000</v>
          </cell>
        </row>
        <row r="358">
          <cell r="B358" t="str">
            <v>SEFTON PARK</v>
          </cell>
          <cell r="C358">
            <v>3</v>
          </cell>
          <cell r="D358">
            <v>680000</v>
          </cell>
          <cell r="E358">
            <v>2</v>
          </cell>
          <cell r="F358">
            <v>675000</v>
          </cell>
        </row>
        <row r="359">
          <cell r="B359" t="str">
            <v>SEMAPHORE</v>
          </cell>
          <cell r="C359">
            <v>3</v>
          </cell>
          <cell r="D359">
            <v>520000</v>
          </cell>
          <cell r="E359">
            <v>7</v>
          </cell>
          <cell r="F359">
            <v>785000</v>
          </cell>
        </row>
        <row r="360">
          <cell r="B360" t="str">
            <v>SEMAPHORE SOUTH</v>
          </cell>
          <cell r="C360">
            <v>1</v>
          </cell>
          <cell r="D360">
            <v>732000</v>
          </cell>
          <cell r="E360">
            <v>3</v>
          </cell>
          <cell r="F360">
            <v>689000</v>
          </cell>
        </row>
        <row r="361">
          <cell r="B361" t="str">
            <v>TAPEROO</v>
          </cell>
          <cell r="C361">
            <v>11</v>
          </cell>
          <cell r="D361">
            <v>345000</v>
          </cell>
          <cell r="E361">
            <v>9</v>
          </cell>
          <cell r="F361">
            <v>386500</v>
          </cell>
        </row>
        <row r="362">
          <cell r="B362" t="str">
            <v>VALLEY VIEW</v>
          </cell>
          <cell r="C362">
            <v>23</v>
          </cell>
          <cell r="D362">
            <v>382500</v>
          </cell>
          <cell r="E362">
            <v>24</v>
          </cell>
          <cell r="F362">
            <v>386000</v>
          </cell>
        </row>
        <row r="363">
          <cell r="B363" t="str">
            <v>WALKLEY HEIGHTS</v>
          </cell>
          <cell r="C363">
            <v>10</v>
          </cell>
          <cell r="D363">
            <v>512500</v>
          </cell>
          <cell r="E363">
            <v>5</v>
          </cell>
          <cell r="F363">
            <v>630000</v>
          </cell>
        </row>
        <row r="364">
          <cell r="B364" t="str">
            <v>WINDSOR GARDENS</v>
          </cell>
          <cell r="C364">
            <v>18</v>
          </cell>
          <cell r="D364">
            <v>461500</v>
          </cell>
          <cell r="E364">
            <v>21</v>
          </cell>
          <cell r="F364">
            <v>452500</v>
          </cell>
        </row>
        <row r="365">
          <cell r="B365" t="str">
            <v>WINGFIELD</v>
          </cell>
          <cell r="C365">
            <v>2</v>
          </cell>
          <cell r="D365">
            <v>288500</v>
          </cell>
          <cell r="E365">
            <v>3</v>
          </cell>
          <cell r="F365">
            <v>282500</v>
          </cell>
        </row>
        <row r="366">
          <cell r="B366" t="str">
            <v>WOODVILLE GARDENS</v>
          </cell>
          <cell r="C366">
            <v>3</v>
          </cell>
          <cell r="D366">
            <v>376000</v>
          </cell>
          <cell r="E366">
            <v>6</v>
          </cell>
          <cell r="F366">
            <v>487500</v>
          </cell>
        </row>
        <row r="367">
          <cell r="B367" t="str">
            <v>BROADVIEW</v>
          </cell>
          <cell r="C367">
            <v>18</v>
          </cell>
          <cell r="D367">
            <v>565000</v>
          </cell>
          <cell r="E367">
            <v>10</v>
          </cell>
          <cell r="F367">
            <v>570500</v>
          </cell>
        </row>
        <row r="368">
          <cell r="B368" t="str">
            <v>COLLINSWOOD</v>
          </cell>
          <cell r="C368">
            <v>3</v>
          </cell>
          <cell r="D368">
            <v>1150000</v>
          </cell>
          <cell r="E368">
            <v>4</v>
          </cell>
          <cell r="F368">
            <v>900000</v>
          </cell>
        </row>
        <row r="369">
          <cell r="B369" t="str">
            <v>FITZROY</v>
          </cell>
          <cell r="C369">
            <v>3</v>
          </cell>
          <cell r="D369">
            <v>1220000</v>
          </cell>
        </row>
        <row r="370">
          <cell r="B370" t="str">
            <v>MEDINDIE GARDENS</v>
          </cell>
          <cell r="C370">
            <v>2</v>
          </cell>
          <cell r="D370">
            <v>840000</v>
          </cell>
          <cell r="E370">
            <v>2</v>
          </cell>
          <cell r="F370">
            <v>923750</v>
          </cell>
        </row>
        <row r="371">
          <cell r="B371" t="str">
            <v>NAILSWORTH</v>
          </cell>
          <cell r="C371">
            <v>9</v>
          </cell>
          <cell r="D371">
            <v>652000</v>
          </cell>
          <cell r="E371">
            <v>10</v>
          </cell>
          <cell r="F371">
            <v>660000</v>
          </cell>
        </row>
        <row r="372">
          <cell r="B372" t="str">
            <v>OVINGHAM</v>
          </cell>
          <cell r="C372">
            <v>4</v>
          </cell>
          <cell r="D372">
            <v>548750</v>
          </cell>
          <cell r="E372">
            <v>1</v>
          </cell>
          <cell r="F372">
            <v>601000</v>
          </cell>
        </row>
        <row r="373">
          <cell r="B373" t="str">
            <v>PROSPECT</v>
          </cell>
          <cell r="C373">
            <v>43</v>
          </cell>
          <cell r="D373">
            <v>657000</v>
          </cell>
          <cell r="E373">
            <v>33</v>
          </cell>
          <cell r="F373">
            <v>695000</v>
          </cell>
        </row>
        <row r="374">
          <cell r="B374" t="str">
            <v>SEFTON PARK</v>
          </cell>
          <cell r="C374">
            <v>3</v>
          </cell>
          <cell r="D374">
            <v>680000</v>
          </cell>
          <cell r="E374">
            <v>2</v>
          </cell>
          <cell r="F374">
            <v>675000</v>
          </cell>
        </row>
        <row r="375">
          <cell r="B375" t="str">
            <v>THORNGATE</v>
          </cell>
        </row>
        <row r="376">
          <cell r="B376" t="str">
            <v>BOLIVAR</v>
          </cell>
        </row>
        <row r="377">
          <cell r="B377" t="str">
            <v>BRAHMA LODGE</v>
          </cell>
          <cell r="C377">
            <v>14</v>
          </cell>
          <cell r="D377">
            <v>274000</v>
          </cell>
          <cell r="E377">
            <v>9</v>
          </cell>
          <cell r="F377">
            <v>286000</v>
          </cell>
        </row>
        <row r="378">
          <cell r="B378" t="str">
            <v>BURTON</v>
          </cell>
          <cell r="C378">
            <v>23</v>
          </cell>
          <cell r="D378">
            <v>295000</v>
          </cell>
          <cell r="E378">
            <v>20</v>
          </cell>
          <cell r="F378">
            <v>298750</v>
          </cell>
        </row>
        <row r="379">
          <cell r="B379" t="str">
            <v>CAVAN</v>
          </cell>
        </row>
        <row r="380">
          <cell r="B380" t="str">
            <v>DIREK</v>
          </cell>
          <cell r="E380">
            <v>3</v>
          </cell>
          <cell r="F380">
            <v>355000</v>
          </cell>
        </row>
        <row r="381">
          <cell r="B381" t="str">
            <v>DRY CREEK</v>
          </cell>
        </row>
        <row r="382">
          <cell r="B382" t="str">
            <v>EDINBURGH</v>
          </cell>
        </row>
        <row r="383">
          <cell r="B383" t="str">
            <v>ELIZABETH VALE</v>
          </cell>
          <cell r="C383">
            <v>16</v>
          </cell>
          <cell r="D383">
            <v>231000</v>
          </cell>
          <cell r="E383">
            <v>21</v>
          </cell>
          <cell r="F383">
            <v>244000</v>
          </cell>
        </row>
        <row r="384">
          <cell r="B384" t="str">
            <v>GLOBE DERBY PARK</v>
          </cell>
        </row>
        <row r="385">
          <cell r="B385" t="str">
            <v>GREEN FIELDS</v>
          </cell>
        </row>
        <row r="386">
          <cell r="B386" t="str">
            <v>GULFVIEW HEIGHTS</v>
          </cell>
          <cell r="C386">
            <v>13</v>
          </cell>
          <cell r="D386">
            <v>681000</v>
          </cell>
          <cell r="E386">
            <v>6</v>
          </cell>
          <cell r="F386">
            <v>442000</v>
          </cell>
        </row>
        <row r="387">
          <cell r="B387" t="str">
            <v>INGLE FARM</v>
          </cell>
          <cell r="C387">
            <v>40</v>
          </cell>
          <cell r="D387">
            <v>328000</v>
          </cell>
          <cell r="E387">
            <v>34</v>
          </cell>
          <cell r="F387">
            <v>313500</v>
          </cell>
        </row>
        <row r="388">
          <cell r="B388" t="str">
            <v>MAWSON LAKES</v>
          </cell>
          <cell r="C388">
            <v>45</v>
          </cell>
          <cell r="D388">
            <v>503000</v>
          </cell>
          <cell r="E388">
            <v>42</v>
          </cell>
          <cell r="F388">
            <v>505000</v>
          </cell>
        </row>
        <row r="389">
          <cell r="B389" t="str">
            <v>MODBURY HEIGHTS</v>
          </cell>
          <cell r="C389">
            <v>30</v>
          </cell>
          <cell r="D389">
            <v>382000</v>
          </cell>
          <cell r="E389">
            <v>12</v>
          </cell>
          <cell r="F389">
            <v>363000</v>
          </cell>
        </row>
        <row r="390">
          <cell r="B390" t="str">
            <v>PARA HILLS</v>
          </cell>
          <cell r="C390">
            <v>34</v>
          </cell>
          <cell r="D390">
            <v>310250</v>
          </cell>
          <cell r="E390">
            <v>34</v>
          </cell>
          <cell r="F390">
            <v>348500</v>
          </cell>
        </row>
        <row r="391">
          <cell r="B391" t="str">
            <v>PARA HILLS WEST</v>
          </cell>
          <cell r="C391">
            <v>5</v>
          </cell>
          <cell r="D391">
            <v>332000</v>
          </cell>
          <cell r="E391">
            <v>10</v>
          </cell>
          <cell r="F391">
            <v>304000</v>
          </cell>
        </row>
        <row r="392">
          <cell r="B392" t="str">
            <v>PARA VISTA</v>
          </cell>
          <cell r="C392">
            <v>10</v>
          </cell>
          <cell r="D392">
            <v>365000</v>
          </cell>
          <cell r="E392">
            <v>8</v>
          </cell>
          <cell r="F392">
            <v>375000</v>
          </cell>
        </row>
        <row r="393">
          <cell r="B393" t="str">
            <v>PARAFIELD GARDENS</v>
          </cell>
          <cell r="C393">
            <v>44</v>
          </cell>
          <cell r="D393">
            <v>310000</v>
          </cell>
          <cell r="E393">
            <v>55</v>
          </cell>
          <cell r="F393">
            <v>326500</v>
          </cell>
        </row>
        <row r="394">
          <cell r="B394" t="str">
            <v>PARALOWIE</v>
          </cell>
          <cell r="C394">
            <v>52</v>
          </cell>
          <cell r="D394">
            <v>288125</v>
          </cell>
          <cell r="E394">
            <v>64</v>
          </cell>
          <cell r="F394">
            <v>285000</v>
          </cell>
        </row>
        <row r="395">
          <cell r="B395" t="str">
            <v>POORAKA</v>
          </cell>
          <cell r="C395">
            <v>18</v>
          </cell>
          <cell r="D395">
            <v>360000</v>
          </cell>
          <cell r="E395">
            <v>29</v>
          </cell>
          <cell r="F395">
            <v>363500</v>
          </cell>
        </row>
        <row r="396">
          <cell r="B396" t="str">
            <v>SALISBURY</v>
          </cell>
          <cell r="C396">
            <v>15</v>
          </cell>
          <cell r="D396">
            <v>290000</v>
          </cell>
          <cell r="E396">
            <v>22</v>
          </cell>
          <cell r="F396">
            <v>340000</v>
          </cell>
        </row>
        <row r="397">
          <cell r="B397" t="str">
            <v>SALISBURY DOWNS</v>
          </cell>
          <cell r="C397">
            <v>22</v>
          </cell>
          <cell r="D397">
            <v>305000</v>
          </cell>
          <cell r="E397">
            <v>11</v>
          </cell>
          <cell r="F397">
            <v>315000</v>
          </cell>
        </row>
        <row r="398">
          <cell r="B398" t="str">
            <v>SALISBURY EAST</v>
          </cell>
          <cell r="C398">
            <v>43</v>
          </cell>
          <cell r="D398">
            <v>300000</v>
          </cell>
          <cell r="E398">
            <v>26</v>
          </cell>
          <cell r="F398">
            <v>305000</v>
          </cell>
        </row>
        <row r="399">
          <cell r="B399" t="str">
            <v>SALISBURY HEIGHTS</v>
          </cell>
          <cell r="C399">
            <v>14</v>
          </cell>
          <cell r="D399">
            <v>389975</v>
          </cell>
          <cell r="E399">
            <v>20</v>
          </cell>
          <cell r="F399">
            <v>345000</v>
          </cell>
        </row>
        <row r="400">
          <cell r="B400" t="str">
            <v>SALISBURY NORTH</v>
          </cell>
          <cell r="C400">
            <v>26</v>
          </cell>
          <cell r="D400">
            <v>261000</v>
          </cell>
          <cell r="E400">
            <v>31</v>
          </cell>
          <cell r="F400">
            <v>255000</v>
          </cell>
        </row>
        <row r="401">
          <cell r="B401" t="str">
            <v>SALISBURY PARK</v>
          </cell>
          <cell r="C401">
            <v>6</v>
          </cell>
          <cell r="D401">
            <v>245000</v>
          </cell>
          <cell r="E401">
            <v>9</v>
          </cell>
          <cell r="F401">
            <v>280000</v>
          </cell>
        </row>
        <row r="402">
          <cell r="B402" t="str">
            <v>SALISBURY PLAIN</v>
          </cell>
          <cell r="C402">
            <v>1</v>
          </cell>
          <cell r="D402">
            <v>345000</v>
          </cell>
          <cell r="E402">
            <v>3</v>
          </cell>
          <cell r="F402">
            <v>340000</v>
          </cell>
        </row>
        <row r="403">
          <cell r="B403" t="str">
            <v>SALISBURY SOUTH</v>
          </cell>
        </row>
        <row r="404">
          <cell r="B404" t="str">
            <v>ST KILDA</v>
          </cell>
          <cell r="C404">
            <v>1</v>
          </cell>
          <cell r="D404">
            <v>136800</v>
          </cell>
        </row>
        <row r="405">
          <cell r="B405" t="str">
            <v>VALLEY VIEW</v>
          </cell>
          <cell r="C405">
            <v>23</v>
          </cell>
          <cell r="D405">
            <v>382500</v>
          </cell>
          <cell r="E405">
            <v>24</v>
          </cell>
          <cell r="F405">
            <v>386000</v>
          </cell>
        </row>
        <row r="406">
          <cell r="B406" t="str">
            <v>WALKLEY HEIGHTS</v>
          </cell>
          <cell r="C406">
            <v>10</v>
          </cell>
          <cell r="D406">
            <v>512500</v>
          </cell>
          <cell r="E406">
            <v>5</v>
          </cell>
          <cell r="F406">
            <v>630000</v>
          </cell>
        </row>
        <row r="407">
          <cell r="B407" t="str">
            <v>WATERLOO CORNER</v>
          </cell>
        </row>
        <row r="408">
          <cell r="B408" t="str">
            <v>BANKSIA PARK</v>
          </cell>
          <cell r="C408">
            <v>10</v>
          </cell>
          <cell r="D408">
            <v>372750</v>
          </cell>
          <cell r="E408">
            <v>6</v>
          </cell>
          <cell r="F408">
            <v>385000</v>
          </cell>
        </row>
        <row r="409">
          <cell r="B409" t="str">
            <v>DERNANCOURT</v>
          </cell>
          <cell r="C409">
            <v>14</v>
          </cell>
          <cell r="D409">
            <v>427500</v>
          </cell>
          <cell r="E409">
            <v>14</v>
          </cell>
          <cell r="F409">
            <v>555000</v>
          </cell>
        </row>
        <row r="410">
          <cell r="B410" t="str">
            <v>FAIRVIEW PARK</v>
          </cell>
          <cell r="C410">
            <v>22</v>
          </cell>
          <cell r="D410">
            <v>392500</v>
          </cell>
          <cell r="E410">
            <v>13</v>
          </cell>
          <cell r="F410">
            <v>409200</v>
          </cell>
        </row>
        <row r="411">
          <cell r="B411" t="str">
            <v>GILLES PLAINS</v>
          </cell>
          <cell r="C411">
            <v>16</v>
          </cell>
          <cell r="D411">
            <v>395000</v>
          </cell>
          <cell r="E411">
            <v>11</v>
          </cell>
          <cell r="F411">
            <v>396000</v>
          </cell>
        </row>
        <row r="412">
          <cell r="B412" t="str">
            <v>GOLDEN GROVE</v>
          </cell>
          <cell r="C412">
            <v>37</v>
          </cell>
          <cell r="D412">
            <v>490000</v>
          </cell>
          <cell r="E412">
            <v>32</v>
          </cell>
          <cell r="F412">
            <v>482000</v>
          </cell>
        </row>
        <row r="413">
          <cell r="B413" t="str">
            <v>GOULD CREEK</v>
          </cell>
        </row>
        <row r="414">
          <cell r="B414" t="str">
            <v>GREENWITH</v>
          </cell>
          <cell r="C414">
            <v>42</v>
          </cell>
          <cell r="D414">
            <v>440500</v>
          </cell>
          <cell r="E414">
            <v>34</v>
          </cell>
          <cell r="F414">
            <v>470250</v>
          </cell>
        </row>
        <row r="415">
          <cell r="B415" t="str">
            <v>GULFVIEW HEIGHTS</v>
          </cell>
          <cell r="C415">
            <v>13</v>
          </cell>
          <cell r="D415">
            <v>681000</v>
          </cell>
          <cell r="E415">
            <v>6</v>
          </cell>
          <cell r="F415">
            <v>442000</v>
          </cell>
        </row>
        <row r="416">
          <cell r="B416" t="str">
            <v>HIGHBURY</v>
          </cell>
          <cell r="C416">
            <v>27</v>
          </cell>
          <cell r="D416">
            <v>490000</v>
          </cell>
          <cell r="E416">
            <v>27</v>
          </cell>
          <cell r="F416">
            <v>547750</v>
          </cell>
        </row>
        <row r="417">
          <cell r="B417" t="str">
            <v>HOLDEN HILL</v>
          </cell>
          <cell r="C417">
            <v>18</v>
          </cell>
          <cell r="D417">
            <v>391000</v>
          </cell>
          <cell r="E417">
            <v>8</v>
          </cell>
          <cell r="F417">
            <v>420000</v>
          </cell>
        </row>
        <row r="418">
          <cell r="B418" t="str">
            <v>HOPE VALLEY</v>
          </cell>
          <cell r="C418">
            <v>31</v>
          </cell>
          <cell r="D418">
            <v>390000</v>
          </cell>
          <cell r="E418">
            <v>18</v>
          </cell>
          <cell r="F418">
            <v>391750</v>
          </cell>
        </row>
        <row r="419">
          <cell r="B419" t="str">
            <v>MODBURY</v>
          </cell>
          <cell r="C419">
            <v>13</v>
          </cell>
          <cell r="D419">
            <v>350000</v>
          </cell>
          <cell r="E419">
            <v>15</v>
          </cell>
          <cell r="F419">
            <v>350000</v>
          </cell>
        </row>
        <row r="420">
          <cell r="B420" t="str">
            <v>MODBURY HEIGHTS</v>
          </cell>
          <cell r="C420">
            <v>30</v>
          </cell>
          <cell r="D420">
            <v>382000</v>
          </cell>
          <cell r="E420">
            <v>12</v>
          </cell>
          <cell r="F420">
            <v>363000</v>
          </cell>
        </row>
        <row r="421">
          <cell r="B421" t="str">
            <v>MODBURY NORTH</v>
          </cell>
          <cell r="C421">
            <v>27</v>
          </cell>
          <cell r="D421">
            <v>350000</v>
          </cell>
          <cell r="E421">
            <v>28</v>
          </cell>
          <cell r="F421">
            <v>386000</v>
          </cell>
        </row>
        <row r="422">
          <cell r="B422" t="str">
            <v>REDWOOD PARK</v>
          </cell>
          <cell r="C422">
            <v>23</v>
          </cell>
          <cell r="D422">
            <v>354850</v>
          </cell>
          <cell r="E422">
            <v>13</v>
          </cell>
          <cell r="F422">
            <v>396250</v>
          </cell>
        </row>
        <row r="423">
          <cell r="B423" t="str">
            <v>RIDGEHAVEN</v>
          </cell>
          <cell r="C423">
            <v>17</v>
          </cell>
          <cell r="D423">
            <v>368500</v>
          </cell>
          <cell r="E423">
            <v>17</v>
          </cell>
          <cell r="F423">
            <v>365000</v>
          </cell>
        </row>
        <row r="424">
          <cell r="B424" t="str">
            <v>SALISBURY EAST</v>
          </cell>
          <cell r="C424">
            <v>43</v>
          </cell>
          <cell r="D424">
            <v>300000</v>
          </cell>
          <cell r="E424">
            <v>26</v>
          </cell>
          <cell r="F424">
            <v>305000</v>
          </cell>
        </row>
        <row r="425">
          <cell r="B425" t="str">
            <v>SALISBURY HEIGHTS</v>
          </cell>
          <cell r="C425">
            <v>14</v>
          </cell>
          <cell r="D425">
            <v>389975</v>
          </cell>
          <cell r="E425">
            <v>20</v>
          </cell>
          <cell r="F425">
            <v>345000</v>
          </cell>
        </row>
        <row r="426">
          <cell r="B426" t="str">
            <v>ST AGNES</v>
          </cell>
          <cell r="C426">
            <v>13</v>
          </cell>
          <cell r="D426">
            <v>439000</v>
          </cell>
          <cell r="E426">
            <v>22</v>
          </cell>
          <cell r="F426">
            <v>401250</v>
          </cell>
        </row>
        <row r="427">
          <cell r="B427" t="str">
            <v>SURREY DOWNS</v>
          </cell>
          <cell r="C427">
            <v>20</v>
          </cell>
          <cell r="D427">
            <v>382543</v>
          </cell>
          <cell r="E427">
            <v>14</v>
          </cell>
          <cell r="F427">
            <v>367500</v>
          </cell>
        </row>
        <row r="428">
          <cell r="B428" t="str">
            <v>TEA TREE GULLY</v>
          </cell>
          <cell r="C428">
            <v>7</v>
          </cell>
          <cell r="D428">
            <v>428000</v>
          </cell>
          <cell r="E428">
            <v>14</v>
          </cell>
          <cell r="F428">
            <v>437500</v>
          </cell>
        </row>
        <row r="429">
          <cell r="B429" t="str">
            <v>VALLEY VIEW</v>
          </cell>
          <cell r="C429">
            <v>23</v>
          </cell>
          <cell r="D429">
            <v>382500</v>
          </cell>
          <cell r="E429">
            <v>24</v>
          </cell>
          <cell r="F429">
            <v>386000</v>
          </cell>
        </row>
        <row r="430">
          <cell r="B430" t="str">
            <v>VISTA</v>
          </cell>
          <cell r="C430">
            <v>4</v>
          </cell>
          <cell r="D430">
            <v>360000</v>
          </cell>
          <cell r="E430">
            <v>5</v>
          </cell>
          <cell r="F430">
            <v>360000</v>
          </cell>
        </row>
        <row r="431">
          <cell r="B431" t="str">
            <v>WYNN VALE</v>
          </cell>
          <cell r="C431">
            <v>25</v>
          </cell>
          <cell r="D431">
            <v>410000</v>
          </cell>
          <cell r="E431">
            <v>19</v>
          </cell>
          <cell r="F431">
            <v>446500</v>
          </cell>
        </row>
        <row r="432">
          <cell r="B432" t="str">
            <v>YATALA VALE</v>
          </cell>
          <cell r="E432">
            <v>1</v>
          </cell>
          <cell r="F432">
            <v>470000</v>
          </cell>
        </row>
        <row r="433">
          <cell r="B433" t="str">
            <v>BLACK FOREST</v>
          </cell>
          <cell r="C433">
            <v>6</v>
          </cell>
          <cell r="D433">
            <v>681000</v>
          </cell>
          <cell r="E433">
            <v>5</v>
          </cell>
          <cell r="F433">
            <v>826000</v>
          </cell>
        </row>
        <row r="434">
          <cell r="B434" t="str">
            <v>CLARENCE PARK</v>
          </cell>
          <cell r="C434">
            <v>2</v>
          </cell>
          <cell r="D434">
            <v>677500</v>
          </cell>
          <cell r="E434">
            <v>4</v>
          </cell>
          <cell r="F434">
            <v>683000</v>
          </cell>
        </row>
        <row r="435">
          <cell r="B435" t="str">
            <v>EVERARD PARK</v>
          </cell>
          <cell r="C435">
            <v>3</v>
          </cell>
          <cell r="D435">
            <v>905000</v>
          </cell>
        </row>
        <row r="436">
          <cell r="B436" t="str">
            <v>FORESTVILLE</v>
          </cell>
          <cell r="C436">
            <v>2</v>
          </cell>
          <cell r="D436">
            <v>706300</v>
          </cell>
          <cell r="E436">
            <v>3</v>
          </cell>
          <cell r="F436">
            <v>715500</v>
          </cell>
        </row>
        <row r="437">
          <cell r="B437" t="str">
            <v>FULLARTON</v>
          </cell>
          <cell r="C437">
            <v>10</v>
          </cell>
          <cell r="D437">
            <v>944500</v>
          </cell>
          <cell r="E437">
            <v>9</v>
          </cell>
          <cell r="F437">
            <v>910000</v>
          </cell>
        </row>
        <row r="438">
          <cell r="B438" t="str">
            <v>GOODWOOD</v>
          </cell>
          <cell r="C438">
            <v>2</v>
          </cell>
          <cell r="D438">
            <v>744000</v>
          </cell>
          <cell r="E438">
            <v>9</v>
          </cell>
          <cell r="F438">
            <v>769000</v>
          </cell>
        </row>
        <row r="439">
          <cell r="B439" t="str">
            <v>HIGHGATE</v>
          </cell>
          <cell r="C439">
            <v>6</v>
          </cell>
          <cell r="D439">
            <v>945000</v>
          </cell>
          <cell r="E439">
            <v>3</v>
          </cell>
          <cell r="F439">
            <v>752500</v>
          </cell>
        </row>
        <row r="440">
          <cell r="B440" t="str">
            <v>HYDE PARK</v>
          </cell>
          <cell r="C440">
            <v>5</v>
          </cell>
          <cell r="D440">
            <v>1320000</v>
          </cell>
          <cell r="E440">
            <v>5</v>
          </cell>
          <cell r="F440">
            <v>850000</v>
          </cell>
        </row>
        <row r="441">
          <cell r="B441" t="str">
            <v>KESWICK</v>
          </cell>
          <cell r="C441">
            <v>1</v>
          </cell>
          <cell r="D441">
            <v>485000</v>
          </cell>
          <cell r="E441">
            <v>1</v>
          </cell>
          <cell r="F441">
            <v>565000</v>
          </cell>
        </row>
        <row r="442">
          <cell r="B442" t="str">
            <v>KINGS PARK</v>
          </cell>
        </row>
        <row r="443">
          <cell r="B443" t="str">
            <v>MALVERN</v>
          </cell>
          <cell r="C443">
            <v>5</v>
          </cell>
          <cell r="D443">
            <v>1700000</v>
          </cell>
          <cell r="E443">
            <v>14</v>
          </cell>
          <cell r="F443">
            <v>1245000</v>
          </cell>
        </row>
        <row r="444">
          <cell r="B444" t="str">
            <v>MILLSWOOD</v>
          </cell>
          <cell r="C444">
            <v>5</v>
          </cell>
          <cell r="D444">
            <v>1100000</v>
          </cell>
          <cell r="E444">
            <v>4</v>
          </cell>
          <cell r="F444">
            <v>940000</v>
          </cell>
        </row>
        <row r="445">
          <cell r="B445" t="str">
            <v>MYRTLE BANK</v>
          </cell>
          <cell r="C445">
            <v>10</v>
          </cell>
          <cell r="D445">
            <v>964000</v>
          </cell>
          <cell r="E445">
            <v>8</v>
          </cell>
          <cell r="F445">
            <v>1202500</v>
          </cell>
        </row>
        <row r="446">
          <cell r="B446" t="str">
            <v>PARKSIDE</v>
          </cell>
          <cell r="C446">
            <v>11</v>
          </cell>
          <cell r="D446">
            <v>713000</v>
          </cell>
          <cell r="E446">
            <v>14</v>
          </cell>
          <cell r="F446">
            <v>879000</v>
          </cell>
        </row>
        <row r="447">
          <cell r="B447" t="str">
            <v>UNLEY</v>
          </cell>
          <cell r="C447">
            <v>6</v>
          </cell>
          <cell r="D447">
            <v>988750</v>
          </cell>
          <cell r="E447">
            <v>7</v>
          </cell>
          <cell r="F447">
            <v>1356000</v>
          </cell>
        </row>
        <row r="448">
          <cell r="B448" t="str">
            <v>UNLEY PARK</v>
          </cell>
          <cell r="C448">
            <v>5</v>
          </cell>
          <cell r="D448">
            <v>2350000</v>
          </cell>
          <cell r="E448">
            <v>6</v>
          </cell>
          <cell r="F448">
            <v>1493867</v>
          </cell>
        </row>
        <row r="449">
          <cell r="B449" t="str">
            <v>WAYVILLE</v>
          </cell>
          <cell r="C449">
            <v>3</v>
          </cell>
          <cell r="D449">
            <v>917500</v>
          </cell>
          <cell r="E449">
            <v>2</v>
          </cell>
          <cell r="F449">
            <v>1235000</v>
          </cell>
        </row>
        <row r="450">
          <cell r="B450" t="str">
            <v>GILBERTON</v>
          </cell>
          <cell r="C450">
            <v>3</v>
          </cell>
          <cell r="D450">
            <v>975000</v>
          </cell>
          <cell r="E450">
            <v>4</v>
          </cell>
          <cell r="F450">
            <v>1242500</v>
          </cell>
        </row>
        <row r="451">
          <cell r="B451" t="str">
            <v>MEDINDIE</v>
          </cell>
          <cell r="C451">
            <v>3</v>
          </cell>
          <cell r="D451">
            <v>1265000</v>
          </cell>
          <cell r="E451">
            <v>2</v>
          </cell>
          <cell r="F451">
            <v>1201250</v>
          </cell>
        </row>
        <row r="452">
          <cell r="B452" t="str">
            <v>VALE PARK</v>
          </cell>
          <cell r="C452">
            <v>9</v>
          </cell>
          <cell r="D452">
            <v>690000</v>
          </cell>
          <cell r="E452">
            <v>9</v>
          </cell>
          <cell r="F452">
            <v>650000</v>
          </cell>
        </row>
        <row r="453">
          <cell r="B453" t="str">
            <v>WALKERVILLE</v>
          </cell>
          <cell r="C453">
            <v>5</v>
          </cell>
          <cell r="D453">
            <v>1400000</v>
          </cell>
          <cell r="E453">
            <v>2</v>
          </cell>
          <cell r="F453">
            <v>1632500</v>
          </cell>
        </row>
        <row r="454">
          <cell r="B454" t="str">
            <v>ADELAIDE AIRPORT</v>
          </cell>
        </row>
        <row r="455">
          <cell r="B455" t="str">
            <v>ASHFORD</v>
          </cell>
          <cell r="C455">
            <v>1</v>
          </cell>
          <cell r="D455">
            <v>525000</v>
          </cell>
          <cell r="E455">
            <v>2</v>
          </cell>
          <cell r="F455">
            <v>1000000</v>
          </cell>
        </row>
        <row r="456">
          <cell r="B456" t="str">
            <v>BROOKLYN PARK</v>
          </cell>
          <cell r="C456">
            <v>18</v>
          </cell>
          <cell r="D456">
            <v>495000</v>
          </cell>
          <cell r="E456">
            <v>11</v>
          </cell>
          <cell r="F456">
            <v>525500</v>
          </cell>
        </row>
        <row r="457">
          <cell r="B457" t="str">
            <v>CAMDEN PARK</v>
          </cell>
          <cell r="C457">
            <v>5</v>
          </cell>
          <cell r="D457">
            <v>532000</v>
          </cell>
          <cell r="E457">
            <v>5</v>
          </cell>
          <cell r="F457">
            <v>526000</v>
          </cell>
        </row>
        <row r="458">
          <cell r="B458" t="str">
            <v>COWANDILLA</v>
          </cell>
          <cell r="C458">
            <v>3</v>
          </cell>
          <cell r="D458">
            <v>468000</v>
          </cell>
          <cell r="E458">
            <v>4</v>
          </cell>
          <cell r="F458">
            <v>450500</v>
          </cell>
        </row>
        <row r="459">
          <cell r="B459" t="str">
            <v>FULHAM</v>
          </cell>
          <cell r="C459">
            <v>9</v>
          </cell>
          <cell r="D459">
            <v>669000</v>
          </cell>
          <cell r="E459">
            <v>8</v>
          </cell>
          <cell r="F459">
            <v>697500</v>
          </cell>
        </row>
        <row r="460">
          <cell r="B460" t="str">
            <v>GLANDORE</v>
          </cell>
          <cell r="C460">
            <v>6</v>
          </cell>
          <cell r="D460">
            <v>612500</v>
          </cell>
          <cell r="E460">
            <v>9</v>
          </cell>
          <cell r="F460">
            <v>637500</v>
          </cell>
        </row>
        <row r="461">
          <cell r="B461" t="str">
            <v>GLENELG NORTH</v>
          </cell>
          <cell r="C461">
            <v>18</v>
          </cell>
          <cell r="D461">
            <v>670000</v>
          </cell>
          <cell r="E461">
            <v>13</v>
          </cell>
          <cell r="F461">
            <v>703750</v>
          </cell>
        </row>
        <row r="462">
          <cell r="B462" t="str">
            <v>HILTON</v>
          </cell>
          <cell r="C462">
            <v>4</v>
          </cell>
          <cell r="D462">
            <v>662500</v>
          </cell>
          <cell r="E462">
            <v>1</v>
          </cell>
          <cell r="F462">
            <v>500000</v>
          </cell>
        </row>
        <row r="463">
          <cell r="B463" t="str">
            <v>KESWICK</v>
          </cell>
          <cell r="C463">
            <v>1</v>
          </cell>
          <cell r="D463">
            <v>485000</v>
          </cell>
          <cell r="E463">
            <v>1</v>
          </cell>
          <cell r="F463">
            <v>565000</v>
          </cell>
        </row>
        <row r="464">
          <cell r="B464" t="str">
            <v>KESWICK TERMINAL</v>
          </cell>
        </row>
        <row r="465">
          <cell r="B465" t="str">
            <v>KURRALTA PARK</v>
          </cell>
          <cell r="C465">
            <v>11</v>
          </cell>
          <cell r="D465">
            <v>482500</v>
          </cell>
          <cell r="E465">
            <v>10</v>
          </cell>
          <cell r="F465">
            <v>565000</v>
          </cell>
        </row>
        <row r="466">
          <cell r="B466" t="str">
            <v>LOCKLEYS</v>
          </cell>
          <cell r="C466">
            <v>13</v>
          </cell>
          <cell r="D466">
            <v>710000</v>
          </cell>
          <cell r="E466">
            <v>17</v>
          </cell>
          <cell r="F466">
            <v>597500</v>
          </cell>
        </row>
        <row r="467">
          <cell r="B467" t="str">
            <v>MARLESTON</v>
          </cell>
          <cell r="C467">
            <v>3</v>
          </cell>
          <cell r="D467">
            <v>445000</v>
          </cell>
          <cell r="E467">
            <v>3</v>
          </cell>
          <cell r="F467">
            <v>581000</v>
          </cell>
        </row>
        <row r="468">
          <cell r="B468" t="str">
            <v>MILE END</v>
          </cell>
          <cell r="C468">
            <v>10</v>
          </cell>
          <cell r="D468">
            <v>619275</v>
          </cell>
          <cell r="E468">
            <v>6</v>
          </cell>
          <cell r="F468">
            <v>696000</v>
          </cell>
        </row>
        <row r="469">
          <cell r="B469" t="str">
            <v>MILE END SOUTH</v>
          </cell>
        </row>
        <row r="470">
          <cell r="B470" t="str">
            <v>NETLEY</v>
          </cell>
          <cell r="C470">
            <v>7</v>
          </cell>
          <cell r="D470">
            <v>570000</v>
          </cell>
          <cell r="E470">
            <v>4</v>
          </cell>
          <cell r="F470">
            <v>470000</v>
          </cell>
        </row>
        <row r="471">
          <cell r="B471" t="str">
            <v>NORTH PLYMPTON</v>
          </cell>
          <cell r="C471">
            <v>14</v>
          </cell>
          <cell r="D471">
            <v>481500</v>
          </cell>
          <cell r="E471">
            <v>14</v>
          </cell>
          <cell r="F471">
            <v>510000</v>
          </cell>
        </row>
        <row r="472">
          <cell r="B472" t="str">
            <v>NOVAR GARDENS</v>
          </cell>
          <cell r="C472">
            <v>6</v>
          </cell>
          <cell r="D472">
            <v>595000</v>
          </cell>
          <cell r="E472">
            <v>9</v>
          </cell>
          <cell r="F472">
            <v>687750</v>
          </cell>
        </row>
        <row r="473">
          <cell r="B473" t="str">
            <v>PLYMPTON</v>
          </cell>
          <cell r="C473">
            <v>10</v>
          </cell>
          <cell r="D473">
            <v>526000</v>
          </cell>
          <cell r="E473">
            <v>12</v>
          </cell>
          <cell r="F473">
            <v>605000</v>
          </cell>
        </row>
        <row r="474">
          <cell r="B474" t="str">
            <v>RICHMOND</v>
          </cell>
          <cell r="C474">
            <v>4</v>
          </cell>
          <cell r="D474">
            <v>512500</v>
          </cell>
          <cell r="E474">
            <v>12</v>
          </cell>
          <cell r="F474">
            <v>489250</v>
          </cell>
        </row>
        <row r="475">
          <cell r="B475" t="str">
            <v>THEBARTON</v>
          </cell>
          <cell r="C475">
            <v>2</v>
          </cell>
          <cell r="D475">
            <v>508000</v>
          </cell>
          <cell r="E475">
            <v>2</v>
          </cell>
          <cell r="F475">
            <v>536250</v>
          </cell>
        </row>
        <row r="476">
          <cell r="B476" t="str">
            <v>TORRENSVILLE</v>
          </cell>
          <cell r="C476">
            <v>7</v>
          </cell>
          <cell r="D476">
            <v>552000</v>
          </cell>
          <cell r="E476">
            <v>8</v>
          </cell>
          <cell r="F476">
            <v>525000</v>
          </cell>
        </row>
        <row r="477">
          <cell r="B477" t="str">
            <v>UNDERDALE</v>
          </cell>
          <cell r="C477">
            <v>6</v>
          </cell>
          <cell r="D477">
            <v>603250</v>
          </cell>
          <cell r="E477">
            <v>7</v>
          </cell>
          <cell r="F477">
            <v>565000</v>
          </cell>
        </row>
        <row r="478">
          <cell r="B478" t="str">
            <v>WEST BEACH</v>
          </cell>
          <cell r="C478">
            <v>19</v>
          </cell>
          <cell r="D478">
            <v>660000</v>
          </cell>
          <cell r="E478">
            <v>14</v>
          </cell>
          <cell r="F478">
            <v>770000</v>
          </cell>
        </row>
        <row r="479">
          <cell r="B479" t="str">
            <v>WEST RICHMOND</v>
          </cell>
          <cell r="C479">
            <v>3</v>
          </cell>
          <cell r="D479">
            <v>479000</v>
          </cell>
          <cell r="E479">
            <v>4</v>
          </cell>
          <cell r="F479">
            <v>379500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SG_Stats_Combined_2017q4"/>
    </sheetNames>
    <sheetDataSet>
      <sheetData sheetId="0">
        <row r="2">
          <cell r="B2" t="str">
            <v>ADELAIDE</v>
          </cell>
          <cell r="C2">
            <v>7</v>
          </cell>
          <cell r="D2">
            <v>705000</v>
          </cell>
          <cell r="E2">
            <v>6</v>
          </cell>
          <cell r="F2">
            <v>780500</v>
          </cell>
        </row>
        <row r="3">
          <cell r="B3" t="str">
            <v>NORTH ADELAIDE</v>
          </cell>
          <cell r="C3">
            <v>7</v>
          </cell>
          <cell r="D3">
            <v>1165000</v>
          </cell>
          <cell r="E3">
            <v>5</v>
          </cell>
          <cell r="F3">
            <v>1095000</v>
          </cell>
        </row>
        <row r="4">
          <cell r="B4" t="str">
            <v>ALDGATE</v>
          </cell>
          <cell r="C4">
            <v>10</v>
          </cell>
          <cell r="D4">
            <v>698500</v>
          </cell>
          <cell r="E4">
            <v>10</v>
          </cell>
          <cell r="F4">
            <v>675000</v>
          </cell>
        </row>
        <row r="5">
          <cell r="B5" t="str">
            <v>ASHTON</v>
          </cell>
        </row>
        <row r="6">
          <cell r="B6" t="str">
            <v>BASKET RANGE</v>
          </cell>
        </row>
        <row r="7">
          <cell r="B7" t="str">
            <v>BELAIR</v>
          </cell>
          <cell r="C7">
            <v>18</v>
          </cell>
          <cell r="D7">
            <v>623000</v>
          </cell>
          <cell r="E7">
            <v>14</v>
          </cell>
          <cell r="F7">
            <v>570000</v>
          </cell>
        </row>
        <row r="8">
          <cell r="B8" t="str">
            <v>BRADBURY</v>
          </cell>
        </row>
        <row r="9">
          <cell r="B9" t="str">
            <v>BRIDGEWATER</v>
          </cell>
          <cell r="C9">
            <v>12</v>
          </cell>
          <cell r="D9">
            <v>490500</v>
          </cell>
          <cell r="E9">
            <v>18</v>
          </cell>
          <cell r="F9">
            <v>448000</v>
          </cell>
        </row>
        <row r="10">
          <cell r="B10" t="str">
            <v>CAREY GULLY</v>
          </cell>
          <cell r="C10">
            <v>1</v>
          </cell>
          <cell r="D10">
            <v>600000</v>
          </cell>
        </row>
        <row r="11">
          <cell r="B11" t="str">
            <v>CASTAMBUL</v>
          </cell>
        </row>
        <row r="12">
          <cell r="B12" t="str">
            <v>CHERRYVILLE</v>
          </cell>
        </row>
        <row r="13">
          <cell r="B13" t="str">
            <v>CLELAND</v>
          </cell>
        </row>
        <row r="14">
          <cell r="B14" t="str">
            <v>CRAFERS</v>
          </cell>
          <cell r="C14">
            <v>8</v>
          </cell>
          <cell r="D14">
            <v>621500</v>
          </cell>
          <cell r="E14">
            <v>5</v>
          </cell>
          <cell r="F14">
            <v>820000</v>
          </cell>
        </row>
        <row r="15">
          <cell r="B15" t="str">
            <v>CRAFERS WEST</v>
          </cell>
          <cell r="C15">
            <v>6</v>
          </cell>
          <cell r="D15">
            <v>787500</v>
          </cell>
          <cell r="E15">
            <v>6</v>
          </cell>
          <cell r="F15">
            <v>742500</v>
          </cell>
        </row>
        <row r="16">
          <cell r="B16" t="str">
            <v>DORSET VALE</v>
          </cell>
        </row>
        <row r="17">
          <cell r="B17" t="str">
            <v>GREENHILL</v>
          </cell>
          <cell r="C17">
            <v>3</v>
          </cell>
          <cell r="D17">
            <v>455000</v>
          </cell>
          <cell r="E17">
            <v>2</v>
          </cell>
          <cell r="F17">
            <v>570000</v>
          </cell>
        </row>
        <row r="18">
          <cell r="B18" t="str">
            <v>HEATHFIELD</v>
          </cell>
          <cell r="C18">
            <v>1</v>
          </cell>
          <cell r="D18">
            <v>554000</v>
          </cell>
          <cell r="E18">
            <v>3</v>
          </cell>
          <cell r="F18">
            <v>710000</v>
          </cell>
        </row>
        <row r="19">
          <cell r="B19" t="str">
            <v>HORSNELL GULLY</v>
          </cell>
        </row>
        <row r="20">
          <cell r="B20" t="str">
            <v>HUMBUG SCRUB</v>
          </cell>
        </row>
        <row r="21">
          <cell r="B21" t="str">
            <v>IRONBANK</v>
          </cell>
        </row>
        <row r="22">
          <cell r="B22" t="str">
            <v>LONGWOOD</v>
          </cell>
          <cell r="E22">
            <v>1</v>
          </cell>
          <cell r="F22">
            <v>580000</v>
          </cell>
        </row>
        <row r="23">
          <cell r="B23" t="str">
            <v>MARBLE HILL</v>
          </cell>
          <cell r="C23">
            <v>1</v>
          </cell>
          <cell r="D23">
            <v>570000</v>
          </cell>
        </row>
        <row r="24">
          <cell r="B24" t="str">
            <v>MONTACUTE</v>
          </cell>
        </row>
        <row r="25">
          <cell r="B25" t="str">
            <v>MOUNT GEORGE</v>
          </cell>
        </row>
        <row r="26">
          <cell r="B26" t="str">
            <v>MYLOR</v>
          </cell>
          <cell r="C26">
            <v>1</v>
          </cell>
          <cell r="D26">
            <v>510000</v>
          </cell>
          <cell r="E26">
            <v>2</v>
          </cell>
          <cell r="F26">
            <v>645000</v>
          </cell>
        </row>
        <row r="27">
          <cell r="B27" t="str">
            <v>NORTON SUMMIT</v>
          </cell>
          <cell r="C27">
            <v>1</v>
          </cell>
          <cell r="D27">
            <v>530000</v>
          </cell>
          <cell r="E27">
            <v>1</v>
          </cell>
          <cell r="F27">
            <v>730000</v>
          </cell>
        </row>
        <row r="28">
          <cell r="B28" t="str">
            <v>PICCADILLY</v>
          </cell>
          <cell r="C28">
            <v>3</v>
          </cell>
          <cell r="D28">
            <v>569000</v>
          </cell>
        </row>
        <row r="29">
          <cell r="B29" t="str">
            <v>ROSTREVOR</v>
          </cell>
          <cell r="C29">
            <v>30</v>
          </cell>
          <cell r="D29">
            <v>552500</v>
          </cell>
          <cell r="E29">
            <v>36</v>
          </cell>
          <cell r="F29">
            <v>639000</v>
          </cell>
        </row>
        <row r="30">
          <cell r="B30" t="str">
            <v>SCOTT CREEK</v>
          </cell>
        </row>
        <row r="31">
          <cell r="B31" t="str">
            <v>STIRLING</v>
          </cell>
          <cell r="C31">
            <v>13</v>
          </cell>
          <cell r="D31">
            <v>828500</v>
          </cell>
          <cell r="E31">
            <v>9</v>
          </cell>
          <cell r="F31">
            <v>710000</v>
          </cell>
        </row>
        <row r="32">
          <cell r="B32" t="str">
            <v>STONYFELL</v>
          </cell>
          <cell r="C32">
            <v>8</v>
          </cell>
          <cell r="D32">
            <v>890000</v>
          </cell>
          <cell r="E32">
            <v>5</v>
          </cell>
          <cell r="F32">
            <v>1075000</v>
          </cell>
        </row>
        <row r="33">
          <cell r="B33" t="str">
            <v>SUMMERTOWN</v>
          </cell>
          <cell r="C33">
            <v>1</v>
          </cell>
          <cell r="D33">
            <v>550000</v>
          </cell>
          <cell r="E33">
            <v>3</v>
          </cell>
          <cell r="F33">
            <v>513000</v>
          </cell>
        </row>
        <row r="34">
          <cell r="B34" t="str">
            <v>TERINGIE</v>
          </cell>
          <cell r="C34">
            <v>2</v>
          </cell>
          <cell r="D34">
            <v>676500</v>
          </cell>
          <cell r="E34">
            <v>1</v>
          </cell>
          <cell r="F34">
            <v>810000</v>
          </cell>
        </row>
        <row r="35">
          <cell r="B35" t="str">
            <v>UPPER STURT</v>
          </cell>
          <cell r="C35">
            <v>5</v>
          </cell>
          <cell r="D35">
            <v>500000</v>
          </cell>
          <cell r="E35">
            <v>3</v>
          </cell>
          <cell r="F35">
            <v>473500</v>
          </cell>
        </row>
        <row r="36">
          <cell r="B36" t="str">
            <v>URAIDLA</v>
          </cell>
          <cell r="E36">
            <v>4</v>
          </cell>
          <cell r="F36">
            <v>450000</v>
          </cell>
        </row>
        <row r="37">
          <cell r="B37" t="str">
            <v>WATERFALL GULLY</v>
          </cell>
          <cell r="E37">
            <v>1</v>
          </cell>
          <cell r="F37">
            <v>1065000</v>
          </cell>
        </row>
        <row r="38">
          <cell r="B38" t="str">
            <v>WOODFORDE</v>
          </cell>
          <cell r="C38">
            <v>1</v>
          </cell>
          <cell r="D38">
            <v>682500</v>
          </cell>
          <cell r="E38">
            <v>3</v>
          </cell>
          <cell r="F38">
            <v>560500</v>
          </cell>
        </row>
        <row r="39">
          <cell r="B39" t="str">
            <v>AULDANA</v>
          </cell>
          <cell r="C39">
            <v>1</v>
          </cell>
          <cell r="D39">
            <v>2535000</v>
          </cell>
          <cell r="E39">
            <v>2</v>
          </cell>
          <cell r="F39">
            <v>1157500</v>
          </cell>
        </row>
        <row r="40">
          <cell r="B40" t="str">
            <v>BEAUMONT</v>
          </cell>
          <cell r="C40">
            <v>7</v>
          </cell>
          <cell r="D40">
            <v>825000</v>
          </cell>
          <cell r="E40">
            <v>11</v>
          </cell>
          <cell r="F40">
            <v>1012250</v>
          </cell>
        </row>
        <row r="41">
          <cell r="B41" t="str">
            <v>BEULAH PARK</v>
          </cell>
          <cell r="C41">
            <v>6</v>
          </cell>
          <cell r="D41">
            <v>805875</v>
          </cell>
          <cell r="E41">
            <v>7</v>
          </cell>
          <cell r="F41">
            <v>685000</v>
          </cell>
        </row>
        <row r="42">
          <cell r="B42" t="str">
            <v>BURNSIDE</v>
          </cell>
          <cell r="C42">
            <v>8</v>
          </cell>
          <cell r="D42">
            <v>694000</v>
          </cell>
          <cell r="E42">
            <v>3</v>
          </cell>
          <cell r="F42">
            <v>825000</v>
          </cell>
        </row>
        <row r="43">
          <cell r="B43" t="str">
            <v>DULWICH</v>
          </cell>
          <cell r="C43">
            <v>7</v>
          </cell>
          <cell r="D43">
            <v>1000000</v>
          </cell>
          <cell r="E43">
            <v>4</v>
          </cell>
          <cell r="F43">
            <v>1443000</v>
          </cell>
        </row>
        <row r="44">
          <cell r="B44" t="str">
            <v>EASTWOOD</v>
          </cell>
          <cell r="C44">
            <v>2</v>
          </cell>
          <cell r="D44">
            <v>539000</v>
          </cell>
          <cell r="E44">
            <v>2</v>
          </cell>
          <cell r="F44">
            <v>746000</v>
          </cell>
        </row>
        <row r="45">
          <cell r="B45" t="str">
            <v>ERINDALE</v>
          </cell>
          <cell r="C45">
            <v>5</v>
          </cell>
          <cell r="D45">
            <v>1292000</v>
          </cell>
          <cell r="E45">
            <v>7</v>
          </cell>
          <cell r="F45">
            <v>1410000</v>
          </cell>
        </row>
        <row r="46">
          <cell r="B46" t="str">
            <v>FREWVILLE</v>
          </cell>
          <cell r="C46">
            <v>3</v>
          </cell>
          <cell r="D46">
            <v>643000</v>
          </cell>
          <cell r="E46">
            <v>4</v>
          </cell>
          <cell r="F46">
            <v>815000</v>
          </cell>
        </row>
        <row r="47">
          <cell r="B47" t="str">
            <v>GLEN OSMOND</v>
          </cell>
          <cell r="C47">
            <v>10</v>
          </cell>
          <cell r="D47">
            <v>1060000</v>
          </cell>
          <cell r="E47">
            <v>9</v>
          </cell>
          <cell r="F47">
            <v>1020000</v>
          </cell>
        </row>
        <row r="48">
          <cell r="B48" t="str">
            <v>GLENSIDE</v>
          </cell>
          <cell r="C48">
            <v>3</v>
          </cell>
          <cell r="D48">
            <v>824000</v>
          </cell>
          <cell r="E48">
            <v>3</v>
          </cell>
          <cell r="F48">
            <v>1040000</v>
          </cell>
        </row>
        <row r="49">
          <cell r="B49" t="str">
            <v>GLENUNGA</v>
          </cell>
          <cell r="C49">
            <v>5</v>
          </cell>
          <cell r="D49">
            <v>890000</v>
          </cell>
          <cell r="E49">
            <v>8</v>
          </cell>
          <cell r="F49">
            <v>1210000</v>
          </cell>
        </row>
        <row r="50">
          <cell r="B50" t="str">
            <v>HAZELWOOD PARK</v>
          </cell>
          <cell r="C50">
            <v>7</v>
          </cell>
          <cell r="D50">
            <v>987000</v>
          </cell>
          <cell r="E50">
            <v>5</v>
          </cell>
          <cell r="F50">
            <v>1221000</v>
          </cell>
        </row>
        <row r="51">
          <cell r="B51" t="str">
            <v>HORSNELL GULLY</v>
          </cell>
        </row>
        <row r="52">
          <cell r="B52" t="str">
            <v>KENSINGTON GARDENS</v>
          </cell>
          <cell r="C52">
            <v>7</v>
          </cell>
          <cell r="D52">
            <v>950000</v>
          </cell>
          <cell r="E52">
            <v>8</v>
          </cell>
          <cell r="F52">
            <v>975000</v>
          </cell>
        </row>
        <row r="53">
          <cell r="B53" t="str">
            <v>KENSINGTON PARK</v>
          </cell>
          <cell r="C53">
            <v>16</v>
          </cell>
          <cell r="D53">
            <v>995000</v>
          </cell>
          <cell r="E53">
            <v>11</v>
          </cell>
          <cell r="F53">
            <v>981500</v>
          </cell>
        </row>
        <row r="54">
          <cell r="B54" t="str">
            <v>LEABROOK</v>
          </cell>
          <cell r="C54">
            <v>4</v>
          </cell>
          <cell r="D54">
            <v>1887500</v>
          </cell>
          <cell r="E54">
            <v>1</v>
          </cell>
          <cell r="F54">
            <v>1900000</v>
          </cell>
        </row>
        <row r="55">
          <cell r="B55" t="str">
            <v>LEAWOOD GARDENS</v>
          </cell>
          <cell r="C55">
            <v>1</v>
          </cell>
          <cell r="D55">
            <v>816000</v>
          </cell>
          <cell r="E55">
            <v>1</v>
          </cell>
          <cell r="F55">
            <v>590500</v>
          </cell>
        </row>
        <row r="56">
          <cell r="B56" t="str">
            <v>LINDEN PARK</v>
          </cell>
          <cell r="C56">
            <v>8</v>
          </cell>
          <cell r="D56">
            <v>812800</v>
          </cell>
          <cell r="E56">
            <v>5</v>
          </cell>
          <cell r="F56">
            <v>989444</v>
          </cell>
        </row>
        <row r="57">
          <cell r="B57" t="str">
            <v>MAGILL</v>
          </cell>
          <cell r="C57">
            <v>26</v>
          </cell>
          <cell r="D57">
            <v>661500</v>
          </cell>
          <cell r="E57">
            <v>42</v>
          </cell>
          <cell r="F57">
            <v>643500</v>
          </cell>
        </row>
        <row r="58">
          <cell r="B58" t="str">
            <v>MOUNT OSMOND</v>
          </cell>
          <cell r="C58">
            <v>1</v>
          </cell>
          <cell r="D58">
            <v>670000</v>
          </cell>
          <cell r="E58">
            <v>1</v>
          </cell>
          <cell r="F58">
            <v>701000</v>
          </cell>
        </row>
        <row r="59">
          <cell r="B59" t="str">
            <v>ROSE PARK</v>
          </cell>
          <cell r="C59">
            <v>4</v>
          </cell>
          <cell r="D59">
            <v>1649250</v>
          </cell>
          <cell r="E59">
            <v>1</v>
          </cell>
          <cell r="F59">
            <v>1146000</v>
          </cell>
        </row>
        <row r="60">
          <cell r="B60" t="str">
            <v>ROSSLYN PARK</v>
          </cell>
          <cell r="C60">
            <v>5</v>
          </cell>
          <cell r="D60">
            <v>810000</v>
          </cell>
          <cell r="E60">
            <v>2</v>
          </cell>
          <cell r="F60">
            <v>1125000</v>
          </cell>
        </row>
        <row r="61">
          <cell r="B61" t="str">
            <v>SKYE</v>
          </cell>
          <cell r="C61">
            <v>1</v>
          </cell>
          <cell r="D61">
            <v>1220000</v>
          </cell>
          <cell r="E61">
            <v>3</v>
          </cell>
          <cell r="F61">
            <v>802000</v>
          </cell>
        </row>
        <row r="62">
          <cell r="B62" t="str">
            <v>ST GEORGES</v>
          </cell>
          <cell r="C62">
            <v>6</v>
          </cell>
          <cell r="D62">
            <v>967500</v>
          </cell>
          <cell r="E62">
            <v>3</v>
          </cell>
          <cell r="F62">
            <v>1930000</v>
          </cell>
        </row>
        <row r="63">
          <cell r="B63" t="str">
            <v>STONYFELL</v>
          </cell>
          <cell r="C63">
            <v>8</v>
          </cell>
          <cell r="D63">
            <v>890000</v>
          </cell>
          <cell r="E63">
            <v>5</v>
          </cell>
          <cell r="F63">
            <v>1075000</v>
          </cell>
        </row>
        <row r="64">
          <cell r="B64" t="str">
            <v>TOORAK GARDENS</v>
          </cell>
          <cell r="C64">
            <v>9</v>
          </cell>
          <cell r="D64">
            <v>1257500</v>
          </cell>
          <cell r="E64">
            <v>6</v>
          </cell>
          <cell r="F64">
            <v>1507750</v>
          </cell>
        </row>
        <row r="65">
          <cell r="B65" t="str">
            <v>TUSMORE</v>
          </cell>
          <cell r="C65">
            <v>7</v>
          </cell>
          <cell r="D65">
            <v>1160000</v>
          </cell>
          <cell r="E65">
            <v>5</v>
          </cell>
          <cell r="F65">
            <v>1325000</v>
          </cell>
        </row>
        <row r="66">
          <cell r="B66" t="str">
            <v>WATERFALL GULLY</v>
          </cell>
          <cell r="E66">
            <v>1</v>
          </cell>
          <cell r="F66">
            <v>1065000</v>
          </cell>
        </row>
        <row r="67">
          <cell r="B67" t="str">
            <v>WATTLE PARK</v>
          </cell>
          <cell r="C67">
            <v>8</v>
          </cell>
          <cell r="D67">
            <v>830000</v>
          </cell>
          <cell r="E67">
            <v>2</v>
          </cell>
          <cell r="F67">
            <v>879750</v>
          </cell>
        </row>
        <row r="68">
          <cell r="B68" t="str">
            <v>ATHELSTONE</v>
          </cell>
          <cell r="C68">
            <v>41</v>
          </cell>
          <cell r="D68">
            <v>518500</v>
          </cell>
          <cell r="E68">
            <v>38</v>
          </cell>
          <cell r="F68">
            <v>528500</v>
          </cell>
        </row>
        <row r="69">
          <cell r="B69" t="str">
            <v>CAMPBELLTOWN</v>
          </cell>
          <cell r="C69">
            <v>49</v>
          </cell>
          <cell r="D69">
            <v>505000</v>
          </cell>
          <cell r="E69">
            <v>37</v>
          </cell>
          <cell r="F69">
            <v>574250</v>
          </cell>
        </row>
        <row r="70">
          <cell r="B70" t="str">
            <v>HECTORVILLE</v>
          </cell>
          <cell r="C70">
            <v>12</v>
          </cell>
          <cell r="D70">
            <v>625000</v>
          </cell>
          <cell r="E70">
            <v>16</v>
          </cell>
          <cell r="F70">
            <v>567500</v>
          </cell>
        </row>
        <row r="71">
          <cell r="B71" t="str">
            <v>MAGILL</v>
          </cell>
          <cell r="C71">
            <v>26</v>
          </cell>
          <cell r="D71">
            <v>661500</v>
          </cell>
          <cell r="E71">
            <v>42</v>
          </cell>
          <cell r="F71">
            <v>643500</v>
          </cell>
        </row>
        <row r="72">
          <cell r="B72" t="str">
            <v>NEWTON</v>
          </cell>
          <cell r="C72">
            <v>12</v>
          </cell>
          <cell r="D72">
            <v>485100</v>
          </cell>
          <cell r="E72">
            <v>17</v>
          </cell>
          <cell r="F72">
            <v>540000</v>
          </cell>
        </row>
        <row r="73">
          <cell r="B73" t="str">
            <v>PARADISE</v>
          </cell>
          <cell r="C73">
            <v>24</v>
          </cell>
          <cell r="D73">
            <v>500000</v>
          </cell>
          <cell r="E73">
            <v>28</v>
          </cell>
          <cell r="F73">
            <v>557500</v>
          </cell>
        </row>
        <row r="74">
          <cell r="B74" t="str">
            <v>ROSTREVOR</v>
          </cell>
          <cell r="C74">
            <v>30</v>
          </cell>
          <cell r="D74">
            <v>552500</v>
          </cell>
          <cell r="E74">
            <v>36</v>
          </cell>
          <cell r="F74">
            <v>639000</v>
          </cell>
        </row>
        <row r="75">
          <cell r="B75" t="str">
            <v>TRANMERE</v>
          </cell>
          <cell r="C75">
            <v>13</v>
          </cell>
          <cell r="D75">
            <v>700000</v>
          </cell>
          <cell r="E75">
            <v>13</v>
          </cell>
          <cell r="F75">
            <v>670000</v>
          </cell>
        </row>
        <row r="76">
          <cell r="B76" t="str">
            <v>ALBERT PARK</v>
          </cell>
          <cell r="C76">
            <v>5</v>
          </cell>
          <cell r="D76">
            <v>475000</v>
          </cell>
          <cell r="E76">
            <v>8</v>
          </cell>
          <cell r="F76">
            <v>440000</v>
          </cell>
        </row>
        <row r="77">
          <cell r="B77" t="str">
            <v>ALLENBY GARDENS</v>
          </cell>
          <cell r="C77">
            <v>6</v>
          </cell>
          <cell r="D77">
            <v>663500</v>
          </cell>
          <cell r="E77">
            <v>5</v>
          </cell>
          <cell r="F77">
            <v>547500</v>
          </cell>
        </row>
        <row r="78">
          <cell r="B78" t="str">
            <v>ATHOL PARK</v>
          </cell>
          <cell r="C78">
            <v>7</v>
          </cell>
          <cell r="D78">
            <v>363000</v>
          </cell>
          <cell r="E78">
            <v>5</v>
          </cell>
          <cell r="F78">
            <v>450000</v>
          </cell>
        </row>
        <row r="79">
          <cell r="B79" t="str">
            <v>BEVERLEY</v>
          </cell>
          <cell r="C79">
            <v>4</v>
          </cell>
          <cell r="D79">
            <v>496000</v>
          </cell>
          <cell r="E79">
            <v>7</v>
          </cell>
          <cell r="F79">
            <v>471000</v>
          </cell>
        </row>
        <row r="80">
          <cell r="B80" t="str">
            <v>BOWDEN</v>
          </cell>
          <cell r="E80">
            <v>1</v>
          </cell>
          <cell r="F80">
            <v>487400</v>
          </cell>
        </row>
        <row r="81">
          <cell r="B81" t="str">
            <v>BROMPTON</v>
          </cell>
          <cell r="C81">
            <v>10</v>
          </cell>
          <cell r="D81">
            <v>520300</v>
          </cell>
          <cell r="E81">
            <v>13</v>
          </cell>
          <cell r="F81">
            <v>600000</v>
          </cell>
        </row>
        <row r="82">
          <cell r="B82" t="str">
            <v>CHELTENHAM</v>
          </cell>
          <cell r="C82">
            <v>9</v>
          </cell>
          <cell r="D82">
            <v>465500</v>
          </cell>
          <cell r="E82">
            <v>11</v>
          </cell>
          <cell r="F82">
            <v>465000</v>
          </cell>
        </row>
        <row r="83">
          <cell r="B83" t="str">
            <v>CROYDON</v>
          </cell>
          <cell r="C83">
            <v>2</v>
          </cell>
          <cell r="D83">
            <v>650000</v>
          </cell>
          <cell r="E83">
            <v>1</v>
          </cell>
          <cell r="F83">
            <v>600000</v>
          </cell>
        </row>
        <row r="84">
          <cell r="B84" t="str">
            <v>DEVON PARK</v>
          </cell>
          <cell r="C84">
            <v>9</v>
          </cell>
          <cell r="D84">
            <v>347500</v>
          </cell>
          <cell r="E84">
            <v>5</v>
          </cell>
          <cell r="F84">
            <v>520000</v>
          </cell>
        </row>
        <row r="85">
          <cell r="B85" t="str">
            <v>FINDON</v>
          </cell>
          <cell r="C85">
            <v>22</v>
          </cell>
          <cell r="D85">
            <v>512000</v>
          </cell>
          <cell r="E85">
            <v>20</v>
          </cell>
          <cell r="F85">
            <v>511000</v>
          </cell>
        </row>
        <row r="86">
          <cell r="B86" t="str">
            <v>FLINDERS PARK</v>
          </cell>
          <cell r="C86">
            <v>20</v>
          </cell>
          <cell r="D86">
            <v>573000</v>
          </cell>
          <cell r="E86">
            <v>22</v>
          </cell>
          <cell r="F86">
            <v>620000</v>
          </cell>
        </row>
        <row r="87">
          <cell r="B87" t="str">
            <v>FULHAM GARDENS</v>
          </cell>
          <cell r="C87">
            <v>13</v>
          </cell>
          <cell r="D87">
            <v>650000</v>
          </cell>
          <cell r="E87">
            <v>12</v>
          </cell>
          <cell r="F87">
            <v>731000</v>
          </cell>
        </row>
        <row r="88">
          <cell r="B88" t="str">
            <v>GRANGE</v>
          </cell>
          <cell r="C88">
            <v>21</v>
          </cell>
          <cell r="D88">
            <v>685000</v>
          </cell>
          <cell r="E88">
            <v>13</v>
          </cell>
          <cell r="F88">
            <v>697750</v>
          </cell>
        </row>
        <row r="89">
          <cell r="B89" t="str">
            <v>HENDON</v>
          </cell>
          <cell r="C89">
            <v>11</v>
          </cell>
          <cell r="D89">
            <v>432250</v>
          </cell>
          <cell r="E89">
            <v>4</v>
          </cell>
          <cell r="F89">
            <v>337500</v>
          </cell>
        </row>
        <row r="90">
          <cell r="B90" t="str">
            <v>HENLEY BEACH</v>
          </cell>
          <cell r="C90">
            <v>23</v>
          </cell>
          <cell r="D90">
            <v>835000</v>
          </cell>
          <cell r="E90">
            <v>18</v>
          </cell>
          <cell r="F90">
            <v>828000</v>
          </cell>
        </row>
        <row r="91">
          <cell r="B91" t="str">
            <v>HENLEY BEACH SOUTH</v>
          </cell>
          <cell r="C91">
            <v>13</v>
          </cell>
          <cell r="D91">
            <v>845000</v>
          </cell>
          <cell r="E91">
            <v>12</v>
          </cell>
          <cell r="F91">
            <v>842500</v>
          </cell>
        </row>
        <row r="92">
          <cell r="B92" t="str">
            <v>HINDMARSH</v>
          </cell>
          <cell r="E92">
            <v>1</v>
          </cell>
          <cell r="F92">
            <v>500000</v>
          </cell>
        </row>
        <row r="93">
          <cell r="B93" t="str">
            <v>KIDMAN PARK</v>
          </cell>
          <cell r="C93">
            <v>11</v>
          </cell>
          <cell r="D93">
            <v>620000</v>
          </cell>
          <cell r="E93">
            <v>8</v>
          </cell>
          <cell r="F93">
            <v>577000</v>
          </cell>
        </row>
        <row r="94">
          <cell r="B94" t="str">
            <v>KILKENNY</v>
          </cell>
          <cell r="C94">
            <v>3</v>
          </cell>
          <cell r="D94">
            <v>553000</v>
          </cell>
          <cell r="E94">
            <v>5</v>
          </cell>
          <cell r="F94">
            <v>395000</v>
          </cell>
        </row>
        <row r="95">
          <cell r="B95" t="str">
            <v>OVINGHAM</v>
          </cell>
          <cell r="C95">
            <v>3</v>
          </cell>
          <cell r="D95">
            <v>580000</v>
          </cell>
          <cell r="E95">
            <v>3</v>
          </cell>
          <cell r="F95">
            <v>611500</v>
          </cell>
        </row>
        <row r="96">
          <cell r="B96" t="str">
            <v>PENNINGTON</v>
          </cell>
          <cell r="C96">
            <v>13</v>
          </cell>
          <cell r="D96">
            <v>391000</v>
          </cell>
          <cell r="E96">
            <v>8</v>
          </cell>
          <cell r="F96">
            <v>395000</v>
          </cell>
        </row>
        <row r="97">
          <cell r="B97" t="str">
            <v>RENOWN PARK</v>
          </cell>
          <cell r="C97">
            <v>3</v>
          </cell>
          <cell r="D97">
            <v>498000</v>
          </cell>
          <cell r="E97">
            <v>6</v>
          </cell>
          <cell r="F97">
            <v>476250</v>
          </cell>
        </row>
        <row r="98">
          <cell r="B98" t="str">
            <v>RIDLEYTON</v>
          </cell>
          <cell r="C98">
            <v>4</v>
          </cell>
          <cell r="D98">
            <v>512500</v>
          </cell>
          <cell r="E98">
            <v>1</v>
          </cell>
          <cell r="F98">
            <v>525000</v>
          </cell>
        </row>
        <row r="99">
          <cell r="B99" t="str">
            <v>ROSEWATER</v>
          </cell>
          <cell r="C99">
            <v>13</v>
          </cell>
          <cell r="D99">
            <v>347500</v>
          </cell>
          <cell r="E99">
            <v>13</v>
          </cell>
          <cell r="F99">
            <v>386250</v>
          </cell>
        </row>
        <row r="100">
          <cell r="B100" t="str">
            <v>ROYAL PARK</v>
          </cell>
          <cell r="C100">
            <v>19</v>
          </cell>
          <cell r="D100">
            <v>382500</v>
          </cell>
          <cell r="E100">
            <v>10</v>
          </cell>
          <cell r="F100">
            <v>408500</v>
          </cell>
        </row>
        <row r="101">
          <cell r="B101" t="str">
            <v>SEATON</v>
          </cell>
          <cell r="C101">
            <v>39</v>
          </cell>
          <cell r="D101">
            <v>486500</v>
          </cell>
          <cell r="E101">
            <v>32</v>
          </cell>
          <cell r="F101">
            <v>505000</v>
          </cell>
        </row>
        <row r="102">
          <cell r="B102" t="str">
            <v>SEMAPHORE PARK</v>
          </cell>
          <cell r="C102">
            <v>15</v>
          </cell>
          <cell r="D102">
            <v>530000</v>
          </cell>
          <cell r="E102">
            <v>14</v>
          </cell>
          <cell r="F102">
            <v>500000</v>
          </cell>
        </row>
        <row r="103">
          <cell r="B103" t="str">
            <v>ST CLAIR</v>
          </cell>
          <cell r="C103">
            <v>8</v>
          </cell>
          <cell r="D103">
            <v>740000</v>
          </cell>
          <cell r="E103">
            <v>8</v>
          </cell>
          <cell r="F103">
            <v>670000</v>
          </cell>
        </row>
        <row r="104">
          <cell r="B104" t="str">
            <v>TENNYSON</v>
          </cell>
          <cell r="C104">
            <v>5</v>
          </cell>
          <cell r="D104">
            <v>1050000</v>
          </cell>
          <cell r="E104">
            <v>1</v>
          </cell>
          <cell r="F104">
            <v>1182000</v>
          </cell>
        </row>
        <row r="105">
          <cell r="B105" t="str">
            <v>WELLAND</v>
          </cell>
          <cell r="C105">
            <v>1</v>
          </cell>
          <cell r="D105">
            <v>425100</v>
          </cell>
          <cell r="E105">
            <v>4</v>
          </cell>
          <cell r="F105">
            <v>605500</v>
          </cell>
        </row>
        <row r="106">
          <cell r="B106" t="str">
            <v>WEST BEACH</v>
          </cell>
          <cell r="C106">
            <v>11</v>
          </cell>
          <cell r="D106">
            <v>540000</v>
          </cell>
          <cell r="E106">
            <v>8</v>
          </cell>
          <cell r="F106">
            <v>712500</v>
          </cell>
        </row>
        <row r="107">
          <cell r="B107" t="str">
            <v>WEST CROYDON</v>
          </cell>
          <cell r="C107">
            <v>15</v>
          </cell>
          <cell r="D107">
            <v>534500</v>
          </cell>
          <cell r="E107">
            <v>18</v>
          </cell>
          <cell r="F107">
            <v>555000</v>
          </cell>
        </row>
        <row r="108">
          <cell r="B108" t="str">
            <v>WEST HINDMARSH</v>
          </cell>
          <cell r="C108">
            <v>3</v>
          </cell>
          <cell r="D108">
            <v>435000</v>
          </cell>
          <cell r="E108">
            <v>5</v>
          </cell>
          <cell r="F108">
            <v>591500</v>
          </cell>
        </row>
        <row r="109">
          <cell r="B109" t="str">
            <v>WEST LAKES</v>
          </cell>
          <cell r="C109">
            <v>10</v>
          </cell>
          <cell r="D109">
            <v>725000</v>
          </cell>
          <cell r="E109">
            <v>11</v>
          </cell>
          <cell r="F109">
            <v>820000</v>
          </cell>
        </row>
        <row r="110">
          <cell r="B110" t="str">
            <v>WEST LAKES SHORE</v>
          </cell>
          <cell r="C110">
            <v>12</v>
          </cell>
          <cell r="D110">
            <v>674000</v>
          </cell>
          <cell r="E110">
            <v>14</v>
          </cell>
          <cell r="F110">
            <v>650500</v>
          </cell>
        </row>
        <row r="111">
          <cell r="B111" t="str">
            <v>WOODVILLE</v>
          </cell>
          <cell r="C111">
            <v>6</v>
          </cell>
          <cell r="D111">
            <v>590000</v>
          </cell>
          <cell r="E111">
            <v>5</v>
          </cell>
          <cell r="F111">
            <v>705000</v>
          </cell>
        </row>
        <row r="112">
          <cell r="B112" t="str">
            <v>WOODVILLE NORTH</v>
          </cell>
          <cell r="C112">
            <v>6</v>
          </cell>
          <cell r="D112">
            <v>384500</v>
          </cell>
          <cell r="E112">
            <v>4</v>
          </cell>
          <cell r="F112">
            <v>382500</v>
          </cell>
        </row>
        <row r="113">
          <cell r="B113" t="str">
            <v>WOODVILLE PARK</v>
          </cell>
          <cell r="C113">
            <v>2</v>
          </cell>
          <cell r="D113">
            <v>625000</v>
          </cell>
          <cell r="E113">
            <v>7</v>
          </cell>
          <cell r="F113">
            <v>590000</v>
          </cell>
        </row>
        <row r="114">
          <cell r="B114" t="str">
            <v>WOODVILLE SOUTH</v>
          </cell>
          <cell r="C114">
            <v>18</v>
          </cell>
          <cell r="D114">
            <v>507000</v>
          </cell>
          <cell r="E114">
            <v>15</v>
          </cell>
          <cell r="F114">
            <v>537500</v>
          </cell>
        </row>
        <row r="115">
          <cell r="B115" t="str">
            <v>WOODVILLE WEST</v>
          </cell>
          <cell r="C115">
            <v>19</v>
          </cell>
          <cell r="D115">
            <v>447500</v>
          </cell>
          <cell r="E115">
            <v>10</v>
          </cell>
          <cell r="F115">
            <v>486750</v>
          </cell>
        </row>
        <row r="116">
          <cell r="B116" t="str">
            <v>BIBARINGA</v>
          </cell>
        </row>
        <row r="117">
          <cell r="B117" t="str">
            <v>EVANSTON</v>
          </cell>
          <cell r="C117">
            <v>6</v>
          </cell>
          <cell r="D117">
            <v>327500</v>
          </cell>
          <cell r="E117">
            <v>19</v>
          </cell>
          <cell r="F117">
            <v>345000</v>
          </cell>
        </row>
        <row r="118">
          <cell r="B118" t="str">
            <v>EVANSTON GARDENS</v>
          </cell>
          <cell r="C118">
            <v>8</v>
          </cell>
          <cell r="D118">
            <v>254000</v>
          </cell>
          <cell r="E118">
            <v>3</v>
          </cell>
          <cell r="F118">
            <v>247000</v>
          </cell>
        </row>
        <row r="119">
          <cell r="B119" t="str">
            <v>EVANSTON PARK</v>
          </cell>
          <cell r="C119">
            <v>20</v>
          </cell>
          <cell r="D119">
            <v>372500</v>
          </cell>
          <cell r="E119">
            <v>15</v>
          </cell>
          <cell r="F119">
            <v>311000</v>
          </cell>
        </row>
        <row r="120">
          <cell r="B120" t="str">
            <v>EVANSTON SOUTH</v>
          </cell>
          <cell r="E120">
            <v>3</v>
          </cell>
          <cell r="F120">
            <v>410000</v>
          </cell>
        </row>
        <row r="121">
          <cell r="B121" t="str">
            <v>GAWLER</v>
          </cell>
          <cell r="C121">
            <v>1</v>
          </cell>
          <cell r="D121">
            <v>340000</v>
          </cell>
          <cell r="E121">
            <v>3</v>
          </cell>
          <cell r="F121">
            <v>277500</v>
          </cell>
        </row>
        <row r="122">
          <cell r="B122" t="str">
            <v>GAWLER EAST</v>
          </cell>
          <cell r="C122">
            <v>25</v>
          </cell>
          <cell r="D122">
            <v>385000</v>
          </cell>
          <cell r="E122">
            <v>27</v>
          </cell>
          <cell r="F122">
            <v>355475</v>
          </cell>
        </row>
        <row r="123">
          <cell r="B123" t="str">
            <v>GAWLER SOUTH</v>
          </cell>
          <cell r="C123">
            <v>14</v>
          </cell>
          <cell r="D123">
            <v>280000</v>
          </cell>
          <cell r="E123">
            <v>10</v>
          </cell>
          <cell r="F123">
            <v>306500</v>
          </cell>
        </row>
        <row r="124">
          <cell r="B124" t="str">
            <v>GAWLER WEST</v>
          </cell>
          <cell r="C124">
            <v>4</v>
          </cell>
          <cell r="D124">
            <v>257500</v>
          </cell>
          <cell r="E124">
            <v>4</v>
          </cell>
          <cell r="F124">
            <v>272000</v>
          </cell>
        </row>
        <row r="125">
          <cell r="B125" t="str">
            <v>HILLIER</v>
          </cell>
        </row>
        <row r="126">
          <cell r="B126" t="str">
            <v>KUDLA</v>
          </cell>
        </row>
        <row r="127">
          <cell r="B127" t="str">
            <v>REID</v>
          </cell>
          <cell r="C127">
            <v>2</v>
          </cell>
          <cell r="D127">
            <v>388000</v>
          </cell>
          <cell r="E127">
            <v>2</v>
          </cell>
          <cell r="F127">
            <v>335000</v>
          </cell>
        </row>
        <row r="128">
          <cell r="B128" t="str">
            <v>ULEYBURY</v>
          </cell>
        </row>
        <row r="129">
          <cell r="B129" t="str">
            <v>WILLASTON</v>
          </cell>
          <cell r="C129">
            <v>16</v>
          </cell>
          <cell r="D129">
            <v>310000</v>
          </cell>
          <cell r="E129">
            <v>16</v>
          </cell>
          <cell r="F129">
            <v>307500</v>
          </cell>
        </row>
        <row r="130">
          <cell r="B130" t="str">
            <v>BRIGHTON</v>
          </cell>
          <cell r="C130">
            <v>12</v>
          </cell>
          <cell r="D130">
            <v>787000</v>
          </cell>
          <cell r="E130">
            <v>6</v>
          </cell>
          <cell r="F130">
            <v>714000</v>
          </cell>
        </row>
        <row r="131">
          <cell r="B131" t="str">
            <v>GLENELG</v>
          </cell>
          <cell r="C131">
            <v>2</v>
          </cell>
          <cell r="D131">
            <v>959000</v>
          </cell>
          <cell r="E131">
            <v>1</v>
          </cell>
          <cell r="F131">
            <v>765000</v>
          </cell>
        </row>
        <row r="132">
          <cell r="B132" t="str">
            <v>GLENELG EAST</v>
          </cell>
          <cell r="C132">
            <v>5</v>
          </cell>
          <cell r="D132">
            <v>733000</v>
          </cell>
          <cell r="E132">
            <v>7</v>
          </cell>
          <cell r="F132">
            <v>784625</v>
          </cell>
        </row>
        <row r="133">
          <cell r="B133" t="str">
            <v>GLENELG NORTH</v>
          </cell>
          <cell r="C133">
            <v>24</v>
          </cell>
          <cell r="D133">
            <v>635000</v>
          </cell>
          <cell r="E133">
            <v>19</v>
          </cell>
          <cell r="F133">
            <v>705000</v>
          </cell>
        </row>
        <row r="134">
          <cell r="B134" t="str">
            <v>GLENELG SOUTH</v>
          </cell>
          <cell r="C134">
            <v>3</v>
          </cell>
          <cell r="D134">
            <v>830000</v>
          </cell>
          <cell r="E134">
            <v>5</v>
          </cell>
          <cell r="F134">
            <v>1082000</v>
          </cell>
        </row>
        <row r="135">
          <cell r="B135" t="str">
            <v>HOVE</v>
          </cell>
          <cell r="C135">
            <v>5</v>
          </cell>
          <cell r="D135">
            <v>712000</v>
          </cell>
          <cell r="E135">
            <v>12</v>
          </cell>
          <cell r="F135">
            <v>655000</v>
          </cell>
        </row>
        <row r="136">
          <cell r="B136" t="str">
            <v>KINGSTON PARK</v>
          </cell>
          <cell r="C136">
            <v>1</v>
          </cell>
          <cell r="D136">
            <v>550000</v>
          </cell>
          <cell r="E136">
            <v>1</v>
          </cell>
          <cell r="F136">
            <v>1240000</v>
          </cell>
        </row>
        <row r="137">
          <cell r="B137" t="str">
            <v>NORTH BRIGHTON</v>
          </cell>
          <cell r="C137">
            <v>5</v>
          </cell>
          <cell r="D137">
            <v>585000</v>
          </cell>
          <cell r="E137">
            <v>9</v>
          </cell>
          <cell r="F137">
            <v>790000</v>
          </cell>
        </row>
        <row r="138">
          <cell r="B138" t="str">
            <v>SEACLIFF</v>
          </cell>
          <cell r="C138">
            <v>5</v>
          </cell>
          <cell r="D138">
            <v>807500</v>
          </cell>
          <cell r="E138">
            <v>12</v>
          </cell>
          <cell r="F138">
            <v>810000</v>
          </cell>
        </row>
        <row r="139">
          <cell r="B139" t="str">
            <v>SEACLIFF PARK</v>
          </cell>
          <cell r="C139">
            <v>13</v>
          </cell>
          <cell r="D139">
            <v>510000</v>
          </cell>
          <cell r="E139">
            <v>16</v>
          </cell>
          <cell r="F139">
            <v>630000</v>
          </cell>
        </row>
        <row r="140">
          <cell r="B140" t="str">
            <v>SOMERTON PARK</v>
          </cell>
          <cell r="C140">
            <v>18</v>
          </cell>
          <cell r="D140">
            <v>765555</v>
          </cell>
          <cell r="E140">
            <v>18</v>
          </cell>
          <cell r="F140">
            <v>805000</v>
          </cell>
        </row>
        <row r="141">
          <cell r="B141" t="str">
            <v>SOUTH BRIGHTON</v>
          </cell>
          <cell r="C141">
            <v>6</v>
          </cell>
          <cell r="D141">
            <v>670000</v>
          </cell>
          <cell r="E141">
            <v>13</v>
          </cell>
          <cell r="F141">
            <v>650000</v>
          </cell>
        </row>
        <row r="142">
          <cell r="B142" t="str">
            <v>ASCOT PARK</v>
          </cell>
          <cell r="C142">
            <v>8</v>
          </cell>
          <cell r="D142">
            <v>420000</v>
          </cell>
          <cell r="E142">
            <v>10</v>
          </cell>
          <cell r="F142">
            <v>467500</v>
          </cell>
        </row>
        <row r="143">
          <cell r="B143" t="str">
            <v>BEDFORD PARK</v>
          </cell>
          <cell r="C143">
            <v>3</v>
          </cell>
          <cell r="D143">
            <v>430000</v>
          </cell>
          <cell r="E143">
            <v>1</v>
          </cell>
          <cell r="F143">
            <v>420000</v>
          </cell>
        </row>
        <row r="144">
          <cell r="B144" t="str">
            <v>CLOVELLY PARK</v>
          </cell>
          <cell r="C144">
            <v>7</v>
          </cell>
          <cell r="D144">
            <v>470000</v>
          </cell>
          <cell r="E144">
            <v>8</v>
          </cell>
          <cell r="F144">
            <v>432000</v>
          </cell>
        </row>
        <row r="145">
          <cell r="B145" t="str">
            <v>DARLINGTON</v>
          </cell>
          <cell r="C145">
            <v>7</v>
          </cell>
          <cell r="D145">
            <v>440000</v>
          </cell>
          <cell r="E145">
            <v>7</v>
          </cell>
          <cell r="F145">
            <v>460000</v>
          </cell>
        </row>
        <row r="146">
          <cell r="B146" t="str">
            <v>DOVER GARDENS</v>
          </cell>
          <cell r="C146">
            <v>9</v>
          </cell>
          <cell r="D146">
            <v>500000</v>
          </cell>
          <cell r="E146">
            <v>20</v>
          </cell>
          <cell r="F146">
            <v>498000</v>
          </cell>
        </row>
        <row r="147">
          <cell r="B147" t="str">
            <v>EDWARDSTOWN</v>
          </cell>
          <cell r="C147">
            <v>14</v>
          </cell>
          <cell r="D147">
            <v>424500</v>
          </cell>
          <cell r="E147">
            <v>10</v>
          </cell>
          <cell r="F147">
            <v>482000</v>
          </cell>
        </row>
        <row r="148">
          <cell r="B148" t="str">
            <v>GLANDORE</v>
          </cell>
          <cell r="C148">
            <v>6</v>
          </cell>
          <cell r="D148">
            <v>611111</v>
          </cell>
          <cell r="E148">
            <v>6</v>
          </cell>
          <cell r="F148">
            <v>580000</v>
          </cell>
        </row>
        <row r="149">
          <cell r="B149" t="str">
            <v>GLENGOWRIE</v>
          </cell>
          <cell r="C149">
            <v>15</v>
          </cell>
          <cell r="D149">
            <v>645000</v>
          </cell>
          <cell r="E149">
            <v>19</v>
          </cell>
          <cell r="F149">
            <v>602500</v>
          </cell>
        </row>
        <row r="150">
          <cell r="B150" t="str">
            <v>HALLETT COVE</v>
          </cell>
          <cell r="C150">
            <v>58</v>
          </cell>
          <cell r="D150">
            <v>435000</v>
          </cell>
          <cell r="E150">
            <v>58</v>
          </cell>
          <cell r="F150">
            <v>470000</v>
          </cell>
        </row>
        <row r="151">
          <cell r="B151" t="str">
            <v>LONSDALE</v>
          </cell>
        </row>
        <row r="152">
          <cell r="B152" t="str">
            <v>MARINO</v>
          </cell>
          <cell r="C152">
            <v>8</v>
          </cell>
          <cell r="D152">
            <v>645000</v>
          </cell>
          <cell r="E152">
            <v>6</v>
          </cell>
          <cell r="F152">
            <v>622500</v>
          </cell>
        </row>
        <row r="153">
          <cell r="B153" t="str">
            <v>MARION</v>
          </cell>
          <cell r="C153">
            <v>17</v>
          </cell>
          <cell r="D153">
            <v>525000</v>
          </cell>
          <cell r="E153">
            <v>20</v>
          </cell>
          <cell r="F153">
            <v>510000</v>
          </cell>
        </row>
        <row r="154">
          <cell r="B154" t="str">
            <v>MITCHELL PARK</v>
          </cell>
          <cell r="C154">
            <v>12</v>
          </cell>
          <cell r="D154">
            <v>460000</v>
          </cell>
          <cell r="E154">
            <v>24</v>
          </cell>
          <cell r="F154">
            <v>442500</v>
          </cell>
        </row>
        <row r="155">
          <cell r="B155" t="str">
            <v>MORPHETTVILLE</v>
          </cell>
          <cell r="C155">
            <v>7</v>
          </cell>
          <cell r="D155">
            <v>517500</v>
          </cell>
          <cell r="E155">
            <v>8</v>
          </cell>
          <cell r="F155">
            <v>581000</v>
          </cell>
        </row>
        <row r="156">
          <cell r="B156" t="str">
            <v>OAKLANDS PARK</v>
          </cell>
          <cell r="C156">
            <v>11</v>
          </cell>
          <cell r="D156">
            <v>479000</v>
          </cell>
          <cell r="E156">
            <v>11</v>
          </cell>
          <cell r="F156">
            <v>490000</v>
          </cell>
        </row>
        <row r="157">
          <cell r="B157" t="str">
            <v>O'HALLORAN HILL</v>
          </cell>
          <cell r="C157">
            <v>14</v>
          </cell>
          <cell r="D157">
            <v>358500</v>
          </cell>
          <cell r="E157">
            <v>14</v>
          </cell>
          <cell r="F157">
            <v>384700</v>
          </cell>
        </row>
        <row r="158">
          <cell r="B158" t="str">
            <v>PARK HOLME</v>
          </cell>
          <cell r="C158">
            <v>8</v>
          </cell>
          <cell r="D158">
            <v>483750</v>
          </cell>
          <cell r="E158">
            <v>15</v>
          </cell>
          <cell r="F158">
            <v>501500</v>
          </cell>
        </row>
        <row r="159">
          <cell r="B159" t="str">
            <v>PLYMPTON PARK</v>
          </cell>
          <cell r="C159">
            <v>16</v>
          </cell>
          <cell r="D159">
            <v>540000</v>
          </cell>
          <cell r="E159">
            <v>21</v>
          </cell>
          <cell r="F159">
            <v>490000</v>
          </cell>
        </row>
        <row r="160">
          <cell r="B160" t="str">
            <v>SEACLIFF PARK</v>
          </cell>
          <cell r="C160">
            <v>13</v>
          </cell>
          <cell r="D160">
            <v>510000</v>
          </cell>
          <cell r="E160">
            <v>16</v>
          </cell>
          <cell r="F160">
            <v>630000</v>
          </cell>
        </row>
        <row r="161">
          <cell r="B161" t="str">
            <v>SEACOMBE GARDENS</v>
          </cell>
          <cell r="C161">
            <v>10</v>
          </cell>
          <cell r="D161">
            <v>457500</v>
          </cell>
          <cell r="E161">
            <v>15</v>
          </cell>
          <cell r="F161">
            <v>450000</v>
          </cell>
        </row>
        <row r="162">
          <cell r="B162" t="str">
            <v>SEACOMBE HEIGHTS</v>
          </cell>
          <cell r="C162">
            <v>5</v>
          </cell>
          <cell r="D162">
            <v>440000</v>
          </cell>
          <cell r="E162">
            <v>8</v>
          </cell>
          <cell r="F162">
            <v>495000</v>
          </cell>
        </row>
        <row r="163">
          <cell r="B163" t="str">
            <v>SEAVIEW DOWNS</v>
          </cell>
          <cell r="C163">
            <v>9</v>
          </cell>
          <cell r="D163">
            <v>475000</v>
          </cell>
          <cell r="E163">
            <v>12</v>
          </cell>
          <cell r="F163">
            <v>500000</v>
          </cell>
        </row>
        <row r="164">
          <cell r="B164" t="str">
            <v>SHEIDOW PARK</v>
          </cell>
          <cell r="C164">
            <v>25</v>
          </cell>
          <cell r="D164">
            <v>385000</v>
          </cell>
          <cell r="E164">
            <v>15</v>
          </cell>
          <cell r="F164">
            <v>420000</v>
          </cell>
        </row>
        <row r="165">
          <cell r="B165" t="str">
            <v>SOUTH PLYMPTON</v>
          </cell>
          <cell r="C165">
            <v>15</v>
          </cell>
          <cell r="D165">
            <v>511000</v>
          </cell>
          <cell r="E165">
            <v>18</v>
          </cell>
          <cell r="F165">
            <v>575000</v>
          </cell>
        </row>
        <row r="166">
          <cell r="B166" t="str">
            <v>STURT</v>
          </cell>
          <cell r="C166">
            <v>18</v>
          </cell>
          <cell r="D166">
            <v>450000</v>
          </cell>
          <cell r="E166">
            <v>8</v>
          </cell>
          <cell r="F166">
            <v>440800</v>
          </cell>
        </row>
        <row r="167">
          <cell r="B167" t="str">
            <v>TONSLEY</v>
          </cell>
          <cell r="C167">
            <v>2</v>
          </cell>
          <cell r="D167">
            <v>427500</v>
          </cell>
        </row>
        <row r="168">
          <cell r="B168" t="str">
            <v>TROTT PARK</v>
          </cell>
          <cell r="C168">
            <v>11</v>
          </cell>
          <cell r="D168">
            <v>360000</v>
          </cell>
          <cell r="E168">
            <v>14</v>
          </cell>
          <cell r="F168">
            <v>392000</v>
          </cell>
        </row>
        <row r="169">
          <cell r="B169" t="str">
            <v>WARRADALE</v>
          </cell>
          <cell r="C169">
            <v>15</v>
          </cell>
          <cell r="D169">
            <v>505000</v>
          </cell>
          <cell r="E169">
            <v>32</v>
          </cell>
          <cell r="F169">
            <v>570000</v>
          </cell>
        </row>
        <row r="170">
          <cell r="B170" t="str">
            <v>BEDFORD PARK</v>
          </cell>
          <cell r="C170">
            <v>3</v>
          </cell>
          <cell r="D170">
            <v>430000</v>
          </cell>
          <cell r="E170">
            <v>1</v>
          </cell>
          <cell r="F170">
            <v>420000</v>
          </cell>
        </row>
        <row r="171">
          <cell r="B171" t="str">
            <v>BELAIR</v>
          </cell>
          <cell r="C171">
            <v>18</v>
          </cell>
          <cell r="D171">
            <v>623000</v>
          </cell>
          <cell r="E171">
            <v>14</v>
          </cell>
          <cell r="F171">
            <v>570000</v>
          </cell>
        </row>
        <row r="172">
          <cell r="B172" t="str">
            <v>BELLEVUE HEIGHTS</v>
          </cell>
          <cell r="C172">
            <v>10</v>
          </cell>
          <cell r="D172">
            <v>530250</v>
          </cell>
          <cell r="E172">
            <v>11</v>
          </cell>
          <cell r="F172">
            <v>520675</v>
          </cell>
        </row>
        <row r="173">
          <cell r="B173" t="str">
            <v>BLACKWOOD</v>
          </cell>
          <cell r="C173">
            <v>17</v>
          </cell>
          <cell r="D173">
            <v>508750</v>
          </cell>
          <cell r="E173">
            <v>14</v>
          </cell>
          <cell r="F173">
            <v>606000</v>
          </cell>
        </row>
        <row r="174">
          <cell r="B174" t="str">
            <v>BROWN HILL CREEK</v>
          </cell>
        </row>
        <row r="175">
          <cell r="B175" t="str">
            <v>CLAPHAM</v>
          </cell>
          <cell r="C175">
            <v>3</v>
          </cell>
          <cell r="D175">
            <v>620000</v>
          </cell>
          <cell r="E175">
            <v>8</v>
          </cell>
          <cell r="F175">
            <v>673534</v>
          </cell>
        </row>
        <row r="176">
          <cell r="B176" t="str">
            <v>CLARENCE GARDENS</v>
          </cell>
          <cell r="C176">
            <v>9</v>
          </cell>
          <cell r="D176">
            <v>571000</v>
          </cell>
          <cell r="E176">
            <v>7</v>
          </cell>
          <cell r="F176">
            <v>625000</v>
          </cell>
        </row>
        <row r="177">
          <cell r="B177" t="str">
            <v>COLONEL LIGHT GARDENS</v>
          </cell>
          <cell r="C177">
            <v>10</v>
          </cell>
          <cell r="D177">
            <v>742500</v>
          </cell>
          <cell r="E177">
            <v>10</v>
          </cell>
          <cell r="F177">
            <v>937500</v>
          </cell>
        </row>
        <row r="178">
          <cell r="B178" t="str">
            <v>COROMANDEL VALLEY</v>
          </cell>
          <cell r="C178">
            <v>13</v>
          </cell>
          <cell r="D178">
            <v>510000</v>
          </cell>
          <cell r="E178">
            <v>19</v>
          </cell>
          <cell r="F178">
            <v>530000</v>
          </cell>
        </row>
        <row r="179">
          <cell r="B179" t="str">
            <v>CRAFERS WEST</v>
          </cell>
          <cell r="C179">
            <v>6</v>
          </cell>
          <cell r="D179">
            <v>787500</v>
          </cell>
          <cell r="E179">
            <v>6</v>
          </cell>
          <cell r="F179">
            <v>742500</v>
          </cell>
        </row>
        <row r="180">
          <cell r="B180" t="str">
            <v>CRAIGBURN FARM</v>
          </cell>
          <cell r="C180">
            <v>8</v>
          </cell>
          <cell r="D180">
            <v>694000</v>
          </cell>
          <cell r="E180">
            <v>13</v>
          </cell>
          <cell r="F180">
            <v>703000</v>
          </cell>
        </row>
        <row r="181">
          <cell r="B181" t="str">
            <v>CUMBERLAND PARK</v>
          </cell>
          <cell r="C181">
            <v>8</v>
          </cell>
          <cell r="D181">
            <v>725000</v>
          </cell>
          <cell r="E181">
            <v>4</v>
          </cell>
          <cell r="F181">
            <v>700000</v>
          </cell>
        </row>
        <row r="182">
          <cell r="B182" t="str">
            <v>DAW PARK</v>
          </cell>
          <cell r="C182">
            <v>16</v>
          </cell>
          <cell r="D182">
            <v>589250</v>
          </cell>
          <cell r="E182">
            <v>5</v>
          </cell>
          <cell r="F182">
            <v>556000</v>
          </cell>
        </row>
        <row r="183">
          <cell r="B183" t="str">
            <v>EDEN HILLS</v>
          </cell>
          <cell r="C183">
            <v>13</v>
          </cell>
          <cell r="D183">
            <v>545000</v>
          </cell>
          <cell r="E183">
            <v>15</v>
          </cell>
          <cell r="F183">
            <v>530000</v>
          </cell>
        </row>
        <row r="184">
          <cell r="B184" t="str">
            <v>GLENALTA</v>
          </cell>
          <cell r="C184">
            <v>10</v>
          </cell>
          <cell r="D184">
            <v>520000</v>
          </cell>
          <cell r="E184">
            <v>8</v>
          </cell>
          <cell r="F184">
            <v>527500</v>
          </cell>
        </row>
        <row r="185">
          <cell r="B185" t="str">
            <v>HAWTHORN</v>
          </cell>
          <cell r="C185">
            <v>6</v>
          </cell>
          <cell r="D185">
            <v>816000</v>
          </cell>
          <cell r="E185">
            <v>7</v>
          </cell>
          <cell r="F185">
            <v>1160000</v>
          </cell>
        </row>
        <row r="186">
          <cell r="B186" t="str">
            <v>HAWTHORNDENE</v>
          </cell>
          <cell r="C186">
            <v>14</v>
          </cell>
          <cell r="D186">
            <v>496000</v>
          </cell>
          <cell r="E186">
            <v>16</v>
          </cell>
          <cell r="F186">
            <v>465000</v>
          </cell>
        </row>
        <row r="187">
          <cell r="B187" t="str">
            <v>KINGSWOOD</v>
          </cell>
          <cell r="C187">
            <v>7</v>
          </cell>
          <cell r="D187">
            <v>857000</v>
          </cell>
          <cell r="E187">
            <v>10</v>
          </cell>
          <cell r="F187">
            <v>992100</v>
          </cell>
        </row>
        <row r="188">
          <cell r="B188" t="str">
            <v>LEAWOOD GARDENS</v>
          </cell>
          <cell r="C188">
            <v>1</v>
          </cell>
          <cell r="D188">
            <v>816000</v>
          </cell>
          <cell r="E188">
            <v>1</v>
          </cell>
          <cell r="F188">
            <v>590500</v>
          </cell>
        </row>
        <row r="189">
          <cell r="B189" t="str">
            <v>LOWER MITCHAM</v>
          </cell>
          <cell r="C189">
            <v>2</v>
          </cell>
          <cell r="D189">
            <v>651000</v>
          </cell>
          <cell r="E189">
            <v>6</v>
          </cell>
          <cell r="F189">
            <v>907000</v>
          </cell>
        </row>
        <row r="190">
          <cell r="B190" t="str">
            <v>LYNTON</v>
          </cell>
          <cell r="E190">
            <v>1</v>
          </cell>
          <cell r="F190">
            <v>870000</v>
          </cell>
        </row>
        <row r="191">
          <cell r="B191" t="str">
            <v>MELROSE PARK</v>
          </cell>
          <cell r="C191">
            <v>8</v>
          </cell>
          <cell r="D191">
            <v>512000</v>
          </cell>
          <cell r="E191">
            <v>9</v>
          </cell>
          <cell r="F191">
            <v>627500</v>
          </cell>
        </row>
        <row r="192">
          <cell r="B192" t="str">
            <v>MITCHAM</v>
          </cell>
          <cell r="C192">
            <v>6</v>
          </cell>
          <cell r="D192">
            <v>688500</v>
          </cell>
          <cell r="E192">
            <v>3</v>
          </cell>
          <cell r="F192">
            <v>1120000</v>
          </cell>
        </row>
        <row r="193">
          <cell r="B193" t="str">
            <v>NETHERBY</v>
          </cell>
          <cell r="C193">
            <v>4</v>
          </cell>
          <cell r="D193">
            <v>1245000</v>
          </cell>
          <cell r="E193">
            <v>1</v>
          </cell>
          <cell r="F193">
            <v>1175000</v>
          </cell>
        </row>
        <row r="194">
          <cell r="B194" t="str">
            <v>PANORAMA</v>
          </cell>
          <cell r="C194">
            <v>8</v>
          </cell>
          <cell r="D194">
            <v>521000</v>
          </cell>
          <cell r="E194">
            <v>9</v>
          </cell>
          <cell r="F194">
            <v>654000</v>
          </cell>
        </row>
        <row r="195">
          <cell r="B195" t="str">
            <v>PASADENA</v>
          </cell>
          <cell r="C195">
            <v>12</v>
          </cell>
          <cell r="D195">
            <v>678000</v>
          </cell>
          <cell r="E195">
            <v>4</v>
          </cell>
          <cell r="F195">
            <v>512500</v>
          </cell>
        </row>
        <row r="196">
          <cell r="B196" t="str">
            <v>SPRINGFIELD</v>
          </cell>
          <cell r="C196">
            <v>2</v>
          </cell>
          <cell r="D196">
            <v>1950000</v>
          </cell>
          <cell r="E196">
            <v>3</v>
          </cell>
          <cell r="F196">
            <v>1176000</v>
          </cell>
        </row>
        <row r="197">
          <cell r="B197" t="str">
            <v>ST MARYS</v>
          </cell>
          <cell r="C197">
            <v>15</v>
          </cell>
          <cell r="D197">
            <v>481000</v>
          </cell>
          <cell r="E197">
            <v>9</v>
          </cell>
          <cell r="F197">
            <v>450000</v>
          </cell>
        </row>
        <row r="198">
          <cell r="B198" t="str">
            <v>TORRENS PARK</v>
          </cell>
          <cell r="C198">
            <v>12</v>
          </cell>
          <cell r="D198">
            <v>785000</v>
          </cell>
          <cell r="E198">
            <v>7</v>
          </cell>
          <cell r="F198">
            <v>731000</v>
          </cell>
        </row>
        <row r="199">
          <cell r="B199" t="str">
            <v>UPPER STURT</v>
          </cell>
          <cell r="C199">
            <v>5</v>
          </cell>
          <cell r="D199">
            <v>500000</v>
          </cell>
          <cell r="E199">
            <v>3</v>
          </cell>
          <cell r="F199">
            <v>473500</v>
          </cell>
        </row>
        <row r="200">
          <cell r="B200" t="str">
            <v>URRBRAE</v>
          </cell>
          <cell r="C200">
            <v>4</v>
          </cell>
          <cell r="D200">
            <v>850500</v>
          </cell>
          <cell r="E200">
            <v>7</v>
          </cell>
          <cell r="F200">
            <v>937000</v>
          </cell>
        </row>
        <row r="201">
          <cell r="B201" t="str">
            <v>WESTBOURNE PARK</v>
          </cell>
          <cell r="C201">
            <v>8</v>
          </cell>
          <cell r="D201">
            <v>680750</v>
          </cell>
          <cell r="E201">
            <v>8</v>
          </cell>
          <cell r="F201">
            <v>863500</v>
          </cell>
        </row>
        <row r="202">
          <cell r="B202" t="str">
            <v>COLLEGE PARK</v>
          </cell>
          <cell r="C202">
            <v>3</v>
          </cell>
          <cell r="D202">
            <v>1380000</v>
          </cell>
          <cell r="E202">
            <v>2</v>
          </cell>
          <cell r="F202">
            <v>1405000</v>
          </cell>
        </row>
        <row r="203">
          <cell r="B203" t="str">
            <v>EVANDALE</v>
          </cell>
          <cell r="C203">
            <v>1</v>
          </cell>
          <cell r="D203">
            <v>725000</v>
          </cell>
          <cell r="E203">
            <v>4</v>
          </cell>
          <cell r="F203">
            <v>838000</v>
          </cell>
        </row>
        <row r="204">
          <cell r="B204" t="str">
            <v>FELIXSTOW</v>
          </cell>
          <cell r="C204">
            <v>8</v>
          </cell>
          <cell r="D204">
            <v>655000</v>
          </cell>
          <cell r="E204">
            <v>11</v>
          </cell>
          <cell r="F204">
            <v>692500</v>
          </cell>
        </row>
        <row r="205">
          <cell r="B205" t="str">
            <v>FIRLE</v>
          </cell>
          <cell r="C205">
            <v>4</v>
          </cell>
          <cell r="D205">
            <v>700000</v>
          </cell>
          <cell r="E205">
            <v>4</v>
          </cell>
          <cell r="F205">
            <v>626000</v>
          </cell>
        </row>
        <row r="206">
          <cell r="B206" t="str">
            <v>GLYNDE</v>
          </cell>
          <cell r="C206">
            <v>2</v>
          </cell>
          <cell r="D206">
            <v>775000</v>
          </cell>
          <cell r="E206">
            <v>7</v>
          </cell>
          <cell r="F206">
            <v>642000</v>
          </cell>
        </row>
        <row r="207">
          <cell r="B207" t="str">
            <v>HACKNEY</v>
          </cell>
        </row>
        <row r="208">
          <cell r="B208" t="str">
            <v>HEATHPOOL</v>
          </cell>
          <cell r="C208">
            <v>1</v>
          </cell>
          <cell r="D208">
            <v>855000</v>
          </cell>
          <cell r="E208">
            <v>3</v>
          </cell>
          <cell r="F208">
            <v>1015750</v>
          </cell>
        </row>
        <row r="209">
          <cell r="B209" t="str">
            <v>JOSLIN</v>
          </cell>
          <cell r="C209">
            <v>4</v>
          </cell>
          <cell r="D209">
            <v>1798500</v>
          </cell>
          <cell r="E209">
            <v>1</v>
          </cell>
          <cell r="F209">
            <v>1100000</v>
          </cell>
        </row>
        <row r="210">
          <cell r="B210" t="str">
            <v>KENSINGTON</v>
          </cell>
          <cell r="C210">
            <v>4</v>
          </cell>
          <cell r="D210">
            <v>618000</v>
          </cell>
          <cell r="E210">
            <v>4</v>
          </cell>
          <cell r="F210">
            <v>711000</v>
          </cell>
        </row>
        <row r="211">
          <cell r="B211" t="str">
            <v>KENT TOWN</v>
          </cell>
          <cell r="C211">
            <v>2</v>
          </cell>
          <cell r="D211">
            <v>1083000</v>
          </cell>
        </row>
        <row r="212">
          <cell r="B212" t="str">
            <v>MARDEN</v>
          </cell>
          <cell r="C212">
            <v>6</v>
          </cell>
          <cell r="D212">
            <v>652500</v>
          </cell>
          <cell r="E212">
            <v>3</v>
          </cell>
          <cell r="F212">
            <v>520000</v>
          </cell>
        </row>
        <row r="213">
          <cell r="B213" t="str">
            <v>MARRYATVILLE</v>
          </cell>
          <cell r="C213">
            <v>2</v>
          </cell>
          <cell r="D213">
            <v>918000</v>
          </cell>
          <cell r="E213">
            <v>1</v>
          </cell>
          <cell r="F213">
            <v>600000</v>
          </cell>
        </row>
        <row r="214">
          <cell r="B214" t="str">
            <v>MAYLANDS</v>
          </cell>
          <cell r="C214">
            <v>7</v>
          </cell>
          <cell r="D214">
            <v>955130</v>
          </cell>
          <cell r="E214">
            <v>1</v>
          </cell>
          <cell r="F214">
            <v>790000</v>
          </cell>
        </row>
        <row r="215">
          <cell r="B215" t="str">
            <v>NORWOOD</v>
          </cell>
          <cell r="C215">
            <v>18</v>
          </cell>
          <cell r="D215">
            <v>980000</v>
          </cell>
          <cell r="E215">
            <v>9</v>
          </cell>
          <cell r="F215">
            <v>842750</v>
          </cell>
        </row>
        <row r="216">
          <cell r="B216" t="str">
            <v>PAYNEHAM</v>
          </cell>
          <cell r="C216">
            <v>5</v>
          </cell>
          <cell r="D216">
            <v>700000</v>
          </cell>
          <cell r="E216">
            <v>4</v>
          </cell>
          <cell r="F216">
            <v>1080000</v>
          </cell>
        </row>
        <row r="217">
          <cell r="B217" t="str">
            <v>PAYNEHAM SOUTH</v>
          </cell>
          <cell r="C217">
            <v>9</v>
          </cell>
          <cell r="D217">
            <v>735380</v>
          </cell>
          <cell r="E217">
            <v>6</v>
          </cell>
          <cell r="F217">
            <v>735000</v>
          </cell>
        </row>
        <row r="218">
          <cell r="B218" t="str">
            <v>ROYSTON PARK</v>
          </cell>
          <cell r="C218">
            <v>4</v>
          </cell>
          <cell r="D218">
            <v>866000</v>
          </cell>
          <cell r="E218">
            <v>4</v>
          </cell>
          <cell r="F218">
            <v>1602500</v>
          </cell>
        </row>
        <row r="219">
          <cell r="B219" t="str">
            <v>ST MORRIS</v>
          </cell>
          <cell r="C219">
            <v>7</v>
          </cell>
          <cell r="D219">
            <v>690000</v>
          </cell>
          <cell r="E219">
            <v>5</v>
          </cell>
          <cell r="F219">
            <v>765000</v>
          </cell>
        </row>
        <row r="220">
          <cell r="B220" t="str">
            <v>ST PETERS</v>
          </cell>
          <cell r="C220">
            <v>10</v>
          </cell>
          <cell r="D220">
            <v>1406000</v>
          </cell>
          <cell r="E220">
            <v>16</v>
          </cell>
          <cell r="F220">
            <v>1282500</v>
          </cell>
        </row>
        <row r="221">
          <cell r="B221" t="str">
            <v>STEPNEY</v>
          </cell>
          <cell r="C221">
            <v>1</v>
          </cell>
          <cell r="D221">
            <v>590000</v>
          </cell>
          <cell r="E221">
            <v>3</v>
          </cell>
          <cell r="F221">
            <v>1078000</v>
          </cell>
        </row>
        <row r="222">
          <cell r="B222" t="str">
            <v>TRINITY GARDENS</v>
          </cell>
          <cell r="C222">
            <v>3</v>
          </cell>
          <cell r="D222">
            <v>1075000</v>
          </cell>
          <cell r="E222">
            <v>6</v>
          </cell>
          <cell r="F222">
            <v>1107500</v>
          </cell>
        </row>
        <row r="223">
          <cell r="B223" t="str">
            <v>ABERFOYLE PARK</v>
          </cell>
          <cell r="C223">
            <v>58</v>
          </cell>
          <cell r="D223">
            <v>395000</v>
          </cell>
          <cell r="E223">
            <v>50</v>
          </cell>
          <cell r="F223">
            <v>422500</v>
          </cell>
        </row>
        <row r="224">
          <cell r="B224" t="str">
            <v>ALDINGA</v>
          </cell>
          <cell r="C224">
            <v>2</v>
          </cell>
          <cell r="D224">
            <v>514500</v>
          </cell>
          <cell r="E224">
            <v>3</v>
          </cell>
          <cell r="F224">
            <v>425000</v>
          </cell>
        </row>
        <row r="225">
          <cell r="B225" t="str">
            <v>ALDINGA BEACH</v>
          </cell>
          <cell r="C225">
            <v>54</v>
          </cell>
          <cell r="D225">
            <v>348000</v>
          </cell>
          <cell r="E225">
            <v>64</v>
          </cell>
          <cell r="F225">
            <v>344500</v>
          </cell>
        </row>
        <row r="226">
          <cell r="B226" t="str">
            <v>BLEWITT SPRINGS</v>
          </cell>
        </row>
        <row r="227">
          <cell r="B227" t="str">
            <v>CHANDLERS HILL</v>
          </cell>
          <cell r="C227">
            <v>5</v>
          </cell>
          <cell r="D227">
            <v>590000</v>
          </cell>
        </row>
        <row r="228">
          <cell r="B228" t="str">
            <v>CHERRY GARDENS</v>
          </cell>
        </row>
        <row r="229">
          <cell r="B229" t="str">
            <v>CHRISTIE DOWNS</v>
          </cell>
          <cell r="C229">
            <v>26</v>
          </cell>
          <cell r="D229">
            <v>265100</v>
          </cell>
          <cell r="E229">
            <v>14</v>
          </cell>
          <cell r="F229">
            <v>238250</v>
          </cell>
        </row>
        <row r="230">
          <cell r="B230" t="str">
            <v>CHRISTIES BEACH</v>
          </cell>
          <cell r="C230">
            <v>34</v>
          </cell>
          <cell r="D230">
            <v>357000</v>
          </cell>
          <cell r="E230">
            <v>22</v>
          </cell>
          <cell r="F230">
            <v>375000</v>
          </cell>
        </row>
        <row r="231">
          <cell r="B231" t="str">
            <v>CLARENDON</v>
          </cell>
          <cell r="C231">
            <v>1</v>
          </cell>
          <cell r="D231">
            <v>383000</v>
          </cell>
        </row>
        <row r="232">
          <cell r="B232" t="str">
            <v>COROMANDEL EAST</v>
          </cell>
        </row>
        <row r="233">
          <cell r="B233" t="str">
            <v>COROMANDEL VALLEY</v>
          </cell>
          <cell r="C233">
            <v>13</v>
          </cell>
          <cell r="D233">
            <v>510000</v>
          </cell>
          <cell r="E233">
            <v>19</v>
          </cell>
          <cell r="F233">
            <v>530000</v>
          </cell>
        </row>
        <row r="234">
          <cell r="B234" t="str">
            <v>CRAIGBURN FARM</v>
          </cell>
          <cell r="C234">
            <v>8</v>
          </cell>
          <cell r="D234">
            <v>694000</v>
          </cell>
          <cell r="E234">
            <v>13</v>
          </cell>
          <cell r="F234">
            <v>703000</v>
          </cell>
        </row>
        <row r="235">
          <cell r="B235" t="str">
            <v>DARLINGTON</v>
          </cell>
          <cell r="C235">
            <v>7</v>
          </cell>
          <cell r="D235">
            <v>440000</v>
          </cell>
          <cell r="E235">
            <v>7</v>
          </cell>
          <cell r="F235">
            <v>460000</v>
          </cell>
        </row>
        <row r="236">
          <cell r="B236" t="str">
            <v>DORSET VALE</v>
          </cell>
        </row>
        <row r="237">
          <cell r="B237" t="str">
            <v>FLAGSTAFF HILL</v>
          </cell>
          <cell r="C237">
            <v>36</v>
          </cell>
          <cell r="D237">
            <v>477000</v>
          </cell>
          <cell r="E237">
            <v>41</v>
          </cell>
          <cell r="F237">
            <v>511000</v>
          </cell>
        </row>
        <row r="238">
          <cell r="B238" t="str">
            <v>HACKHAM</v>
          </cell>
          <cell r="C238">
            <v>23</v>
          </cell>
          <cell r="D238">
            <v>269750</v>
          </cell>
          <cell r="E238">
            <v>12</v>
          </cell>
          <cell r="F238">
            <v>292250</v>
          </cell>
        </row>
        <row r="239">
          <cell r="B239" t="str">
            <v>HACKHAM WEST</v>
          </cell>
          <cell r="C239">
            <v>7</v>
          </cell>
          <cell r="D239">
            <v>260000</v>
          </cell>
          <cell r="E239">
            <v>12</v>
          </cell>
          <cell r="F239">
            <v>295000</v>
          </cell>
        </row>
        <row r="240">
          <cell r="B240" t="str">
            <v>HALLETT COVE</v>
          </cell>
          <cell r="C240">
            <v>58</v>
          </cell>
          <cell r="D240">
            <v>435000</v>
          </cell>
          <cell r="E240">
            <v>58</v>
          </cell>
          <cell r="F240">
            <v>470000</v>
          </cell>
        </row>
        <row r="241">
          <cell r="B241" t="str">
            <v>HAPPY VALLEY</v>
          </cell>
          <cell r="C241">
            <v>38</v>
          </cell>
          <cell r="D241">
            <v>363375</v>
          </cell>
          <cell r="E241">
            <v>53</v>
          </cell>
          <cell r="F241">
            <v>385000</v>
          </cell>
        </row>
        <row r="242">
          <cell r="B242" t="str">
            <v>HUNTFIELD HEIGHTS</v>
          </cell>
          <cell r="C242">
            <v>19</v>
          </cell>
          <cell r="D242">
            <v>279500</v>
          </cell>
          <cell r="E242">
            <v>14</v>
          </cell>
          <cell r="F242">
            <v>292000</v>
          </cell>
        </row>
        <row r="243">
          <cell r="B243" t="str">
            <v>IRONBANK</v>
          </cell>
        </row>
        <row r="244">
          <cell r="B244" t="str">
            <v>KANGARILLA</v>
          </cell>
        </row>
        <row r="245">
          <cell r="B245" t="str">
            <v>LONSDALE</v>
          </cell>
        </row>
        <row r="246">
          <cell r="B246" t="str">
            <v>MASLIN BEACH</v>
          </cell>
          <cell r="C246">
            <v>6</v>
          </cell>
          <cell r="D246">
            <v>441500</v>
          </cell>
          <cell r="E246">
            <v>7</v>
          </cell>
          <cell r="F246">
            <v>365000</v>
          </cell>
        </row>
        <row r="247">
          <cell r="B247" t="str">
            <v>MCLAREN FLAT</v>
          </cell>
          <cell r="C247">
            <v>5</v>
          </cell>
          <cell r="D247">
            <v>397000</v>
          </cell>
          <cell r="E247">
            <v>5</v>
          </cell>
          <cell r="F247">
            <v>503750</v>
          </cell>
        </row>
        <row r="248">
          <cell r="B248" t="str">
            <v>MCLAREN VALE</v>
          </cell>
          <cell r="C248">
            <v>13</v>
          </cell>
          <cell r="D248">
            <v>430000</v>
          </cell>
          <cell r="E248">
            <v>12</v>
          </cell>
          <cell r="F248">
            <v>413750</v>
          </cell>
        </row>
        <row r="249">
          <cell r="B249" t="str">
            <v>MOANA</v>
          </cell>
          <cell r="C249">
            <v>12</v>
          </cell>
          <cell r="D249">
            <v>437000</v>
          </cell>
          <cell r="E249">
            <v>10</v>
          </cell>
          <cell r="F249">
            <v>502500</v>
          </cell>
        </row>
        <row r="250">
          <cell r="B250" t="str">
            <v>MORPHETT VALE</v>
          </cell>
          <cell r="C250">
            <v>96</v>
          </cell>
          <cell r="D250">
            <v>307750</v>
          </cell>
          <cell r="E250">
            <v>92</v>
          </cell>
          <cell r="F250">
            <v>312500</v>
          </cell>
        </row>
        <row r="251">
          <cell r="B251" t="str">
            <v>NOARLUNGA CENTRE</v>
          </cell>
        </row>
        <row r="252">
          <cell r="B252" t="str">
            <v>NOARLUNGA DOWNS</v>
          </cell>
          <cell r="C252">
            <v>15</v>
          </cell>
          <cell r="D252">
            <v>345000</v>
          </cell>
          <cell r="E252">
            <v>15</v>
          </cell>
          <cell r="F252">
            <v>328000</v>
          </cell>
        </row>
        <row r="253">
          <cell r="B253" t="str">
            <v>O'HALLORAN HILL</v>
          </cell>
          <cell r="C253">
            <v>14</v>
          </cell>
          <cell r="D253">
            <v>358500</v>
          </cell>
          <cell r="E253">
            <v>14</v>
          </cell>
          <cell r="F253">
            <v>384700</v>
          </cell>
        </row>
        <row r="254">
          <cell r="B254" t="str">
            <v>OLD NOARLUNGA</v>
          </cell>
          <cell r="C254">
            <v>4</v>
          </cell>
          <cell r="D254">
            <v>395500</v>
          </cell>
          <cell r="E254">
            <v>4</v>
          </cell>
          <cell r="F254">
            <v>336000</v>
          </cell>
        </row>
        <row r="255">
          <cell r="B255" t="str">
            <v>OLD REYNELLA</v>
          </cell>
          <cell r="C255">
            <v>15</v>
          </cell>
          <cell r="D255">
            <v>395000</v>
          </cell>
          <cell r="E255">
            <v>17</v>
          </cell>
          <cell r="F255">
            <v>382500</v>
          </cell>
        </row>
        <row r="256">
          <cell r="B256" t="str">
            <v>ONKAPARINGA HILLS</v>
          </cell>
          <cell r="C256">
            <v>9</v>
          </cell>
          <cell r="D256">
            <v>425000</v>
          </cell>
          <cell r="E256">
            <v>7</v>
          </cell>
          <cell r="F256">
            <v>480000</v>
          </cell>
        </row>
        <row r="257">
          <cell r="B257" t="str">
            <v>O'SULLIVAN BEACH</v>
          </cell>
          <cell r="C257">
            <v>13</v>
          </cell>
          <cell r="D257">
            <v>290000</v>
          </cell>
          <cell r="E257">
            <v>8</v>
          </cell>
          <cell r="F257">
            <v>307750</v>
          </cell>
        </row>
        <row r="258">
          <cell r="B258" t="str">
            <v>PORT NOARLUNGA</v>
          </cell>
          <cell r="C258">
            <v>11</v>
          </cell>
          <cell r="D258">
            <v>355300</v>
          </cell>
          <cell r="E258">
            <v>17</v>
          </cell>
          <cell r="F258">
            <v>423750</v>
          </cell>
        </row>
        <row r="259">
          <cell r="B259" t="str">
            <v>PORT NOARLUNGA SOUTH</v>
          </cell>
          <cell r="C259">
            <v>14</v>
          </cell>
          <cell r="D259">
            <v>397500</v>
          </cell>
          <cell r="E259">
            <v>13</v>
          </cell>
          <cell r="F259">
            <v>395000</v>
          </cell>
        </row>
        <row r="260">
          <cell r="B260" t="str">
            <v>PORT WILLUNGA</v>
          </cell>
          <cell r="C260">
            <v>12</v>
          </cell>
          <cell r="D260">
            <v>350000</v>
          </cell>
          <cell r="E260">
            <v>8</v>
          </cell>
          <cell r="F260">
            <v>315500</v>
          </cell>
        </row>
        <row r="261">
          <cell r="B261" t="str">
            <v>REYNELLA</v>
          </cell>
          <cell r="C261">
            <v>25</v>
          </cell>
          <cell r="D261">
            <v>352500</v>
          </cell>
          <cell r="E261">
            <v>11</v>
          </cell>
          <cell r="F261">
            <v>330000</v>
          </cell>
        </row>
        <row r="262">
          <cell r="B262" t="str">
            <v>REYNELLA EAST</v>
          </cell>
          <cell r="C262">
            <v>7</v>
          </cell>
          <cell r="D262">
            <v>356500</v>
          </cell>
          <cell r="E262">
            <v>11</v>
          </cell>
          <cell r="F262">
            <v>335000</v>
          </cell>
        </row>
        <row r="263">
          <cell r="B263" t="str">
            <v>SEAFORD</v>
          </cell>
          <cell r="C263">
            <v>12</v>
          </cell>
          <cell r="D263">
            <v>323750</v>
          </cell>
          <cell r="E263">
            <v>13</v>
          </cell>
          <cell r="F263">
            <v>370000</v>
          </cell>
        </row>
        <row r="264">
          <cell r="B264" t="str">
            <v>SEAFORD HEIGHTS</v>
          </cell>
          <cell r="C264">
            <v>2</v>
          </cell>
          <cell r="D264">
            <v>454500</v>
          </cell>
          <cell r="E264">
            <v>3</v>
          </cell>
          <cell r="F264">
            <v>410000</v>
          </cell>
        </row>
        <row r="265">
          <cell r="B265" t="str">
            <v>SEAFORD MEADOWS</v>
          </cell>
          <cell r="C265">
            <v>19</v>
          </cell>
          <cell r="D265">
            <v>387000</v>
          </cell>
          <cell r="E265">
            <v>21</v>
          </cell>
          <cell r="F265">
            <v>385000</v>
          </cell>
        </row>
        <row r="266">
          <cell r="B266" t="str">
            <v>SEAFORD RISE</v>
          </cell>
          <cell r="C266">
            <v>19</v>
          </cell>
          <cell r="D266">
            <v>410000</v>
          </cell>
          <cell r="E266">
            <v>26</v>
          </cell>
          <cell r="F266">
            <v>403750</v>
          </cell>
        </row>
        <row r="267">
          <cell r="B267" t="str">
            <v>SELLICKS BEACH</v>
          </cell>
          <cell r="C267">
            <v>17</v>
          </cell>
          <cell r="D267">
            <v>335000</v>
          </cell>
          <cell r="E267">
            <v>15</v>
          </cell>
          <cell r="F267">
            <v>385000</v>
          </cell>
        </row>
        <row r="268">
          <cell r="B268" t="str">
            <v>SELLICKS HILL</v>
          </cell>
        </row>
        <row r="269">
          <cell r="B269" t="str">
            <v>TATACHILLA</v>
          </cell>
        </row>
        <row r="270">
          <cell r="B270" t="str">
            <v>THE RANGE</v>
          </cell>
        </row>
        <row r="271">
          <cell r="B271" t="str">
            <v>VALE PARK</v>
          </cell>
          <cell r="C271">
            <v>11</v>
          </cell>
          <cell r="D271">
            <v>768000</v>
          </cell>
          <cell r="E271">
            <v>6</v>
          </cell>
          <cell r="F271">
            <v>767500</v>
          </cell>
        </row>
        <row r="272">
          <cell r="B272" t="str">
            <v>WHITES VALLEY</v>
          </cell>
        </row>
        <row r="273">
          <cell r="B273" t="str">
            <v>WILLUNGA</v>
          </cell>
          <cell r="C273">
            <v>8</v>
          </cell>
          <cell r="D273">
            <v>397500</v>
          </cell>
          <cell r="E273">
            <v>8</v>
          </cell>
          <cell r="F273">
            <v>437500</v>
          </cell>
        </row>
        <row r="274">
          <cell r="B274" t="str">
            <v>WILLUNGA SOUTH</v>
          </cell>
          <cell r="E274">
            <v>1</v>
          </cell>
          <cell r="F274">
            <v>316000</v>
          </cell>
        </row>
        <row r="275">
          <cell r="B275" t="str">
            <v>WOODCROFT</v>
          </cell>
          <cell r="C275">
            <v>47</v>
          </cell>
          <cell r="D275">
            <v>387500</v>
          </cell>
          <cell r="E275">
            <v>35</v>
          </cell>
          <cell r="F275">
            <v>402000</v>
          </cell>
        </row>
        <row r="276">
          <cell r="B276" t="str">
            <v>ANDREWS FARM</v>
          </cell>
          <cell r="C276">
            <v>39</v>
          </cell>
          <cell r="D276">
            <v>263000</v>
          </cell>
          <cell r="E276">
            <v>38</v>
          </cell>
          <cell r="F276">
            <v>267000</v>
          </cell>
        </row>
        <row r="277">
          <cell r="B277" t="str">
            <v>ANGLE VALE</v>
          </cell>
          <cell r="C277">
            <v>7</v>
          </cell>
          <cell r="D277">
            <v>545000</v>
          </cell>
          <cell r="E277">
            <v>8</v>
          </cell>
          <cell r="F277">
            <v>565000</v>
          </cell>
        </row>
        <row r="278">
          <cell r="B278" t="str">
            <v>BIBARINGA</v>
          </cell>
        </row>
        <row r="279">
          <cell r="B279" t="str">
            <v>BLAKEVIEW</v>
          </cell>
          <cell r="C279">
            <v>25</v>
          </cell>
          <cell r="D279">
            <v>325000</v>
          </cell>
          <cell r="E279">
            <v>31</v>
          </cell>
          <cell r="F279">
            <v>326250</v>
          </cell>
        </row>
        <row r="280">
          <cell r="B280" t="str">
            <v>BUCKLAND PARK</v>
          </cell>
        </row>
        <row r="281">
          <cell r="B281" t="str">
            <v>CRAIGMORE</v>
          </cell>
          <cell r="C281">
            <v>48</v>
          </cell>
          <cell r="D281">
            <v>283000</v>
          </cell>
          <cell r="E281">
            <v>49</v>
          </cell>
          <cell r="F281">
            <v>298750</v>
          </cell>
        </row>
        <row r="282">
          <cell r="B282" t="str">
            <v>DAVOREN PARK</v>
          </cell>
          <cell r="C282">
            <v>20</v>
          </cell>
          <cell r="D282">
            <v>185000</v>
          </cell>
          <cell r="E282">
            <v>17</v>
          </cell>
          <cell r="F282">
            <v>185750</v>
          </cell>
        </row>
        <row r="283">
          <cell r="B283" t="str">
            <v>EDINBURGH</v>
          </cell>
        </row>
        <row r="284">
          <cell r="B284" t="str">
            <v>EDINBURGH NORTH</v>
          </cell>
        </row>
        <row r="285">
          <cell r="B285" t="str">
            <v>ELIZABETH</v>
          </cell>
          <cell r="C285">
            <v>6</v>
          </cell>
          <cell r="D285">
            <v>207500</v>
          </cell>
          <cell r="E285">
            <v>4</v>
          </cell>
          <cell r="F285">
            <v>275000</v>
          </cell>
        </row>
        <row r="286">
          <cell r="B286" t="str">
            <v>ELIZABETH DOWNS</v>
          </cell>
          <cell r="C286">
            <v>21</v>
          </cell>
          <cell r="D286">
            <v>195000</v>
          </cell>
          <cell r="E286">
            <v>22</v>
          </cell>
          <cell r="F286">
            <v>210000</v>
          </cell>
        </row>
        <row r="287">
          <cell r="B287" t="str">
            <v>ELIZABETH EAST</v>
          </cell>
          <cell r="C287">
            <v>18</v>
          </cell>
          <cell r="D287">
            <v>226000</v>
          </cell>
          <cell r="E287">
            <v>12</v>
          </cell>
          <cell r="F287">
            <v>195500</v>
          </cell>
        </row>
        <row r="288">
          <cell r="B288" t="str">
            <v>ELIZABETH GROVE</v>
          </cell>
          <cell r="C288">
            <v>5</v>
          </cell>
          <cell r="D288">
            <v>255500</v>
          </cell>
          <cell r="E288">
            <v>10</v>
          </cell>
          <cell r="F288">
            <v>225750</v>
          </cell>
        </row>
        <row r="289">
          <cell r="B289" t="str">
            <v>ELIZABETH NORTH</v>
          </cell>
          <cell r="C289">
            <v>10</v>
          </cell>
          <cell r="D289">
            <v>195500</v>
          </cell>
          <cell r="E289">
            <v>5</v>
          </cell>
          <cell r="F289">
            <v>205000</v>
          </cell>
        </row>
        <row r="290">
          <cell r="B290" t="str">
            <v>ELIZABETH PARK</v>
          </cell>
          <cell r="C290">
            <v>14</v>
          </cell>
          <cell r="D290">
            <v>228000</v>
          </cell>
          <cell r="E290">
            <v>19</v>
          </cell>
          <cell r="F290">
            <v>225000</v>
          </cell>
        </row>
        <row r="291">
          <cell r="B291" t="str">
            <v>ELIZABETH SOUTH</v>
          </cell>
          <cell r="C291">
            <v>10</v>
          </cell>
          <cell r="D291">
            <v>227500</v>
          </cell>
          <cell r="E291">
            <v>7</v>
          </cell>
          <cell r="F291">
            <v>225000</v>
          </cell>
        </row>
        <row r="292">
          <cell r="B292" t="str">
            <v>ELIZABETH VALE</v>
          </cell>
          <cell r="C292">
            <v>12</v>
          </cell>
          <cell r="D292">
            <v>240000</v>
          </cell>
          <cell r="E292">
            <v>11</v>
          </cell>
          <cell r="F292">
            <v>235000</v>
          </cell>
        </row>
        <row r="293">
          <cell r="B293" t="str">
            <v>EVANSTON PARK</v>
          </cell>
          <cell r="C293">
            <v>20</v>
          </cell>
          <cell r="D293">
            <v>372500</v>
          </cell>
          <cell r="E293">
            <v>15</v>
          </cell>
          <cell r="F293">
            <v>311000</v>
          </cell>
        </row>
        <row r="294">
          <cell r="B294" t="str">
            <v>EYRE</v>
          </cell>
          <cell r="C294">
            <v>9</v>
          </cell>
          <cell r="D294">
            <v>263000</v>
          </cell>
          <cell r="E294">
            <v>3</v>
          </cell>
          <cell r="F294">
            <v>264500</v>
          </cell>
        </row>
        <row r="295">
          <cell r="B295" t="str">
            <v>GOULD CREEK</v>
          </cell>
        </row>
        <row r="296">
          <cell r="B296" t="str">
            <v>HILLBANK</v>
          </cell>
          <cell r="C296">
            <v>23</v>
          </cell>
          <cell r="D296">
            <v>327500</v>
          </cell>
          <cell r="E296">
            <v>26</v>
          </cell>
          <cell r="F296">
            <v>345000</v>
          </cell>
        </row>
        <row r="297">
          <cell r="B297" t="str">
            <v>HILLIER</v>
          </cell>
        </row>
        <row r="298">
          <cell r="B298" t="str">
            <v>HUMBUG SCRUB</v>
          </cell>
        </row>
        <row r="299">
          <cell r="B299" t="str">
            <v>MACDONALD PARK</v>
          </cell>
        </row>
        <row r="300">
          <cell r="B300" t="str">
            <v>MUNNO PARA</v>
          </cell>
          <cell r="C300">
            <v>17</v>
          </cell>
          <cell r="D300">
            <v>280000</v>
          </cell>
          <cell r="E300">
            <v>9</v>
          </cell>
          <cell r="F300">
            <v>285000</v>
          </cell>
        </row>
        <row r="301">
          <cell r="B301" t="str">
            <v>MUNNO PARA DOWNS</v>
          </cell>
        </row>
        <row r="302">
          <cell r="B302" t="str">
            <v>MUNNO PARA WEST</v>
          </cell>
          <cell r="C302">
            <v>25</v>
          </cell>
          <cell r="D302">
            <v>288000</v>
          </cell>
          <cell r="E302">
            <v>33</v>
          </cell>
          <cell r="F302">
            <v>287500</v>
          </cell>
        </row>
        <row r="303">
          <cell r="B303" t="str">
            <v>ONE TREE HILL</v>
          </cell>
        </row>
        <row r="304">
          <cell r="B304" t="str">
            <v>PENFIELD</v>
          </cell>
        </row>
        <row r="305">
          <cell r="B305" t="str">
            <v>PENFIELD GARDENS</v>
          </cell>
        </row>
        <row r="306">
          <cell r="B306" t="str">
            <v>SAMPSON FLAT</v>
          </cell>
        </row>
        <row r="307">
          <cell r="B307" t="str">
            <v>SMITHFIELD</v>
          </cell>
          <cell r="C307">
            <v>3</v>
          </cell>
          <cell r="D307">
            <v>205000</v>
          </cell>
          <cell r="E307">
            <v>8</v>
          </cell>
          <cell r="F307">
            <v>243500</v>
          </cell>
        </row>
        <row r="308">
          <cell r="B308" t="str">
            <v>SMITHFIELD PLAINS</v>
          </cell>
          <cell r="C308">
            <v>18</v>
          </cell>
          <cell r="D308">
            <v>182500</v>
          </cell>
          <cell r="E308">
            <v>13</v>
          </cell>
          <cell r="F308">
            <v>175000</v>
          </cell>
        </row>
        <row r="309">
          <cell r="B309" t="str">
            <v>ST KILDA</v>
          </cell>
          <cell r="E309">
            <v>1</v>
          </cell>
          <cell r="F309">
            <v>300000</v>
          </cell>
        </row>
        <row r="310">
          <cell r="B310" t="str">
            <v>ULEYBURY</v>
          </cell>
        </row>
        <row r="311">
          <cell r="B311" t="str">
            <v>VIRGINIA</v>
          </cell>
          <cell r="C311">
            <v>3</v>
          </cell>
          <cell r="D311">
            <v>550000</v>
          </cell>
          <cell r="E311">
            <v>2</v>
          </cell>
          <cell r="F311">
            <v>472500</v>
          </cell>
        </row>
        <row r="312">
          <cell r="B312" t="str">
            <v>WATERLOO CORNER</v>
          </cell>
        </row>
        <row r="313">
          <cell r="B313" t="str">
            <v>YATTALUNGA</v>
          </cell>
        </row>
        <row r="314">
          <cell r="B314" t="str">
            <v>ALBERTON</v>
          </cell>
          <cell r="C314">
            <v>10</v>
          </cell>
          <cell r="D314">
            <v>515250</v>
          </cell>
          <cell r="E314">
            <v>6</v>
          </cell>
          <cell r="F314">
            <v>477000</v>
          </cell>
        </row>
        <row r="315">
          <cell r="B315" t="str">
            <v>ANGLE PARK</v>
          </cell>
          <cell r="C315">
            <v>3</v>
          </cell>
          <cell r="D315">
            <v>458000</v>
          </cell>
          <cell r="E315">
            <v>3</v>
          </cell>
          <cell r="F315">
            <v>450000</v>
          </cell>
        </row>
        <row r="316">
          <cell r="B316" t="str">
            <v>BIRKENHEAD</v>
          </cell>
          <cell r="C316">
            <v>6</v>
          </cell>
          <cell r="D316">
            <v>479500</v>
          </cell>
          <cell r="E316">
            <v>23</v>
          </cell>
          <cell r="F316">
            <v>390000</v>
          </cell>
        </row>
        <row r="317">
          <cell r="B317" t="str">
            <v>BLAIR ATHOL</v>
          </cell>
          <cell r="C317">
            <v>21</v>
          </cell>
          <cell r="D317">
            <v>480000</v>
          </cell>
          <cell r="E317">
            <v>27</v>
          </cell>
          <cell r="F317">
            <v>480999</v>
          </cell>
        </row>
        <row r="318">
          <cell r="B318" t="str">
            <v>BROADVIEW</v>
          </cell>
          <cell r="C318">
            <v>20</v>
          </cell>
          <cell r="D318">
            <v>606250</v>
          </cell>
          <cell r="E318">
            <v>21</v>
          </cell>
          <cell r="F318">
            <v>605250</v>
          </cell>
        </row>
        <row r="319">
          <cell r="B319" t="str">
            <v>CLEARVIEW</v>
          </cell>
          <cell r="C319">
            <v>13</v>
          </cell>
          <cell r="D319">
            <v>396000</v>
          </cell>
          <cell r="E319">
            <v>24</v>
          </cell>
          <cell r="F319">
            <v>460000</v>
          </cell>
        </row>
        <row r="320">
          <cell r="B320" t="str">
            <v>CROYDON PARK</v>
          </cell>
          <cell r="C320">
            <v>5</v>
          </cell>
          <cell r="D320">
            <v>502500</v>
          </cell>
          <cell r="E320">
            <v>13</v>
          </cell>
          <cell r="F320">
            <v>538000</v>
          </cell>
        </row>
        <row r="321">
          <cell r="B321" t="str">
            <v>DERNANCOURT</v>
          </cell>
          <cell r="C321">
            <v>15</v>
          </cell>
          <cell r="D321">
            <v>470000</v>
          </cell>
          <cell r="E321">
            <v>14</v>
          </cell>
          <cell r="F321">
            <v>486000</v>
          </cell>
        </row>
        <row r="322">
          <cell r="B322" t="str">
            <v>DEVON PARK</v>
          </cell>
          <cell r="C322">
            <v>9</v>
          </cell>
          <cell r="D322">
            <v>347500</v>
          </cell>
          <cell r="E322">
            <v>5</v>
          </cell>
          <cell r="F322">
            <v>520000</v>
          </cell>
        </row>
        <row r="323">
          <cell r="B323" t="str">
            <v>DRY CREEK</v>
          </cell>
          <cell r="C323">
            <v>3</v>
          </cell>
          <cell r="D323">
            <v>281000</v>
          </cell>
        </row>
        <row r="324">
          <cell r="B324" t="str">
            <v>DUDLEY PARK</v>
          </cell>
          <cell r="C324">
            <v>3</v>
          </cell>
          <cell r="D324">
            <v>455000</v>
          </cell>
          <cell r="E324">
            <v>1</v>
          </cell>
          <cell r="F324">
            <v>420250</v>
          </cell>
        </row>
        <row r="325">
          <cell r="B325" t="str">
            <v>ENFIELD</v>
          </cell>
          <cell r="C325">
            <v>26</v>
          </cell>
          <cell r="D325">
            <v>410000</v>
          </cell>
          <cell r="E325">
            <v>17</v>
          </cell>
          <cell r="F325">
            <v>445000</v>
          </cell>
        </row>
        <row r="326">
          <cell r="B326" t="str">
            <v>ETHELTON</v>
          </cell>
          <cell r="C326">
            <v>8</v>
          </cell>
          <cell r="D326">
            <v>429250</v>
          </cell>
          <cell r="E326">
            <v>8</v>
          </cell>
          <cell r="F326">
            <v>522500</v>
          </cell>
        </row>
        <row r="327">
          <cell r="B327" t="str">
            <v>EXETER</v>
          </cell>
          <cell r="C327">
            <v>4</v>
          </cell>
          <cell r="D327">
            <v>425000</v>
          </cell>
          <cell r="E327">
            <v>3</v>
          </cell>
          <cell r="F327">
            <v>475000</v>
          </cell>
        </row>
        <row r="328">
          <cell r="B328" t="str">
            <v>FERRYDEN PARK</v>
          </cell>
          <cell r="C328">
            <v>15</v>
          </cell>
          <cell r="D328">
            <v>415000</v>
          </cell>
          <cell r="E328">
            <v>7</v>
          </cell>
          <cell r="F328">
            <v>495000</v>
          </cell>
        </row>
        <row r="329">
          <cell r="B329" t="str">
            <v>GEPPS CROSS</v>
          </cell>
          <cell r="C329">
            <v>3</v>
          </cell>
          <cell r="D329">
            <v>390000</v>
          </cell>
          <cell r="E329">
            <v>2</v>
          </cell>
          <cell r="F329">
            <v>382500</v>
          </cell>
        </row>
        <row r="330">
          <cell r="B330" t="str">
            <v>GILLES PLAINS</v>
          </cell>
          <cell r="C330">
            <v>15</v>
          </cell>
          <cell r="D330">
            <v>397500</v>
          </cell>
          <cell r="E330">
            <v>11</v>
          </cell>
          <cell r="F330">
            <v>422500</v>
          </cell>
        </row>
        <row r="331">
          <cell r="B331" t="str">
            <v>GILLMAN</v>
          </cell>
        </row>
        <row r="332">
          <cell r="B332" t="str">
            <v>GLANVILLE</v>
          </cell>
          <cell r="C332">
            <v>2</v>
          </cell>
          <cell r="D332">
            <v>351500</v>
          </cell>
          <cell r="E332">
            <v>3</v>
          </cell>
          <cell r="F332">
            <v>325000</v>
          </cell>
        </row>
        <row r="333">
          <cell r="B333" t="str">
            <v>GREENACRES</v>
          </cell>
          <cell r="C333">
            <v>15</v>
          </cell>
          <cell r="D333">
            <v>467000</v>
          </cell>
          <cell r="E333">
            <v>8</v>
          </cell>
          <cell r="F333">
            <v>488000</v>
          </cell>
        </row>
        <row r="334">
          <cell r="B334" t="str">
            <v>HAMPSTEAD GARDENS</v>
          </cell>
          <cell r="C334">
            <v>2</v>
          </cell>
          <cell r="D334">
            <v>431000</v>
          </cell>
          <cell r="E334">
            <v>3</v>
          </cell>
          <cell r="F334">
            <v>434500</v>
          </cell>
        </row>
        <row r="335">
          <cell r="B335" t="str">
            <v>HILLCREST</v>
          </cell>
          <cell r="C335">
            <v>17</v>
          </cell>
          <cell r="D335">
            <v>465000</v>
          </cell>
          <cell r="E335">
            <v>6</v>
          </cell>
          <cell r="F335">
            <v>472500</v>
          </cell>
        </row>
        <row r="336">
          <cell r="B336" t="str">
            <v>HOLDEN HILL</v>
          </cell>
          <cell r="C336">
            <v>18</v>
          </cell>
          <cell r="D336">
            <v>402000</v>
          </cell>
          <cell r="E336">
            <v>13</v>
          </cell>
          <cell r="F336">
            <v>415000</v>
          </cell>
        </row>
        <row r="337">
          <cell r="B337" t="str">
            <v>KILBURN</v>
          </cell>
          <cell r="C337">
            <v>9</v>
          </cell>
          <cell r="D337">
            <v>501295</v>
          </cell>
          <cell r="E337">
            <v>12</v>
          </cell>
          <cell r="F337">
            <v>496750</v>
          </cell>
        </row>
        <row r="338">
          <cell r="B338" t="str">
            <v>KLEMZIG</v>
          </cell>
          <cell r="C338">
            <v>26</v>
          </cell>
          <cell r="D338">
            <v>508000</v>
          </cell>
          <cell r="E338">
            <v>26</v>
          </cell>
          <cell r="F338">
            <v>530000</v>
          </cell>
        </row>
        <row r="339">
          <cell r="B339" t="str">
            <v>LARGS BAY</v>
          </cell>
          <cell r="C339">
            <v>20</v>
          </cell>
          <cell r="D339">
            <v>455000</v>
          </cell>
          <cell r="E339">
            <v>14</v>
          </cell>
          <cell r="F339">
            <v>513000</v>
          </cell>
        </row>
        <row r="340">
          <cell r="B340" t="str">
            <v>LARGS NORTH</v>
          </cell>
          <cell r="C340">
            <v>20</v>
          </cell>
          <cell r="D340">
            <v>432500</v>
          </cell>
          <cell r="E340">
            <v>19</v>
          </cell>
          <cell r="F340">
            <v>499000</v>
          </cell>
        </row>
        <row r="341">
          <cell r="B341" t="str">
            <v>LIGHTSVIEW</v>
          </cell>
          <cell r="C341">
            <v>24</v>
          </cell>
          <cell r="D341">
            <v>469250</v>
          </cell>
          <cell r="E341">
            <v>37</v>
          </cell>
          <cell r="F341">
            <v>480000</v>
          </cell>
        </row>
        <row r="342">
          <cell r="B342" t="str">
            <v>MANNINGHAM</v>
          </cell>
          <cell r="C342">
            <v>5</v>
          </cell>
          <cell r="D342">
            <v>562500</v>
          </cell>
          <cell r="E342">
            <v>4</v>
          </cell>
          <cell r="F342">
            <v>645000</v>
          </cell>
        </row>
        <row r="343">
          <cell r="B343" t="str">
            <v>MANSFIELD PARK</v>
          </cell>
          <cell r="C343">
            <v>13</v>
          </cell>
          <cell r="D343">
            <v>414000</v>
          </cell>
          <cell r="E343">
            <v>8</v>
          </cell>
          <cell r="F343">
            <v>405000</v>
          </cell>
        </row>
        <row r="344">
          <cell r="B344" t="str">
            <v>NEW PORT</v>
          </cell>
        </row>
        <row r="345">
          <cell r="B345" t="str">
            <v>NORTH HAVEN</v>
          </cell>
          <cell r="C345">
            <v>25</v>
          </cell>
          <cell r="D345">
            <v>475000</v>
          </cell>
          <cell r="E345">
            <v>15</v>
          </cell>
          <cell r="F345">
            <v>458000</v>
          </cell>
        </row>
        <row r="346">
          <cell r="B346" t="str">
            <v>NORTHFIELD</v>
          </cell>
          <cell r="C346">
            <v>12</v>
          </cell>
          <cell r="D346">
            <v>401250</v>
          </cell>
          <cell r="E346">
            <v>8</v>
          </cell>
          <cell r="F346">
            <v>452500</v>
          </cell>
        </row>
        <row r="347">
          <cell r="B347" t="str">
            <v>NORTHGATE</v>
          </cell>
          <cell r="C347">
            <v>10</v>
          </cell>
          <cell r="D347">
            <v>662500</v>
          </cell>
          <cell r="E347">
            <v>8</v>
          </cell>
          <cell r="F347">
            <v>587550</v>
          </cell>
        </row>
        <row r="348">
          <cell r="B348" t="str">
            <v>OAKDEN</v>
          </cell>
          <cell r="C348">
            <v>14</v>
          </cell>
          <cell r="D348">
            <v>477500</v>
          </cell>
          <cell r="E348">
            <v>15</v>
          </cell>
          <cell r="F348">
            <v>444500</v>
          </cell>
        </row>
        <row r="349">
          <cell r="B349" t="str">
            <v>OSBORNE</v>
          </cell>
          <cell r="C349">
            <v>8</v>
          </cell>
          <cell r="D349">
            <v>352500</v>
          </cell>
          <cell r="E349">
            <v>8</v>
          </cell>
          <cell r="F349">
            <v>377250</v>
          </cell>
        </row>
        <row r="350">
          <cell r="B350" t="str">
            <v>OTTOWAY</v>
          </cell>
          <cell r="C350">
            <v>7</v>
          </cell>
          <cell r="D350">
            <v>355000</v>
          </cell>
          <cell r="E350">
            <v>13</v>
          </cell>
          <cell r="F350">
            <v>356000</v>
          </cell>
        </row>
        <row r="351">
          <cell r="B351" t="str">
            <v>OUTER HARBOR</v>
          </cell>
        </row>
        <row r="352">
          <cell r="B352" t="str">
            <v>OVINGHAM</v>
          </cell>
          <cell r="C352">
            <v>3</v>
          </cell>
          <cell r="D352">
            <v>580000</v>
          </cell>
          <cell r="E352">
            <v>3</v>
          </cell>
          <cell r="F352">
            <v>611500</v>
          </cell>
        </row>
        <row r="353">
          <cell r="B353" t="str">
            <v>PETERHEAD</v>
          </cell>
          <cell r="C353">
            <v>4</v>
          </cell>
          <cell r="D353">
            <v>432500</v>
          </cell>
          <cell r="E353">
            <v>3</v>
          </cell>
          <cell r="F353">
            <v>370000</v>
          </cell>
        </row>
        <row r="354">
          <cell r="B354" t="str">
            <v>PORT ADELAIDE</v>
          </cell>
          <cell r="C354">
            <v>4</v>
          </cell>
          <cell r="D354">
            <v>335000</v>
          </cell>
          <cell r="E354">
            <v>1</v>
          </cell>
          <cell r="F354">
            <v>480000</v>
          </cell>
        </row>
        <row r="355">
          <cell r="B355" t="str">
            <v>PROSPECT</v>
          </cell>
          <cell r="C355">
            <v>47</v>
          </cell>
          <cell r="D355">
            <v>678000</v>
          </cell>
          <cell r="E355">
            <v>39</v>
          </cell>
          <cell r="F355">
            <v>727000</v>
          </cell>
        </row>
        <row r="356">
          <cell r="B356" t="str">
            <v>QUEENSTOWN</v>
          </cell>
          <cell r="C356">
            <v>6</v>
          </cell>
          <cell r="D356">
            <v>455000</v>
          </cell>
          <cell r="E356">
            <v>6</v>
          </cell>
          <cell r="F356">
            <v>415000</v>
          </cell>
        </row>
        <row r="357">
          <cell r="B357" t="str">
            <v>REGENCY PARK</v>
          </cell>
        </row>
        <row r="358">
          <cell r="B358" t="str">
            <v>ROSEWATER</v>
          </cell>
          <cell r="C358">
            <v>13</v>
          </cell>
          <cell r="D358">
            <v>347500</v>
          </cell>
          <cell r="E358">
            <v>13</v>
          </cell>
          <cell r="F358">
            <v>386250</v>
          </cell>
        </row>
        <row r="359">
          <cell r="B359" t="str">
            <v>SEFTON PARK</v>
          </cell>
          <cell r="C359">
            <v>4</v>
          </cell>
          <cell r="D359">
            <v>653000</v>
          </cell>
          <cell r="E359">
            <v>4</v>
          </cell>
          <cell r="F359">
            <v>620000</v>
          </cell>
        </row>
        <row r="360">
          <cell r="B360" t="str">
            <v>SEMAPHORE</v>
          </cell>
          <cell r="C360">
            <v>4</v>
          </cell>
          <cell r="D360">
            <v>735000</v>
          </cell>
          <cell r="E360">
            <v>4</v>
          </cell>
          <cell r="F360">
            <v>540000</v>
          </cell>
        </row>
        <row r="361">
          <cell r="B361" t="str">
            <v>SEMAPHORE SOUTH</v>
          </cell>
          <cell r="C361">
            <v>4</v>
          </cell>
          <cell r="D361">
            <v>955000</v>
          </cell>
          <cell r="E361">
            <v>5</v>
          </cell>
          <cell r="F361">
            <v>607500</v>
          </cell>
        </row>
        <row r="362">
          <cell r="B362" t="str">
            <v>TAPEROO</v>
          </cell>
          <cell r="C362">
            <v>6</v>
          </cell>
          <cell r="D362">
            <v>355000</v>
          </cell>
          <cell r="E362">
            <v>14</v>
          </cell>
          <cell r="F362">
            <v>380000</v>
          </cell>
        </row>
        <row r="363">
          <cell r="B363" t="str">
            <v>VALLEY VIEW</v>
          </cell>
          <cell r="C363">
            <v>23</v>
          </cell>
          <cell r="D363">
            <v>397000</v>
          </cell>
          <cell r="E363">
            <v>27</v>
          </cell>
          <cell r="F363">
            <v>410000</v>
          </cell>
        </row>
        <row r="364">
          <cell r="B364" t="str">
            <v>WALKLEY HEIGHTS</v>
          </cell>
          <cell r="C364">
            <v>10</v>
          </cell>
          <cell r="D364">
            <v>460000</v>
          </cell>
          <cell r="E364">
            <v>13</v>
          </cell>
          <cell r="F364">
            <v>565000</v>
          </cell>
        </row>
        <row r="365">
          <cell r="B365" t="str">
            <v>WINDSOR GARDENS</v>
          </cell>
          <cell r="C365">
            <v>19</v>
          </cell>
          <cell r="D365">
            <v>428500</v>
          </cell>
          <cell r="E365">
            <v>19</v>
          </cell>
          <cell r="F365">
            <v>456250</v>
          </cell>
        </row>
        <row r="366">
          <cell r="B366" t="str">
            <v>WINGFIELD</v>
          </cell>
        </row>
        <row r="367">
          <cell r="B367" t="str">
            <v>WOODVILLE GARDENS</v>
          </cell>
          <cell r="C367">
            <v>6</v>
          </cell>
          <cell r="D367">
            <v>433500</v>
          </cell>
          <cell r="E367">
            <v>4</v>
          </cell>
          <cell r="F367">
            <v>415500</v>
          </cell>
        </row>
        <row r="368">
          <cell r="B368" t="str">
            <v>BROADVIEW</v>
          </cell>
          <cell r="C368">
            <v>20</v>
          </cell>
          <cell r="D368">
            <v>606250</v>
          </cell>
          <cell r="E368">
            <v>21</v>
          </cell>
          <cell r="F368">
            <v>605250</v>
          </cell>
        </row>
        <row r="369">
          <cell r="B369" t="str">
            <v>COLLINSWOOD</v>
          </cell>
          <cell r="C369">
            <v>2</v>
          </cell>
          <cell r="D369">
            <v>695500</v>
          </cell>
          <cell r="E369">
            <v>4</v>
          </cell>
          <cell r="F369">
            <v>831355</v>
          </cell>
        </row>
        <row r="370">
          <cell r="B370" t="str">
            <v>FITZROY</v>
          </cell>
          <cell r="C370">
            <v>4</v>
          </cell>
          <cell r="D370">
            <v>905000</v>
          </cell>
        </row>
        <row r="371">
          <cell r="B371" t="str">
            <v>MEDINDIE GARDENS</v>
          </cell>
        </row>
        <row r="372">
          <cell r="B372" t="str">
            <v>NAILSWORTH</v>
          </cell>
          <cell r="C372">
            <v>4</v>
          </cell>
          <cell r="D372">
            <v>618000</v>
          </cell>
          <cell r="E372">
            <v>9</v>
          </cell>
          <cell r="F372">
            <v>692500</v>
          </cell>
        </row>
        <row r="373">
          <cell r="B373" t="str">
            <v>OVINGHAM</v>
          </cell>
          <cell r="C373">
            <v>3</v>
          </cell>
          <cell r="D373">
            <v>580000</v>
          </cell>
          <cell r="E373">
            <v>3</v>
          </cell>
          <cell r="F373">
            <v>611500</v>
          </cell>
        </row>
        <row r="374">
          <cell r="B374" t="str">
            <v>PROSPECT</v>
          </cell>
          <cell r="C374">
            <v>47</v>
          </cell>
          <cell r="D374">
            <v>678000</v>
          </cell>
          <cell r="E374">
            <v>39</v>
          </cell>
          <cell r="F374">
            <v>727000</v>
          </cell>
        </row>
        <row r="375">
          <cell r="B375" t="str">
            <v>SEFTON PARK</v>
          </cell>
          <cell r="C375">
            <v>4</v>
          </cell>
          <cell r="D375">
            <v>653000</v>
          </cell>
          <cell r="E375">
            <v>4</v>
          </cell>
          <cell r="F375">
            <v>620000</v>
          </cell>
        </row>
        <row r="376">
          <cell r="B376" t="str">
            <v>THORNGATE</v>
          </cell>
          <cell r="C376">
            <v>1</v>
          </cell>
          <cell r="D376">
            <v>1550000</v>
          </cell>
        </row>
        <row r="377">
          <cell r="B377" t="str">
            <v>BOLIVAR</v>
          </cell>
        </row>
        <row r="378">
          <cell r="B378" t="str">
            <v>BRAHMA LODGE</v>
          </cell>
          <cell r="C378">
            <v>13</v>
          </cell>
          <cell r="D378">
            <v>262500</v>
          </cell>
          <cell r="E378">
            <v>12</v>
          </cell>
          <cell r="F378">
            <v>260000</v>
          </cell>
        </row>
        <row r="379">
          <cell r="B379" t="str">
            <v>BURTON</v>
          </cell>
          <cell r="C379">
            <v>22</v>
          </cell>
          <cell r="D379">
            <v>322500</v>
          </cell>
          <cell r="E379">
            <v>17</v>
          </cell>
          <cell r="F379">
            <v>360000</v>
          </cell>
        </row>
        <row r="380">
          <cell r="B380" t="str">
            <v>CAVAN</v>
          </cell>
          <cell r="E380">
            <v>1</v>
          </cell>
          <cell r="F380">
            <v>300000</v>
          </cell>
        </row>
        <row r="381">
          <cell r="B381" t="str">
            <v>DIREK</v>
          </cell>
          <cell r="C381">
            <v>2</v>
          </cell>
          <cell r="D381">
            <v>285000</v>
          </cell>
          <cell r="E381">
            <v>2</v>
          </cell>
          <cell r="F381">
            <v>310000</v>
          </cell>
        </row>
        <row r="382">
          <cell r="B382" t="str">
            <v>DRY CREEK</v>
          </cell>
          <cell r="C382">
            <v>3</v>
          </cell>
          <cell r="D382">
            <v>281000</v>
          </cell>
        </row>
        <row r="383">
          <cell r="B383" t="str">
            <v>EDINBURGH</v>
          </cell>
        </row>
        <row r="384">
          <cell r="B384" t="str">
            <v>ELIZABETH VALE</v>
          </cell>
          <cell r="C384">
            <v>12</v>
          </cell>
          <cell r="D384">
            <v>240000</v>
          </cell>
          <cell r="E384">
            <v>11</v>
          </cell>
          <cell r="F384">
            <v>235000</v>
          </cell>
        </row>
        <row r="385">
          <cell r="B385" t="str">
            <v>GLOBE DERBY PARK</v>
          </cell>
        </row>
        <row r="386">
          <cell r="B386" t="str">
            <v>GREEN FIELDS</v>
          </cell>
          <cell r="E386">
            <v>1</v>
          </cell>
          <cell r="F386">
            <v>320000</v>
          </cell>
        </row>
        <row r="387">
          <cell r="B387" t="str">
            <v>GULFVIEW HEIGHTS</v>
          </cell>
          <cell r="C387">
            <v>14</v>
          </cell>
          <cell r="D387">
            <v>586500</v>
          </cell>
          <cell r="E387">
            <v>10</v>
          </cell>
          <cell r="F387">
            <v>374500</v>
          </cell>
        </row>
        <row r="388">
          <cell r="B388" t="str">
            <v>INGLE FARM</v>
          </cell>
          <cell r="C388">
            <v>31</v>
          </cell>
          <cell r="D388">
            <v>330000</v>
          </cell>
          <cell r="E388">
            <v>35</v>
          </cell>
          <cell r="F388">
            <v>335100</v>
          </cell>
        </row>
        <row r="389">
          <cell r="B389" t="str">
            <v>MAWSON LAKES</v>
          </cell>
          <cell r="C389">
            <v>61</v>
          </cell>
          <cell r="D389">
            <v>497250</v>
          </cell>
          <cell r="E389">
            <v>62</v>
          </cell>
          <cell r="F389">
            <v>450000</v>
          </cell>
        </row>
        <row r="390">
          <cell r="B390" t="str">
            <v>MODBURY HEIGHTS</v>
          </cell>
          <cell r="C390">
            <v>29</v>
          </cell>
          <cell r="D390">
            <v>415000</v>
          </cell>
          <cell r="E390">
            <v>35</v>
          </cell>
          <cell r="F390">
            <v>388000</v>
          </cell>
        </row>
        <row r="391">
          <cell r="B391" t="str">
            <v>PARA HILLS</v>
          </cell>
          <cell r="C391">
            <v>31</v>
          </cell>
          <cell r="D391">
            <v>315000</v>
          </cell>
          <cell r="E391">
            <v>35</v>
          </cell>
          <cell r="F391">
            <v>330750</v>
          </cell>
        </row>
        <row r="392">
          <cell r="B392" t="str">
            <v>PARA HILLS WEST</v>
          </cell>
          <cell r="C392">
            <v>14</v>
          </cell>
          <cell r="D392">
            <v>320000</v>
          </cell>
          <cell r="E392">
            <v>15</v>
          </cell>
          <cell r="F392">
            <v>316000</v>
          </cell>
        </row>
        <row r="393">
          <cell r="B393" t="str">
            <v>PARA VISTA</v>
          </cell>
          <cell r="C393">
            <v>11</v>
          </cell>
          <cell r="D393">
            <v>350000</v>
          </cell>
          <cell r="E393">
            <v>20</v>
          </cell>
          <cell r="F393">
            <v>340000</v>
          </cell>
        </row>
        <row r="394">
          <cell r="B394" t="str">
            <v>PARAFIELD GARDENS</v>
          </cell>
          <cell r="C394">
            <v>59</v>
          </cell>
          <cell r="D394">
            <v>313500</v>
          </cell>
          <cell r="E394">
            <v>47</v>
          </cell>
          <cell r="F394">
            <v>332000</v>
          </cell>
        </row>
        <row r="395">
          <cell r="B395" t="str">
            <v>PARALOWIE</v>
          </cell>
          <cell r="C395">
            <v>77</v>
          </cell>
          <cell r="D395">
            <v>329500</v>
          </cell>
          <cell r="E395">
            <v>62</v>
          </cell>
          <cell r="F395">
            <v>325000</v>
          </cell>
        </row>
        <row r="396">
          <cell r="B396" t="str">
            <v>POORAKA</v>
          </cell>
          <cell r="C396">
            <v>19</v>
          </cell>
          <cell r="D396">
            <v>358000</v>
          </cell>
          <cell r="E396">
            <v>32</v>
          </cell>
          <cell r="F396">
            <v>370000</v>
          </cell>
        </row>
        <row r="397">
          <cell r="B397" t="str">
            <v>SALISBURY</v>
          </cell>
          <cell r="C397">
            <v>24</v>
          </cell>
          <cell r="D397">
            <v>285000</v>
          </cell>
          <cell r="E397">
            <v>26</v>
          </cell>
          <cell r="F397">
            <v>305000</v>
          </cell>
        </row>
        <row r="398">
          <cell r="B398" t="str">
            <v>SALISBURY DOWNS</v>
          </cell>
          <cell r="C398">
            <v>9</v>
          </cell>
          <cell r="D398">
            <v>300000</v>
          </cell>
          <cell r="E398">
            <v>11</v>
          </cell>
          <cell r="F398">
            <v>290500</v>
          </cell>
        </row>
        <row r="399">
          <cell r="B399" t="str">
            <v>SALISBURY EAST</v>
          </cell>
          <cell r="C399">
            <v>36</v>
          </cell>
          <cell r="D399">
            <v>315000</v>
          </cell>
          <cell r="E399">
            <v>30</v>
          </cell>
          <cell r="F399">
            <v>307500</v>
          </cell>
        </row>
        <row r="400">
          <cell r="B400" t="str">
            <v>SALISBURY HEIGHTS</v>
          </cell>
          <cell r="C400">
            <v>22</v>
          </cell>
          <cell r="D400">
            <v>363000</v>
          </cell>
          <cell r="E400">
            <v>21</v>
          </cell>
          <cell r="F400">
            <v>420000</v>
          </cell>
        </row>
        <row r="401">
          <cell r="B401" t="str">
            <v>SALISBURY NORTH</v>
          </cell>
          <cell r="C401">
            <v>29</v>
          </cell>
          <cell r="D401">
            <v>260000</v>
          </cell>
          <cell r="E401">
            <v>31</v>
          </cell>
          <cell r="F401">
            <v>260000</v>
          </cell>
        </row>
        <row r="402">
          <cell r="B402" t="str">
            <v>SALISBURY PARK</v>
          </cell>
          <cell r="C402">
            <v>11</v>
          </cell>
          <cell r="D402">
            <v>295000</v>
          </cell>
          <cell r="E402">
            <v>9</v>
          </cell>
          <cell r="F402">
            <v>292500</v>
          </cell>
        </row>
        <row r="403">
          <cell r="B403" t="str">
            <v>SALISBURY PLAIN</v>
          </cell>
          <cell r="C403">
            <v>3</v>
          </cell>
          <cell r="D403">
            <v>320000</v>
          </cell>
          <cell r="E403">
            <v>7</v>
          </cell>
          <cell r="F403">
            <v>310000</v>
          </cell>
        </row>
        <row r="404">
          <cell r="B404" t="str">
            <v>SALISBURY SOUTH</v>
          </cell>
        </row>
        <row r="405">
          <cell r="B405" t="str">
            <v>ST KILDA</v>
          </cell>
          <cell r="E405">
            <v>1</v>
          </cell>
          <cell r="F405">
            <v>300000</v>
          </cell>
        </row>
        <row r="406">
          <cell r="B406" t="str">
            <v>VALLEY VIEW</v>
          </cell>
          <cell r="C406">
            <v>23</v>
          </cell>
          <cell r="D406">
            <v>397000</v>
          </cell>
          <cell r="E406">
            <v>27</v>
          </cell>
          <cell r="F406">
            <v>410000</v>
          </cell>
        </row>
        <row r="407">
          <cell r="B407" t="str">
            <v>WALKLEY HEIGHTS</v>
          </cell>
          <cell r="C407">
            <v>10</v>
          </cell>
          <cell r="D407">
            <v>460000</v>
          </cell>
          <cell r="E407">
            <v>13</v>
          </cell>
          <cell r="F407">
            <v>565000</v>
          </cell>
        </row>
        <row r="408">
          <cell r="B408" t="str">
            <v>WATERLOO CORNER</v>
          </cell>
        </row>
        <row r="409">
          <cell r="B409" t="str">
            <v>BANKSIA PARK</v>
          </cell>
          <cell r="C409">
            <v>16</v>
          </cell>
          <cell r="D409">
            <v>370000</v>
          </cell>
          <cell r="E409">
            <v>12</v>
          </cell>
          <cell r="F409">
            <v>397500</v>
          </cell>
        </row>
        <row r="410">
          <cell r="B410" t="str">
            <v>DERNANCOURT</v>
          </cell>
          <cell r="C410">
            <v>15</v>
          </cell>
          <cell r="D410">
            <v>470000</v>
          </cell>
          <cell r="E410">
            <v>14</v>
          </cell>
          <cell r="F410">
            <v>486000</v>
          </cell>
        </row>
        <row r="411">
          <cell r="B411" t="str">
            <v>FAIRVIEW PARK</v>
          </cell>
          <cell r="C411">
            <v>11</v>
          </cell>
          <cell r="D411">
            <v>400000</v>
          </cell>
          <cell r="E411">
            <v>13</v>
          </cell>
          <cell r="F411">
            <v>400000</v>
          </cell>
        </row>
        <row r="412">
          <cell r="B412" t="str">
            <v>GILLES PLAINS</v>
          </cell>
          <cell r="C412">
            <v>15</v>
          </cell>
          <cell r="D412">
            <v>397500</v>
          </cell>
          <cell r="E412">
            <v>11</v>
          </cell>
          <cell r="F412">
            <v>422500</v>
          </cell>
        </row>
        <row r="413">
          <cell r="B413" t="str">
            <v>GOLDEN GROVE</v>
          </cell>
          <cell r="C413">
            <v>44</v>
          </cell>
          <cell r="D413">
            <v>461000</v>
          </cell>
          <cell r="E413">
            <v>49</v>
          </cell>
          <cell r="F413">
            <v>504000</v>
          </cell>
        </row>
        <row r="414">
          <cell r="B414" t="str">
            <v>GOULD CREEK</v>
          </cell>
        </row>
        <row r="415">
          <cell r="B415" t="str">
            <v>GREENWITH</v>
          </cell>
          <cell r="C415">
            <v>37</v>
          </cell>
          <cell r="D415">
            <v>466500</v>
          </cell>
          <cell r="E415">
            <v>48</v>
          </cell>
          <cell r="F415">
            <v>398000</v>
          </cell>
        </row>
        <row r="416">
          <cell r="B416" t="str">
            <v>GULFVIEW HEIGHTS</v>
          </cell>
          <cell r="C416">
            <v>14</v>
          </cell>
          <cell r="D416">
            <v>586500</v>
          </cell>
          <cell r="E416">
            <v>10</v>
          </cell>
          <cell r="F416">
            <v>374500</v>
          </cell>
        </row>
        <row r="417">
          <cell r="B417" t="str">
            <v>HIGHBURY</v>
          </cell>
          <cell r="C417">
            <v>29</v>
          </cell>
          <cell r="D417">
            <v>445000</v>
          </cell>
          <cell r="E417">
            <v>24</v>
          </cell>
          <cell r="F417">
            <v>500000</v>
          </cell>
        </row>
        <row r="418">
          <cell r="B418" t="str">
            <v>HOLDEN HILL</v>
          </cell>
          <cell r="C418">
            <v>18</v>
          </cell>
          <cell r="D418">
            <v>402000</v>
          </cell>
          <cell r="E418">
            <v>13</v>
          </cell>
          <cell r="F418">
            <v>415000</v>
          </cell>
        </row>
        <row r="419">
          <cell r="B419" t="str">
            <v>HOPE VALLEY</v>
          </cell>
          <cell r="C419">
            <v>35</v>
          </cell>
          <cell r="D419">
            <v>403250</v>
          </cell>
          <cell r="E419">
            <v>24</v>
          </cell>
          <cell r="F419">
            <v>418000</v>
          </cell>
        </row>
        <row r="420">
          <cell r="B420" t="str">
            <v>MODBURY</v>
          </cell>
          <cell r="C420">
            <v>14</v>
          </cell>
          <cell r="D420">
            <v>355000</v>
          </cell>
          <cell r="E420">
            <v>23</v>
          </cell>
          <cell r="F420">
            <v>398500</v>
          </cell>
        </row>
        <row r="421">
          <cell r="B421" t="str">
            <v>MODBURY HEIGHTS</v>
          </cell>
          <cell r="C421">
            <v>29</v>
          </cell>
          <cell r="D421">
            <v>415000</v>
          </cell>
          <cell r="E421">
            <v>35</v>
          </cell>
          <cell r="F421">
            <v>388000</v>
          </cell>
        </row>
        <row r="422">
          <cell r="B422" t="str">
            <v>MODBURY NORTH</v>
          </cell>
          <cell r="C422">
            <v>22</v>
          </cell>
          <cell r="D422">
            <v>320000</v>
          </cell>
          <cell r="E422">
            <v>22</v>
          </cell>
          <cell r="F422">
            <v>362500</v>
          </cell>
        </row>
        <row r="423">
          <cell r="B423" t="str">
            <v>REDWOOD PARK</v>
          </cell>
          <cell r="C423">
            <v>13</v>
          </cell>
          <cell r="D423">
            <v>367000</v>
          </cell>
          <cell r="E423">
            <v>20</v>
          </cell>
          <cell r="F423">
            <v>420000</v>
          </cell>
        </row>
        <row r="424">
          <cell r="B424" t="str">
            <v>RIDGEHAVEN</v>
          </cell>
          <cell r="C424">
            <v>15</v>
          </cell>
          <cell r="D424">
            <v>325000</v>
          </cell>
          <cell r="E424">
            <v>11</v>
          </cell>
          <cell r="F424">
            <v>380000</v>
          </cell>
        </row>
        <row r="425">
          <cell r="B425" t="str">
            <v>SALISBURY EAST</v>
          </cell>
          <cell r="C425">
            <v>36</v>
          </cell>
          <cell r="D425">
            <v>315000</v>
          </cell>
          <cell r="E425">
            <v>30</v>
          </cell>
          <cell r="F425">
            <v>307500</v>
          </cell>
        </row>
        <row r="426">
          <cell r="B426" t="str">
            <v>SALISBURY HEIGHTS</v>
          </cell>
          <cell r="C426">
            <v>22</v>
          </cell>
          <cell r="D426">
            <v>363000</v>
          </cell>
          <cell r="E426">
            <v>21</v>
          </cell>
          <cell r="F426">
            <v>420000</v>
          </cell>
        </row>
        <row r="427">
          <cell r="B427" t="str">
            <v>ST AGNES</v>
          </cell>
          <cell r="C427">
            <v>16</v>
          </cell>
          <cell r="D427">
            <v>385000</v>
          </cell>
          <cell r="E427">
            <v>19</v>
          </cell>
          <cell r="F427">
            <v>390000</v>
          </cell>
        </row>
        <row r="428">
          <cell r="B428" t="str">
            <v>SURREY DOWNS</v>
          </cell>
          <cell r="C428">
            <v>17</v>
          </cell>
          <cell r="D428">
            <v>365000</v>
          </cell>
          <cell r="E428">
            <v>19</v>
          </cell>
          <cell r="F428">
            <v>385000</v>
          </cell>
        </row>
        <row r="429">
          <cell r="B429" t="str">
            <v>TEA TREE GULLY</v>
          </cell>
          <cell r="C429">
            <v>10</v>
          </cell>
          <cell r="D429">
            <v>400000</v>
          </cell>
          <cell r="E429">
            <v>15</v>
          </cell>
          <cell r="F429">
            <v>408000</v>
          </cell>
        </row>
        <row r="430">
          <cell r="B430" t="str">
            <v>VALLEY VIEW</v>
          </cell>
          <cell r="C430">
            <v>23</v>
          </cell>
          <cell r="D430">
            <v>397000</v>
          </cell>
          <cell r="E430">
            <v>27</v>
          </cell>
          <cell r="F430">
            <v>410000</v>
          </cell>
        </row>
        <row r="431">
          <cell r="B431" t="str">
            <v>VISTA</v>
          </cell>
          <cell r="C431">
            <v>3</v>
          </cell>
          <cell r="D431">
            <v>505000</v>
          </cell>
          <cell r="E431">
            <v>2</v>
          </cell>
          <cell r="F431">
            <v>330750</v>
          </cell>
        </row>
        <row r="432">
          <cell r="B432" t="str">
            <v>WYNN VALE</v>
          </cell>
          <cell r="C432">
            <v>31</v>
          </cell>
          <cell r="D432">
            <v>425000</v>
          </cell>
          <cell r="E432">
            <v>35</v>
          </cell>
          <cell r="F432">
            <v>472500</v>
          </cell>
        </row>
        <row r="433">
          <cell r="B433" t="str">
            <v>YATALA VALE</v>
          </cell>
        </row>
        <row r="434">
          <cell r="B434" t="str">
            <v>BLACK FOREST</v>
          </cell>
          <cell r="C434">
            <v>2</v>
          </cell>
          <cell r="D434">
            <v>731000</v>
          </cell>
          <cell r="E434">
            <v>2</v>
          </cell>
          <cell r="F434">
            <v>685000</v>
          </cell>
        </row>
        <row r="435">
          <cell r="B435" t="str">
            <v>CLARENCE PARK</v>
          </cell>
          <cell r="C435">
            <v>8</v>
          </cell>
          <cell r="D435">
            <v>697500</v>
          </cell>
          <cell r="E435">
            <v>8</v>
          </cell>
          <cell r="F435">
            <v>869000</v>
          </cell>
        </row>
        <row r="436">
          <cell r="B436" t="str">
            <v>EVERARD PARK</v>
          </cell>
          <cell r="C436">
            <v>2</v>
          </cell>
          <cell r="D436">
            <v>739750</v>
          </cell>
        </row>
        <row r="437">
          <cell r="B437" t="str">
            <v>FORESTVILLE</v>
          </cell>
          <cell r="C437">
            <v>4</v>
          </cell>
          <cell r="D437">
            <v>887500</v>
          </cell>
          <cell r="E437">
            <v>2</v>
          </cell>
          <cell r="F437">
            <v>715000</v>
          </cell>
        </row>
        <row r="438">
          <cell r="B438" t="str">
            <v>FULLARTON</v>
          </cell>
          <cell r="C438">
            <v>6</v>
          </cell>
          <cell r="D438">
            <v>952000</v>
          </cell>
          <cell r="E438">
            <v>4</v>
          </cell>
          <cell r="F438">
            <v>700250</v>
          </cell>
        </row>
        <row r="439">
          <cell r="B439" t="str">
            <v>GOODWOOD</v>
          </cell>
          <cell r="C439">
            <v>6</v>
          </cell>
          <cell r="D439">
            <v>869500</v>
          </cell>
          <cell r="E439">
            <v>5</v>
          </cell>
          <cell r="F439">
            <v>752000</v>
          </cell>
        </row>
        <row r="440">
          <cell r="B440" t="str">
            <v>HIGHGATE</v>
          </cell>
          <cell r="C440">
            <v>4</v>
          </cell>
          <cell r="D440">
            <v>943000</v>
          </cell>
          <cell r="E440">
            <v>4</v>
          </cell>
          <cell r="F440">
            <v>930000</v>
          </cell>
        </row>
        <row r="441">
          <cell r="B441" t="str">
            <v>HYDE PARK</v>
          </cell>
          <cell r="C441">
            <v>6</v>
          </cell>
          <cell r="D441">
            <v>1220000</v>
          </cell>
          <cell r="E441">
            <v>4</v>
          </cell>
          <cell r="F441">
            <v>1505500</v>
          </cell>
        </row>
        <row r="442">
          <cell r="B442" t="str">
            <v>KESWICK</v>
          </cell>
        </row>
        <row r="443">
          <cell r="B443" t="str">
            <v>KINGS PARK</v>
          </cell>
          <cell r="C443">
            <v>3</v>
          </cell>
          <cell r="D443">
            <v>847500</v>
          </cell>
        </row>
        <row r="444">
          <cell r="B444" t="str">
            <v>MALVERN</v>
          </cell>
          <cell r="C444">
            <v>4</v>
          </cell>
          <cell r="D444">
            <v>1595000</v>
          </cell>
          <cell r="E444">
            <v>14</v>
          </cell>
          <cell r="F444">
            <v>1310000</v>
          </cell>
        </row>
        <row r="445">
          <cell r="B445" t="str">
            <v>MILLSWOOD</v>
          </cell>
          <cell r="C445">
            <v>2</v>
          </cell>
          <cell r="D445">
            <v>1018500</v>
          </cell>
          <cell r="E445">
            <v>5</v>
          </cell>
          <cell r="F445">
            <v>840000</v>
          </cell>
        </row>
        <row r="446">
          <cell r="B446" t="str">
            <v>MYRTLE BANK</v>
          </cell>
          <cell r="C446">
            <v>10</v>
          </cell>
          <cell r="D446">
            <v>1092500</v>
          </cell>
          <cell r="E446">
            <v>10</v>
          </cell>
          <cell r="F446">
            <v>879000</v>
          </cell>
        </row>
        <row r="447">
          <cell r="B447" t="str">
            <v>PARKSIDE</v>
          </cell>
          <cell r="C447">
            <v>16</v>
          </cell>
          <cell r="D447">
            <v>815000</v>
          </cell>
          <cell r="E447">
            <v>14</v>
          </cell>
          <cell r="F447">
            <v>800000</v>
          </cell>
        </row>
        <row r="448">
          <cell r="B448" t="str">
            <v>UNLEY</v>
          </cell>
          <cell r="C448">
            <v>11</v>
          </cell>
          <cell r="D448">
            <v>1055000</v>
          </cell>
          <cell r="E448">
            <v>9</v>
          </cell>
          <cell r="F448">
            <v>1170000</v>
          </cell>
        </row>
        <row r="449">
          <cell r="B449" t="str">
            <v>UNLEY PARK</v>
          </cell>
          <cell r="C449">
            <v>6</v>
          </cell>
          <cell r="D449">
            <v>1450000</v>
          </cell>
          <cell r="E449">
            <v>8</v>
          </cell>
          <cell r="F449">
            <v>1655500</v>
          </cell>
        </row>
        <row r="450">
          <cell r="B450" t="str">
            <v>WAYVILLE</v>
          </cell>
          <cell r="C450">
            <v>5</v>
          </cell>
          <cell r="D450">
            <v>875000</v>
          </cell>
          <cell r="E450">
            <v>1</v>
          </cell>
          <cell r="F450">
            <v>1225000</v>
          </cell>
        </row>
        <row r="451">
          <cell r="B451" t="str">
            <v>GILBERTON</v>
          </cell>
          <cell r="C451">
            <v>4</v>
          </cell>
          <cell r="D451">
            <v>1000000</v>
          </cell>
          <cell r="E451">
            <v>3</v>
          </cell>
          <cell r="F451">
            <v>955000</v>
          </cell>
        </row>
        <row r="452">
          <cell r="B452" t="str">
            <v>MEDINDIE</v>
          </cell>
          <cell r="C452">
            <v>5</v>
          </cell>
          <cell r="D452">
            <v>1139500</v>
          </cell>
          <cell r="E452">
            <v>5</v>
          </cell>
          <cell r="F452">
            <v>1737000</v>
          </cell>
        </row>
        <row r="453">
          <cell r="B453" t="str">
            <v>VALE PARK</v>
          </cell>
          <cell r="C453">
            <v>11</v>
          </cell>
          <cell r="D453">
            <v>768000</v>
          </cell>
          <cell r="E453">
            <v>6</v>
          </cell>
          <cell r="F453">
            <v>767500</v>
          </cell>
        </row>
        <row r="454">
          <cell r="B454" t="str">
            <v>WALKERVILLE</v>
          </cell>
          <cell r="C454">
            <v>15</v>
          </cell>
          <cell r="D454">
            <v>1625000</v>
          </cell>
          <cell r="E454">
            <v>5</v>
          </cell>
          <cell r="F454">
            <v>2031000</v>
          </cell>
        </row>
        <row r="455">
          <cell r="B455" t="str">
            <v>ADELAIDE AIRPORT</v>
          </cell>
        </row>
        <row r="456">
          <cell r="B456" t="str">
            <v>ASHFORD</v>
          </cell>
          <cell r="C456">
            <v>2</v>
          </cell>
          <cell r="D456">
            <v>635000</v>
          </cell>
          <cell r="E456">
            <v>2</v>
          </cell>
          <cell r="F456">
            <v>740000</v>
          </cell>
        </row>
        <row r="457">
          <cell r="B457" t="str">
            <v>BROOKLYN PARK</v>
          </cell>
          <cell r="C457">
            <v>14</v>
          </cell>
          <cell r="D457">
            <v>500000</v>
          </cell>
          <cell r="E457">
            <v>15</v>
          </cell>
          <cell r="F457">
            <v>500000</v>
          </cell>
        </row>
        <row r="458">
          <cell r="B458" t="str">
            <v>CAMDEN PARK</v>
          </cell>
          <cell r="C458">
            <v>8</v>
          </cell>
          <cell r="D458">
            <v>512500</v>
          </cell>
          <cell r="E458">
            <v>11</v>
          </cell>
          <cell r="F458">
            <v>550000</v>
          </cell>
        </row>
        <row r="459">
          <cell r="B459" t="str">
            <v>COWANDILLA</v>
          </cell>
          <cell r="C459">
            <v>2</v>
          </cell>
          <cell r="D459">
            <v>508776</v>
          </cell>
          <cell r="E459">
            <v>5</v>
          </cell>
          <cell r="F459">
            <v>465000</v>
          </cell>
        </row>
        <row r="460">
          <cell r="B460" t="str">
            <v>FULHAM</v>
          </cell>
          <cell r="C460">
            <v>7</v>
          </cell>
          <cell r="D460">
            <v>630000</v>
          </cell>
          <cell r="E460">
            <v>14</v>
          </cell>
          <cell r="F460">
            <v>723750</v>
          </cell>
        </row>
        <row r="461">
          <cell r="B461" t="str">
            <v>GLANDORE</v>
          </cell>
          <cell r="C461">
            <v>6</v>
          </cell>
          <cell r="D461">
            <v>611111</v>
          </cell>
          <cell r="E461">
            <v>6</v>
          </cell>
          <cell r="F461">
            <v>580000</v>
          </cell>
        </row>
        <row r="462">
          <cell r="B462" t="str">
            <v>GLENELG NORTH</v>
          </cell>
          <cell r="C462">
            <v>24</v>
          </cell>
          <cell r="D462">
            <v>635000</v>
          </cell>
          <cell r="E462">
            <v>19</v>
          </cell>
          <cell r="F462">
            <v>705000</v>
          </cell>
        </row>
        <row r="463">
          <cell r="B463" t="str">
            <v>HILTON</v>
          </cell>
          <cell r="C463">
            <v>2</v>
          </cell>
          <cell r="D463">
            <v>723000</v>
          </cell>
          <cell r="E463">
            <v>5</v>
          </cell>
          <cell r="F463">
            <v>565000</v>
          </cell>
        </row>
        <row r="464">
          <cell r="B464" t="str">
            <v>KESWICK</v>
          </cell>
        </row>
        <row r="465">
          <cell r="B465" t="str">
            <v>KESWICK TERMINAL</v>
          </cell>
        </row>
        <row r="466">
          <cell r="B466" t="str">
            <v>KURRALTA PARK</v>
          </cell>
          <cell r="C466">
            <v>3</v>
          </cell>
          <cell r="D466">
            <v>588750</v>
          </cell>
          <cell r="E466">
            <v>14</v>
          </cell>
          <cell r="F466">
            <v>567000</v>
          </cell>
        </row>
        <row r="467">
          <cell r="B467" t="str">
            <v>LOCKLEYS</v>
          </cell>
          <cell r="C467">
            <v>18</v>
          </cell>
          <cell r="D467">
            <v>631000</v>
          </cell>
          <cell r="E467">
            <v>23</v>
          </cell>
          <cell r="F467">
            <v>677500</v>
          </cell>
        </row>
        <row r="468">
          <cell r="B468" t="str">
            <v>MARLESTON</v>
          </cell>
          <cell r="C468">
            <v>5</v>
          </cell>
          <cell r="D468">
            <v>520000</v>
          </cell>
          <cell r="E468">
            <v>7</v>
          </cell>
          <cell r="F468">
            <v>540000</v>
          </cell>
        </row>
        <row r="469">
          <cell r="B469" t="str">
            <v>MILE END</v>
          </cell>
          <cell r="C469">
            <v>12</v>
          </cell>
          <cell r="D469">
            <v>698000</v>
          </cell>
          <cell r="E469">
            <v>3</v>
          </cell>
          <cell r="F469">
            <v>701500</v>
          </cell>
        </row>
        <row r="470">
          <cell r="B470" t="str">
            <v>MILE END SOUTH</v>
          </cell>
        </row>
        <row r="471">
          <cell r="B471" t="str">
            <v>NETLEY</v>
          </cell>
          <cell r="C471">
            <v>8</v>
          </cell>
          <cell r="D471">
            <v>447500</v>
          </cell>
          <cell r="E471">
            <v>4</v>
          </cell>
          <cell r="F471">
            <v>507500</v>
          </cell>
        </row>
        <row r="472">
          <cell r="B472" t="str">
            <v>NORTH PLYMPTON</v>
          </cell>
          <cell r="C472">
            <v>14</v>
          </cell>
          <cell r="D472">
            <v>550000</v>
          </cell>
          <cell r="E472">
            <v>11</v>
          </cell>
          <cell r="F472">
            <v>550000</v>
          </cell>
        </row>
        <row r="473">
          <cell r="B473" t="str">
            <v>NOVAR GARDENS</v>
          </cell>
          <cell r="C473">
            <v>7</v>
          </cell>
          <cell r="D473">
            <v>605000</v>
          </cell>
          <cell r="E473">
            <v>5</v>
          </cell>
          <cell r="F473">
            <v>573000</v>
          </cell>
        </row>
        <row r="474">
          <cell r="B474" t="str">
            <v>PLYMPTON</v>
          </cell>
          <cell r="C474">
            <v>12</v>
          </cell>
          <cell r="D474">
            <v>635000</v>
          </cell>
          <cell r="E474">
            <v>18</v>
          </cell>
          <cell r="F474">
            <v>605000</v>
          </cell>
        </row>
        <row r="475">
          <cell r="B475" t="str">
            <v>RICHMOND</v>
          </cell>
          <cell r="C475">
            <v>9</v>
          </cell>
          <cell r="D475">
            <v>496875</v>
          </cell>
          <cell r="E475">
            <v>6</v>
          </cell>
          <cell r="F475">
            <v>600000</v>
          </cell>
        </row>
        <row r="476">
          <cell r="B476" t="str">
            <v>THEBARTON</v>
          </cell>
          <cell r="C476">
            <v>6</v>
          </cell>
          <cell r="D476">
            <v>575000</v>
          </cell>
          <cell r="E476">
            <v>6</v>
          </cell>
          <cell r="F476">
            <v>588650</v>
          </cell>
        </row>
        <row r="477">
          <cell r="B477" t="str">
            <v>TORRENSVILLE</v>
          </cell>
          <cell r="C477">
            <v>11</v>
          </cell>
          <cell r="D477">
            <v>580000</v>
          </cell>
          <cell r="E477">
            <v>10</v>
          </cell>
          <cell r="F477">
            <v>635000</v>
          </cell>
        </row>
        <row r="478">
          <cell r="B478" t="str">
            <v>UNDERDALE</v>
          </cell>
          <cell r="C478">
            <v>4</v>
          </cell>
          <cell r="D478">
            <v>567500</v>
          </cell>
          <cell r="E478">
            <v>8</v>
          </cell>
          <cell r="F478">
            <v>650000</v>
          </cell>
        </row>
        <row r="479">
          <cell r="B479" t="str">
            <v>WEST BEACH</v>
          </cell>
          <cell r="C479">
            <v>11</v>
          </cell>
          <cell r="D479">
            <v>540000</v>
          </cell>
          <cell r="E479">
            <v>8</v>
          </cell>
          <cell r="F479">
            <v>712500</v>
          </cell>
        </row>
        <row r="480">
          <cell r="B480" t="str">
            <v>WEST RICHMOND</v>
          </cell>
          <cell r="C480">
            <v>8</v>
          </cell>
          <cell r="D480">
            <v>417500</v>
          </cell>
          <cell r="E480">
            <v>2</v>
          </cell>
          <cell r="F480">
            <v>495000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SG_Stats_Combined_2018q1"/>
    </sheetNames>
    <sheetDataSet>
      <sheetData sheetId="0">
        <row r="1">
          <cell r="B1" t="str">
            <v>Suburb</v>
          </cell>
          <cell r="C1" t="str">
            <v>Sales
1Q 2017</v>
          </cell>
          <cell r="D1" t="str">
            <v>Median
1Q 2017</v>
          </cell>
          <cell r="E1" t="str">
            <v>Sales
1Q 2018</v>
          </cell>
          <cell r="F1" t="str">
            <v>Median
1Q 2018</v>
          </cell>
          <cell r="G1" t="str">
            <v>Median
Change</v>
          </cell>
        </row>
        <row r="2">
          <cell r="B2" t="str">
            <v>ADELAIDE</v>
          </cell>
          <cell r="C2">
            <v>6</v>
          </cell>
          <cell r="D2">
            <v>673750</v>
          </cell>
          <cell r="E2">
            <v>5</v>
          </cell>
          <cell r="F2">
            <v>861000</v>
          </cell>
          <cell r="G2">
            <v>0.2779220779220779</v>
          </cell>
        </row>
        <row r="3">
          <cell r="B3" t="str">
            <v>NORTH ADELAIDE</v>
          </cell>
          <cell r="C3">
            <v>7</v>
          </cell>
          <cell r="D3">
            <v>1100000</v>
          </cell>
          <cell r="E3">
            <v>2</v>
          </cell>
          <cell r="F3">
            <v>2195500</v>
          </cell>
          <cell r="G3">
            <v>0.99590909090909085</v>
          </cell>
        </row>
        <row r="4">
          <cell r="B4" t="str">
            <v>ALDGATE</v>
          </cell>
          <cell r="C4">
            <v>18</v>
          </cell>
          <cell r="D4">
            <v>782500</v>
          </cell>
          <cell r="E4">
            <v>17</v>
          </cell>
          <cell r="F4">
            <v>696000</v>
          </cell>
          <cell r="G4">
            <v>-0.11054313099041534</v>
          </cell>
        </row>
        <row r="5">
          <cell r="B5" t="str">
            <v>ASHTON</v>
          </cell>
          <cell r="C5">
            <v>1</v>
          </cell>
          <cell r="D5">
            <v>415000</v>
          </cell>
          <cell r="E5">
            <v>3</v>
          </cell>
          <cell r="F5">
            <v>681200</v>
          </cell>
          <cell r="G5">
            <v>0.64144578313253009</v>
          </cell>
        </row>
        <row r="6">
          <cell r="B6" t="str">
            <v>BASKET RANGE</v>
          </cell>
          <cell r="C6">
            <v>1</v>
          </cell>
          <cell r="D6">
            <v>470000</v>
          </cell>
          <cell r="G6"/>
        </row>
        <row r="7">
          <cell r="B7" t="str">
            <v>BELAIR</v>
          </cell>
          <cell r="C7">
            <v>19</v>
          </cell>
          <cell r="D7">
            <v>700000</v>
          </cell>
          <cell r="E7">
            <v>14</v>
          </cell>
          <cell r="F7">
            <v>585000</v>
          </cell>
          <cell r="G7">
            <v>-0.16428571428571428</v>
          </cell>
        </row>
        <row r="8">
          <cell r="B8" t="str">
            <v>BRADBURY</v>
          </cell>
          <cell r="G8"/>
        </row>
        <row r="9">
          <cell r="B9" t="str">
            <v>BRIDGEWATER</v>
          </cell>
          <cell r="C9">
            <v>19</v>
          </cell>
          <cell r="D9">
            <v>438950</v>
          </cell>
          <cell r="E9">
            <v>18</v>
          </cell>
          <cell r="F9">
            <v>490000</v>
          </cell>
          <cell r="G9">
            <v>0.116300261988837</v>
          </cell>
        </row>
        <row r="10">
          <cell r="B10" t="str">
            <v>CAREY GULLY</v>
          </cell>
          <cell r="G10"/>
        </row>
        <row r="11">
          <cell r="B11" t="str">
            <v>CASTAMBUL</v>
          </cell>
          <cell r="G11"/>
        </row>
        <row r="12">
          <cell r="B12" t="str">
            <v>CHERRYVILLE</v>
          </cell>
          <cell r="G12"/>
        </row>
        <row r="13">
          <cell r="B13" t="str">
            <v>CLELAND</v>
          </cell>
          <cell r="G13"/>
        </row>
        <row r="14">
          <cell r="B14" t="str">
            <v>CRAFERS</v>
          </cell>
          <cell r="C14">
            <v>12</v>
          </cell>
          <cell r="D14">
            <v>775000</v>
          </cell>
          <cell r="E14">
            <v>11</v>
          </cell>
          <cell r="F14">
            <v>835250</v>
          </cell>
          <cell r="G14">
            <v>7.7741935483870969E-2</v>
          </cell>
        </row>
        <row r="15">
          <cell r="B15" t="str">
            <v>CRAFERS WEST</v>
          </cell>
          <cell r="C15">
            <v>3</v>
          </cell>
          <cell r="D15">
            <v>562500</v>
          </cell>
          <cell r="E15">
            <v>5</v>
          </cell>
          <cell r="F15">
            <v>555000</v>
          </cell>
          <cell r="G15">
            <v>-1.3333333333333334E-2</v>
          </cell>
        </row>
        <row r="16">
          <cell r="B16" t="str">
            <v>DORSET VALE</v>
          </cell>
          <cell r="G16"/>
        </row>
        <row r="17">
          <cell r="B17" t="str">
            <v>GREENHILL</v>
          </cell>
          <cell r="C17">
            <v>2</v>
          </cell>
          <cell r="D17">
            <v>476500</v>
          </cell>
          <cell r="G17"/>
        </row>
        <row r="18">
          <cell r="B18" t="str">
            <v>HEATHFIELD</v>
          </cell>
          <cell r="E18">
            <v>3</v>
          </cell>
          <cell r="F18">
            <v>700000</v>
          </cell>
          <cell r="G18"/>
        </row>
        <row r="19">
          <cell r="B19" t="str">
            <v>HORSNELL GULLY</v>
          </cell>
          <cell r="G19"/>
        </row>
        <row r="20">
          <cell r="B20" t="str">
            <v>HUMBUG SCRUB</v>
          </cell>
          <cell r="G20"/>
        </row>
        <row r="21">
          <cell r="B21" t="str">
            <v>IRONBANK</v>
          </cell>
          <cell r="G21"/>
        </row>
        <row r="22">
          <cell r="B22" t="str">
            <v>LONGWOOD</v>
          </cell>
          <cell r="G22"/>
        </row>
        <row r="23">
          <cell r="B23" t="str">
            <v>MARBLE HILL</v>
          </cell>
          <cell r="G23"/>
        </row>
        <row r="24">
          <cell r="B24" t="str">
            <v>MONTACUTE</v>
          </cell>
          <cell r="E24">
            <v>1</v>
          </cell>
          <cell r="F24">
            <v>490000</v>
          </cell>
          <cell r="G24"/>
        </row>
        <row r="25">
          <cell r="B25" t="str">
            <v>MOUNT GEORGE</v>
          </cell>
          <cell r="E25">
            <v>1</v>
          </cell>
          <cell r="F25">
            <v>485000</v>
          </cell>
          <cell r="G25"/>
        </row>
        <row r="26">
          <cell r="B26" t="str">
            <v>MYLOR</v>
          </cell>
          <cell r="C26">
            <v>2</v>
          </cell>
          <cell r="D26">
            <v>458750</v>
          </cell>
          <cell r="G26"/>
        </row>
        <row r="27">
          <cell r="B27" t="str">
            <v>NORTON SUMMIT</v>
          </cell>
          <cell r="C27">
            <v>2</v>
          </cell>
          <cell r="D27">
            <v>640000</v>
          </cell>
          <cell r="E27">
            <v>1</v>
          </cell>
          <cell r="F27">
            <v>690000</v>
          </cell>
          <cell r="G27">
            <v>7.8125E-2</v>
          </cell>
        </row>
        <row r="28">
          <cell r="B28" t="str">
            <v>PICCADILLY</v>
          </cell>
          <cell r="E28">
            <v>2</v>
          </cell>
          <cell r="F28">
            <v>794000</v>
          </cell>
          <cell r="G28"/>
        </row>
        <row r="29">
          <cell r="B29" t="str">
            <v>ROSTREVOR</v>
          </cell>
          <cell r="C29">
            <v>30</v>
          </cell>
          <cell r="D29">
            <v>572500</v>
          </cell>
          <cell r="E29">
            <v>32</v>
          </cell>
          <cell r="F29">
            <v>612500</v>
          </cell>
          <cell r="G29">
            <v>6.9868995633187769E-2</v>
          </cell>
        </row>
        <row r="30">
          <cell r="B30" t="str">
            <v>SCOTT CREEK</v>
          </cell>
          <cell r="G30"/>
        </row>
        <row r="31">
          <cell r="B31" t="str">
            <v>STIRLING</v>
          </cell>
          <cell r="C31">
            <v>17</v>
          </cell>
          <cell r="D31">
            <v>780000</v>
          </cell>
          <cell r="E31">
            <v>7</v>
          </cell>
          <cell r="F31">
            <v>690000</v>
          </cell>
          <cell r="G31">
            <v>-0.11538461538461539</v>
          </cell>
        </row>
        <row r="32">
          <cell r="B32" t="str">
            <v>STONYFELL</v>
          </cell>
          <cell r="C32">
            <v>8</v>
          </cell>
          <cell r="D32">
            <v>905500</v>
          </cell>
          <cell r="E32">
            <v>4</v>
          </cell>
          <cell r="F32">
            <v>1102500</v>
          </cell>
          <cell r="G32">
            <v>0.21755935946990612</v>
          </cell>
        </row>
        <row r="33">
          <cell r="B33" t="str">
            <v>SUMMERTOWN</v>
          </cell>
          <cell r="C33">
            <v>3</v>
          </cell>
          <cell r="D33">
            <v>621500</v>
          </cell>
          <cell r="E33">
            <v>4</v>
          </cell>
          <cell r="F33">
            <v>550000</v>
          </cell>
          <cell r="G33">
            <v>-0.11504424778761062</v>
          </cell>
        </row>
        <row r="34">
          <cell r="B34" t="str">
            <v>TERINGIE</v>
          </cell>
          <cell r="C34">
            <v>1</v>
          </cell>
          <cell r="D34">
            <v>779500</v>
          </cell>
          <cell r="E34">
            <v>1</v>
          </cell>
          <cell r="F34">
            <v>639000</v>
          </cell>
          <cell r="G34">
            <v>-0.18024374599101989</v>
          </cell>
        </row>
        <row r="35">
          <cell r="B35" t="str">
            <v>UPPER STURT</v>
          </cell>
          <cell r="C35">
            <v>1</v>
          </cell>
          <cell r="D35">
            <v>530000</v>
          </cell>
          <cell r="E35">
            <v>1</v>
          </cell>
          <cell r="F35">
            <v>477500</v>
          </cell>
          <cell r="G35">
            <v>-9.9056603773584911E-2</v>
          </cell>
        </row>
        <row r="36">
          <cell r="B36" t="str">
            <v>URAIDLA</v>
          </cell>
          <cell r="C36">
            <v>2</v>
          </cell>
          <cell r="D36">
            <v>585250</v>
          </cell>
          <cell r="E36">
            <v>1</v>
          </cell>
          <cell r="F36">
            <v>680000</v>
          </cell>
          <cell r="G36">
            <v>0.16189662537377189</v>
          </cell>
        </row>
        <row r="37">
          <cell r="B37" t="str">
            <v>WATERFALL GULLY</v>
          </cell>
          <cell r="E37">
            <v>2</v>
          </cell>
          <cell r="F37">
            <v>688500</v>
          </cell>
          <cell r="G37"/>
        </row>
        <row r="38">
          <cell r="B38" t="str">
            <v>WOODFORDE</v>
          </cell>
          <cell r="C38">
            <v>1</v>
          </cell>
          <cell r="D38">
            <v>860000</v>
          </cell>
          <cell r="E38">
            <v>3</v>
          </cell>
          <cell r="F38">
            <v>718500</v>
          </cell>
          <cell r="G38">
            <v>-0.16453488372093023</v>
          </cell>
        </row>
        <row r="39">
          <cell r="B39" t="str">
            <v>AULDANA</v>
          </cell>
          <cell r="C39">
            <v>2</v>
          </cell>
          <cell r="D39">
            <v>759000</v>
          </cell>
          <cell r="E39">
            <v>5</v>
          </cell>
          <cell r="F39">
            <v>1200000</v>
          </cell>
          <cell r="G39">
            <v>0.5810276679841897</v>
          </cell>
        </row>
        <row r="40">
          <cell r="B40" t="str">
            <v>BEAUMONT</v>
          </cell>
          <cell r="C40">
            <v>10</v>
          </cell>
          <cell r="D40">
            <v>1050000</v>
          </cell>
          <cell r="E40">
            <v>12</v>
          </cell>
          <cell r="F40">
            <v>963000</v>
          </cell>
          <cell r="G40">
            <v>-8.2857142857142851E-2</v>
          </cell>
        </row>
        <row r="41">
          <cell r="B41" t="str">
            <v>BEULAH PARK</v>
          </cell>
          <cell r="C41">
            <v>4</v>
          </cell>
          <cell r="D41">
            <v>798000</v>
          </cell>
          <cell r="E41">
            <v>5</v>
          </cell>
          <cell r="F41">
            <v>757000</v>
          </cell>
          <cell r="G41">
            <v>-5.1378446115288218E-2</v>
          </cell>
        </row>
        <row r="42">
          <cell r="B42" t="str">
            <v>BURNSIDE</v>
          </cell>
          <cell r="C42">
            <v>11</v>
          </cell>
          <cell r="D42">
            <v>873500</v>
          </cell>
          <cell r="E42">
            <v>10</v>
          </cell>
          <cell r="F42">
            <v>769000</v>
          </cell>
          <cell r="G42">
            <v>-0.11963365769891242</v>
          </cell>
        </row>
        <row r="43">
          <cell r="B43" t="str">
            <v>DULWICH</v>
          </cell>
          <cell r="C43">
            <v>2</v>
          </cell>
          <cell r="D43">
            <v>1390000</v>
          </cell>
          <cell r="E43">
            <v>5</v>
          </cell>
          <cell r="F43">
            <v>1288000</v>
          </cell>
          <cell r="G43">
            <v>-7.3381294964028773E-2</v>
          </cell>
        </row>
        <row r="44">
          <cell r="B44" t="str">
            <v>EASTWOOD</v>
          </cell>
          <cell r="C44">
            <v>5</v>
          </cell>
          <cell r="D44">
            <v>635000</v>
          </cell>
          <cell r="E44">
            <v>1</v>
          </cell>
          <cell r="F44">
            <v>527000</v>
          </cell>
          <cell r="G44">
            <v>-0.17007874015748031</v>
          </cell>
        </row>
        <row r="45">
          <cell r="B45" t="str">
            <v>ERINDALE</v>
          </cell>
          <cell r="C45">
            <v>4</v>
          </cell>
          <cell r="D45">
            <v>1145000</v>
          </cell>
          <cell r="E45">
            <v>4</v>
          </cell>
          <cell r="F45">
            <v>1405000</v>
          </cell>
          <cell r="G45">
            <v>0.22707423580786026</v>
          </cell>
        </row>
        <row r="46">
          <cell r="B46" t="str">
            <v>FREWVILLE</v>
          </cell>
          <cell r="C46">
            <v>4</v>
          </cell>
          <cell r="D46">
            <v>911000</v>
          </cell>
          <cell r="G46"/>
        </row>
        <row r="47">
          <cell r="B47" t="str">
            <v>GLEN OSMOND</v>
          </cell>
          <cell r="C47">
            <v>7</v>
          </cell>
          <cell r="D47">
            <v>1100000</v>
          </cell>
          <cell r="E47">
            <v>3</v>
          </cell>
          <cell r="F47">
            <v>1105000</v>
          </cell>
          <cell r="G47">
            <v>4.5454545454545452E-3</v>
          </cell>
        </row>
        <row r="48">
          <cell r="B48" t="str">
            <v>GLENSIDE</v>
          </cell>
          <cell r="C48">
            <v>5</v>
          </cell>
          <cell r="D48">
            <v>851500</v>
          </cell>
          <cell r="E48">
            <v>3</v>
          </cell>
          <cell r="F48">
            <v>885000</v>
          </cell>
          <cell r="G48">
            <v>3.9342337052260715E-2</v>
          </cell>
        </row>
        <row r="49">
          <cell r="B49" t="str">
            <v>GLENUNGA</v>
          </cell>
          <cell r="C49">
            <v>12</v>
          </cell>
          <cell r="D49">
            <v>1000000</v>
          </cell>
          <cell r="E49">
            <v>8</v>
          </cell>
          <cell r="F49">
            <v>1275000</v>
          </cell>
          <cell r="G49">
            <v>0.27500000000000002</v>
          </cell>
        </row>
        <row r="50">
          <cell r="B50" t="str">
            <v>HAZELWOOD PARK</v>
          </cell>
          <cell r="C50">
            <v>10</v>
          </cell>
          <cell r="D50">
            <v>828125</v>
          </cell>
          <cell r="E50">
            <v>5</v>
          </cell>
          <cell r="F50">
            <v>1169000</v>
          </cell>
          <cell r="G50">
            <v>0.41162264150943395</v>
          </cell>
        </row>
        <row r="51">
          <cell r="B51" t="str">
            <v>HORSNELL GULLY</v>
          </cell>
          <cell r="G51"/>
        </row>
        <row r="52">
          <cell r="B52" t="str">
            <v>KENSINGTON GARDENS</v>
          </cell>
          <cell r="C52">
            <v>5</v>
          </cell>
          <cell r="D52">
            <v>733000</v>
          </cell>
          <cell r="E52">
            <v>4</v>
          </cell>
          <cell r="F52">
            <v>1208500</v>
          </cell>
          <cell r="G52">
            <v>0.64870395634379263</v>
          </cell>
        </row>
        <row r="53">
          <cell r="B53" t="str">
            <v>KENSINGTON PARK</v>
          </cell>
          <cell r="C53">
            <v>16</v>
          </cell>
          <cell r="D53">
            <v>900000</v>
          </cell>
          <cell r="E53">
            <v>8</v>
          </cell>
          <cell r="F53">
            <v>1235000</v>
          </cell>
          <cell r="G53">
            <v>0.37222222222222223</v>
          </cell>
        </row>
        <row r="54">
          <cell r="B54" t="str">
            <v>LEABROOK</v>
          </cell>
          <cell r="C54">
            <v>5</v>
          </cell>
          <cell r="D54">
            <v>1670000</v>
          </cell>
          <cell r="E54">
            <v>2</v>
          </cell>
          <cell r="F54">
            <v>920050</v>
          </cell>
          <cell r="G54">
            <v>-0.44907185628742513</v>
          </cell>
        </row>
        <row r="55">
          <cell r="B55" t="str">
            <v>LEAWOOD GARDENS</v>
          </cell>
          <cell r="G55"/>
        </row>
        <row r="56">
          <cell r="B56" t="str">
            <v>LINDEN PARK</v>
          </cell>
          <cell r="C56">
            <v>7</v>
          </cell>
          <cell r="D56">
            <v>850000</v>
          </cell>
          <cell r="E56">
            <v>7</v>
          </cell>
          <cell r="F56">
            <v>890000</v>
          </cell>
          <cell r="G56">
            <v>4.7058823529411764E-2</v>
          </cell>
        </row>
        <row r="57">
          <cell r="B57" t="str">
            <v>MAGILL</v>
          </cell>
          <cell r="C57">
            <v>36</v>
          </cell>
          <cell r="D57">
            <v>665000</v>
          </cell>
          <cell r="E57">
            <v>36</v>
          </cell>
          <cell r="F57">
            <v>673750</v>
          </cell>
          <cell r="G57">
            <v>1.3157894736842105E-2</v>
          </cell>
        </row>
        <row r="58">
          <cell r="B58" t="str">
            <v>MOUNT OSMOND</v>
          </cell>
          <cell r="C58">
            <v>2</v>
          </cell>
          <cell r="D58">
            <v>915000</v>
          </cell>
          <cell r="E58">
            <v>2</v>
          </cell>
          <cell r="F58">
            <v>707500</v>
          </cell>
          <cell r="G58">
            <v>-0.22677595628415301</v>
          </cell>
        </row>
        <row r="59">
          <cell r="B59" t="str">
            <v>ROSE PARK</v>
          </cell>
          <cell r="C59">
            <v>3</v>
          </cell>
          <cell r="D59">
            <v>1492000</v>
          </cell>
          <cell r="E59">
            <v>1</v>
          </cell>
          <cell r="F59">
            <v>1684000</v>
          </cell>
          <cell r="G59">
            <v>0.12868632707774799</v>
          </cell>
        </row>
        <row r="60">
          <cell r="B60" t="str">
            <v>ROSSLYN PARK</v>
          </cell>
          <cell r="C60">
            <v>5</v>
          </cell>
          <cell r="D60">
            <v>960500</v>
          </cell>
          <cell r="E60">
            <v>5</v>
          </cell>
          <cell r="F60">
            <v>766100</v>
          </cell>
          <cell r="G60">
            <v>-0.20239458615304529</v>
          </cell>
        </row>
        <row r="61">
          <cell r="B61" t="str">
            <v>SKYE</v>
          </cell>
          <cell r="C61">
            <v>2</v>
          </cell>
          <cell r="D61">
            <v>688500</v>
          </cell>
          <cell r="E61">
            <v>1</v>
          </cell>
          <cell r="F61">
            <v>945000</v>
          </cell>
          <cell r="G61">
            <v>0.37254901960784315</v>
          </cell>
        </row>
        <row r="62">
          <cell r="B62" t="str">
            <v>ST GEORGES</v>
          </cell>
          <cell r="C62">
            <v>9</v>
          </cell>
          <cell r="D62">
            <v>915000</v>
          </cell>
          <cell r="E62">
            <v>4</v>
          </cell>
          <cell r="F62">
            <v>1300000</v>
          </cell>
          <cell r="G62">
            <v>0.42076502732240439</v>
          </cell>
        </row>
        <row r="63">
          <cell r="B63" t="str">
            <v>STONYFELL</v>
          </cell>
          <cell r="C63">
            <v>8</v>
          </cell>
          <cell r="D63">
            <v>905500</v>
          </cell>
          <cell r="E63">
            <v>4</v>
          </cell>
          <cell r="F63">
            <v>1102500</v>
          </cell>
          <cell r="G63">
            <v>0.21755935946990612</v>
          </cell>
        </row>
        <row r="64">
          <cell r="B64" t="str">
            <v>TOORAK GARDENS</v>
          </cell>
          <cell r="C64">
            <v>6</v>
          </cell>
          <cell r="D64">
            <v>1400000</v>
          </cell>
          <cell r="E64">
            <v>6</v>
          </cell>
          <cell r="F64">
            <v>1375000</v>
          </cell>
          <cell r="G64">
            <v>-1.7857142857142856E-2</v>
          </cell>
        </row>
        <row r="65">
          <cell r="B65" t="str">
            <v>TUSMORE</v>
          </cell>
          <cell r="C65">
            <v>3</v>
          </cell>
          <cell r="D65">
            <v>880000</v>
          </cell>
          <cell r="E65">
            <v>7</v>
          </cell>
          <cell r="F65">
            <v>1250000</v>
          </cell>
          <cell r="G65">
            <v>0.42045454545454547</v>
          </cell>
        </row>
        <row r="66">
          <cell r="B66" t="str">
            <v>WATERFALL GULLY</v>
          </cell>
          <cell r="E66">
            <v>2</v>
          </cell>
          <cell r="F66">
            <v>688500</v>
          </cell>
          <cell r="G66"/>
        </row>
        <row r="67">
          <cell r="B67" t="str">
            <v>WATTLE PARK</v>
          </cell>
          <cell r="C67">
            <v>6</v>
          </cell>
          <cell r="D67">
            <v>839250</v>
          </cell>
          <cell r="E67">
            <v>3</v>
          </cell>
          <cell r="F67">
            <v>940000</v>
          </cell>
          <cell r="G67">
            <v>0.12004766160262138</v>
          </cell>
        </row>
        <row r="68">
          <cell r="B68" t="str">
            <v>ATHELSTONE</v>
          </cell>
          <cell r="C68">
            <v>26</v>
          </cell>
          <cell r="D68">
            <v>535000</v>
          </cell>
          <cell r="E68">
            <v>30</v>
          </cell>
          <cell r="F68">
            <v>556100</v>
          </cell>
          <cell r="G68">
            <v>3.9439252336448599E-2</v>
          </cell>
        </row>
        <row r="69">
          <cell r="B69" t="str">
            <v>CAMPBELLTOWN</v>
          </cell>
          <cell r="C69">
            <v>26</v>
          </cell>
          <cell r="D69">
            <v>520000</v>
          </cell>
          <cell r="E69">
            <v>21</v>
          </cell>
          <cell r="F69">
            <v>572000</v>
          </cell>
          <cell r="G69">
            <v>0.1</v>
          </cell>
        </row>
        <row r="70">
          <cell r="B70" t="str">
            <v>HECTORVILLE</v>
          </cell>
          <cell r="C70">
            <v>16</v>
          </cell>
          <cell r="D70">
            <v>495000</v>
          </cell>
          <cell r="E70">
            <v>13</v>
          </cell>
          <cell r="F70">
            <v>565000</v>
          </cell>
          <cell r="G70">
            <v>0.14141414141414141</v>
          </cell>
        </row>
        <row r="71">
          <cell r="B71" t="str">
            <v>MAGILL</v>
          </cell>
          <cell r="C71">
            <v>36</v>
          </cell>
          <cell r="D71">
            <v>665000</v>
          </cell>
          <cell r="E71">
            <v>36</v>
          </cell>
          <cell r="F71">
            <v>673750</v>
          </cell>
          <cell r="G71">
            <v>1.3157894736842105E-2</v>
          </cell>
        </row>
        <row r="72">
          <cell r="B72" t="str">
            <v>NEWTON</v>
          </cell>
          <cell r="C72">
            <v>16</v>
          </cell>
          <cell r="D72">
            <v>570000</v>
          </cell>
          <cell r="E72">
            <v>17</v>
          </cell>
          <cell r="F72">
            <v>502000</v>
          </cell>
          <cell r="G72">
            <v>-0.11929824561403508</v>
          </cell>
        </row>
        <row r="73">
          <cell r="B73" t="str">
            <v>PARADISE</v>
          </cell>
          <cell r="C73">
            <v>25</v>
          </cell>
          <cell r="D73">
            <v>519000</v>
          </cell>
          <cell r="E73">
            <v>18</v>
          </cell>
          <cell r="F73">
            <v>539000</v>
          </cell>
          <cell r="G73">
            <v>3.8535645472061654E-2</v>
          </cell>
        </row>
        <row r="74">
          <cell r="B74" t="str">
            <v>ROSTREVOR</v>
          </cell>
          <cell r="C74">
            <v>30</v>
          </cell>
          <cell r="D74">
            <v>572500</v>
          </cell>
          <cell r="E74">
            <v>32</v>
          </cell>
          <cell r="F74">
            <v>612500</v>
          </cell>
          <cell r="G74">
            <v>6.9868995633187769E-2</v>
          </cell>
        </row>
        <row r="75">
          <cell r="B75" t="str">
            <v>TRANMERE</v>
          </cell>
          <cell r="C75">
            <v>12</v>
          </cell>
          <cell r="D75">
            <v>670000</v>
          </cell>
          <cell r="E75">
            <v>19</v>
          </cell>
          <cell r="F75">
            <v>817400</v>
          </cell>
          <cell r="G75">
            <v>0.22</v>
          </cell>
        </row>
        <row r="76">
          <cell r="B76" t="str">
            <v>ALBERT PARK</v>
          </cell>
          <cell r="C76">
            <v>6</v>
          </cell>
          <cell r="D76">
            <v>387500</v>
          </cell>
          <cell r="E76">
            <v>7</v>
          </cell>
          <cell r="F76">
            <v>429000</v>
          </cell>
          <cell r="G76">
            <v>0.10709677419354839</v>
          </cell>
        </row>
        <row r="77">
          <cell r="B77" t="str">
            <v>ALLENBY GARDENS</v>
          </cell>
          <cell r="C77">
            <v>4</v>
          </cell>
          <cell r="D77">
            <v>725000</v>
          </cell>
          <cell r="E77">
            <v>9</v>
          </cell>
          <cell r="F77">
            <v>516000</v>
          </cell>
          <cell r="G77">
            <v>-0.28827586206896549</v>
          </cell>
        </row>
        <row r="78">
          <cell r="B78" t="str">
            <v>ATHOL PARK</v>
          </cell>
          <cell r="C78">
            <v>7</v>
          </cell>
          <cell r="D78">
            <v>320000</v>
          </cell>
          <cell r="E78">
            <v>6</v>
          </cell>
          <cell r="F78">
            <v>385000</v>
          </cell>
          <cell r="G78">
            <v>0.203125</v>
          </cell>
        </row>
        <row r="79">
          <cell r="B79" t="str">
            <v>BEVERLEY</v>
          </cell>
          <cell r="C79">
            <v>2</v>
          </cell>
          <cell r="D79">
            <v>449125</v>
          </cell>
          <cell r="E79">
            <v>3</v>
          </cell>
          <cell r="F79">
            <v>475000</v>
          </cell>
          <cell r="G79">
            <v>5.7612023378792093E-2</v>
          </cell>
        </row>
        <row r="80">
          <cell r="B80" t="str">
            <v>BOWDEN</v>
          </cell>
          <cell r="C80">
            <v>2</v>
          </cell>
          <cell r="D80">
            <v>607500</v>
          </cell>
          <cell r="E80">
            <v>1</v>
          </cell>
          <cell r="F80">
            <v>648000</v>
          </cell>
          <cell r="G80">
            <v>6.6666666666666666E-2</v>
          </cell>
        </row>
        <row r="81">
          <cell r="B81" t="str">
            <v>BROMPTON</v>
          </cell>
          <cell r="C81">
            <v>9</v>
          </cell>
          <cell r="D81">
            <v>560000</v>
          </cell>
          <cell r="E81">
            <v>10</v>
          </cell>
          <cell r="F81">
            <v>575000</v>
          </cell>
          <cell r="G81">
            <v>2.6785714285714284E-2</v>
          </cell>
        </row>
        <row r="82">
          <cell r="B82" t="str">
            <v>CHELTENHAM</v>
          </cell>
          <cell r="C82">
            <v>3</v>
          </cell>
          <cell r="D82">
            <v>405220</v>
          </cell>
          <cell r="E82">
            <v>9</v>
          </cell>
          <cell r="F82">
            <v>440000</v>
          </cell>
          <cell r="G82">
            <v>8.5829919549874137E-2</v>
          </cell>
        </row>
        <row r="83">
          <cell r="B83" t="str">
            <v>CROYDON</v>
          </cell>
          <cell r="C83">
            <v>8</v>
          </cell>
          <cell r="D83">
            <v>670000</v>
          </cell>
          <cell r="E83">
            <v>3</v>
          </cell>
          <cell r="F83">
            <v>525000</v>
          </cell>
          <cell r="G83">
            <v>-0.21641791044776118</v>
          </cell>
        </row>
        <row r="84">
          <cell r="B84" t="str">
            <v>DEVON PARK</v>
          </cell>
          <cell r="C84">
            <v>4</v>
          </cell>
          <cell r="D84">
            <v>516250</v>
          </cell>
          <cell r="E84">
            <v>2</v>
          </cell>
          <cell r="F84">
            <v>496500</v>
          </cell>
          <cell r="G84">
            <v>-3.8256658595641646E-2</v>
          </cell>
        </row>
        <row r="85">
          <cell r="B85" t="str">
            <v>FINDON</v>
          </cell>
          <cell r="C85">
            <v>22</v>
          </cell>
          <cell r="D85">
            <v>510000</v>
          </cell>
          <cell r="E85">
            <v>23</v>
          </cell>
          <cell r="F85">
            <v>512000</v>
          </cell>
          <cell r="G85">
            <v>3.9215686274509803E-3</v>
          </cell>
        </row>
        <row r="86">
          <cell r="B86" t="str">
            <v>FLINDERS PARK</v>
          </cell>
          <cell r="C86">
            <v>20</v>
          </cell>
          <cell r="D86">
            <v>598250</v>
          </cell>
          <cell r="E86">
            <v>21</v>
          </cell>
          <cell r="F86">
            <v>565000</v>
          </cell>
          <cell r="G86">
            <v>-5.5578771416631846E-2</v>
          </cell>
        </row>
        <row r="87">
          <cell r="B87" t="str">
            <v>FULHAM GARDENS</v>
          </cell>
          <cell r="C87">
            <v>21</v>
          </cell>
          <cell r="D87">
            <v>618000</v>
          </cell>
          <cell r="E87">
            <v>15</v>
          </cell>
          <cell r="F87">
            <v>696000</v>
          </cell>
          <cell r="G87">
            <v>0.12621359223300971</v>
          </cell>
        </row>
        <row r="88">
          <cell r="B88" t="str">
            <v>GRANGE</v>
          </cell>
          <cell r="C88">
            <v>16</v>
          </cell>
          <cell r="D88">
            <v>737500</v>
          </cell>
          <cell r="E88">
            <v>15</v>
          </cell>
          <cell r="F88">
            <v>666000</v>
          </cell>
          <cell r="G88">
            <v>-9.6949152542372879E-2</v>
          </cell>
        </row>
        <row r="89">
          <cell r="B89" t="str">
            <v>HENDON</v>
          </cell>
          <cell r="C89">
            <v>6</v>
          </cell>
          <cell r="D89">
            <v>452500</v>
          </cell>
          <cell r="E89">
            <v>7</v>
          </cell>
          <cell r="F89">
            <v>440000</v>
          </cell>
          <cell r="G89">
            <v>-2.7624309392265192E-2</v>
          </cell>
        </row>
        <row r="90">
          <cell r="B90" t="str">
            <v>HENLEY BEACH</v>
          </cell>
          <cell r="C90">
            <v>20</v>
          </cell>
          <cell r="D90">
            <v>820000</v>
          </cell>
          <cell r="E90">
            <v>14</v>
          </cell>
          <cell r="F90">
            <v>843000</v>
          </cell>
          <cell r="G90">
            <v>2.8048780487804879E-2</v>
          </cell>
        </row>
        <row r="91">
          <cell r="B91" t="str">
            <v>HENLEY BEACH SOUTH</v>
          </cell>
          <cell r="C91">
            <v>7</v>
          </cell>
          <cell r="D91">
            <v>690000</v>
          </cell>
          <cell r="E91">
            <v>7</v>
          </cell>
          <cell r="F91">
            <v>940500</v>
          </cell>
          <cell r="G91">
            <v>0.36304347826086958</v>
          </cell>
        </row>
        <row r="92">
          <cell r="B92" t="str">
            <v>HINDMARSH</v>
          </cell>
          <cell r="E92">
            <v>1</v>
          </cell>
          <cell r="F92">
            <v>470000</v>
          </cell>
          <cell r="G92"/>
        </row>
        <row r="93">
          <cell r="B93" t="str">
            <v>KIDMAN PARK</v>
          </cell>
          <cell r="C93">
            <v>19</v>
          </cell>
          <cell r="D93">
            <v>573000</v>
          </cell>
          <cell r="E93">
            <v>11</v>
          </cell>
          <cell r="F93">
            <v>625000</v>
          </cell>
          <cell r="G93">
            <v>9.0750436300174514E-2</v>
          </cell>
        </row>
        <row r="94">
          <cell r="B94" t="str">
            <v>KILKENNY</v>
          </cell>
          <cell r="C94">
            <v>4</v>
          </cell>
          <cell r="D94">
            <v>514500</v>
          </cell>
          <cell r="E94">
            <v>4</v>
          </cell>
          <cell r="F94">
            <v>482500</v>
          </cell>
          <cell r="G94">
            <v>-6.2196307094266275E-2</v>
          </cell>
        </row>
        <row r="95">
          <cell r="B95" t="str">
            <v>OVINGHAM</v>
          </cell>
          <cell r="C95">
            <v>1</v>
          </cell>
          <cell r="D95">
            <v>750000</v>
          </cell>
          <cell r="E95">
            <v>3</v>
          </cell>
          <cell r="F95">
            <v>840000</v>
          </cell>
          <cell r="G95">
            <v>0.12</v>
          </cell>
        </row>
        <row r="96">
          <cell r="B96" t="str">
            <v>PENNINGTON</v>
          </cell>
          <cell r="C96">
            <v>6</v>
          </cell>
          <cell r="D96">
            <v>407500</v>
          </cell>
          <cell r="E96">
            <v>10</v>
          </cell>
          <cell r="F96">
            <v>426000</v>
          </cell>
          <cell r="G96">
            <v>4.5398773006134971E-2</v>
          </cell>
        </row>
        <row r="97">
          <cell r="B97" t="str">
            <v>RENOWN PARK</v>
          </cell>
          <cell r="C97">
            <v>3</v>
          </cell>
          <cell r="D97">
            <v>543549.5</v>
          </cell>
          <cell r="E97">
            <v>4</v>
          </cell>
          <cell r="F97">
            <v>428500</v>
          </cell>
          <cell r="G97">
            <v>-0.21166333517002592</v>
          </cell>
        </row>
        <row r="98">
          <cell r="B98" t="str">
            <v>RIDLEYTON</v>
          </cell>
          <cell r="C98">
            <v>5</v>
          </cell>
          <cell r="D98">
            <v>513000</v>
          </cell>
          <cell r="E98">
            <v>4</v>
          </cell>
          <cell r="F98">
            <v>530000</v>
          </cell>
          <cell r="G98">
            <v>3.3138401559454189E-2</v>
          </cell>
        </row>
        <row r="99">
          <cell r="B99" t="str">
            <v>ROSEWATER</v>
          </cell>
          <cell r="C99">
            <v>13</v>
          </cell>
          <cell r="D99">
            <v>345000</v>
          </cell>
          <cell r="E99">
            <v>11</v>
          </cell>
          <cell r="F99">
            <v>414000</v>
          </cell>
          <cell r="G99">
            <v>0.2</v>
          </cell>
        </row>
        <row r="100">
          <cell r="B100" t="str">
            <v>ROYAL PARK</v>
          </cell>
          <cell r="C100">
            <v>12</v>
          </cell>
          <cell r="D100">
            <v>388500</v>
          </cell>
          <cell r="E100">
            <v>12</v>
          </cell>
          <cell r="F100">
            <v>442500</v>
          </cell>
          <cell r="G100">
            <v>0.138996138996139</v>
          </cell>
        </row>
        <row r="101">
          <cell r="B101" t="str">
            <v>SEATON</v>
          </cell>
          <cell r="C101">
            <v>37</v>
          </cell>
          <cell r="D101">
            <v>505500</v>
          </cell>
          <cell r="E101">
            <v>26</v>
          </cell>
          <cell r="F101">
            <v>517500</v>
          </cell>
          <cell r="G101">
            <v>2.3738872403560832E-2</v>
          </cell>
        </row>
        <row r="102">
          <cell r="B102" t="str">
            <v>SEMAPHORE PARK</v>
          </cell>
          <cell r="C102">
            <v>12</v>
          </cell>
          <cell r="D102">
            <v>457500</v>
          </cell>
          <cell r="E102">
            <v>11</v>
          </cell>
          <cell r="F102">
            <v>515000</v>
          </cell>
          <cell r="G102">
            <v>0.12568306010928962</v>
          </cell>
        </row>
        <row r="103">
          <cell r="B103" t="str">
            <v>ST CLAIR</v>
          </cell>
          <cell r="C103">
            <v>4</v>
          </cell>
          <cell r="D103">
            <v>656000</v>
          </cell>
          <cell r="E103">
            <v>2</v>
          </cell>
          <cell r="F103">
            <v>672500</v>
          </cell>
          <cell r="G103">
            <v>2.5152439024390245E-2</v>
          </cell>
        </row>
        <row r="104">
          <cell r="B104" t="str">
            <v>TENNYSON</v>
          </cell>
          <cell r="C104">
            <v>3</v>
          </cell>
          <cell r="D104">
            <v>1800000</v>
          </cell>
          <cell r="E104">
            <v>2</v>
          </cell>
          <cell r="F104">
            <v>2740000</v>
          </cell>
          <cell r="G104">
            <v>0.52222222222222225</v>
          </cell>
        </row>
        <row r="105">
          <cell r="B105" t="str">
            <v>WELLAND</v>
          </cell>
          <cell r="C105">
            <v>3</v>
          </cell>
          <cell r="D105">
            <v>821000</v>
          </cell>
          <cell r="E105">
            <v>3</v>
          </cell>
          <cell r="F105">
            <v>845000</v>
          </cell>
          <cell r="G105">
            <v>2.9232643118148598E-2</v>
          </cell>
        </row>
        <row r="106">
          <cell r="B106" t="str">
            <v>WEST BEACH</v>
          </cell>
          <cell r="C106">
            <v>12</v>
          </cell>
          <cell r="D106">
            <v>684000</v>
          </cell>
          <cell r="E106">
            <v>13</v>
          </cell>
          <cell r="F106">
            <v>691250</v>
          </cell>
          <cell r="G106">
            <v>1.0599415204678362E-2</v>
          </cell>
        </row>
        <row r="107">
          <cell r="B107" t="str">
            <v>WEST CROYDON</v>
          </cell>
          <cell r="C107">
            <v>11</v>
          </cell>
          <cell r="D107">
            <v>528000</v>
          </cell>
          <cell r="E107">
            <v>11</v>
          </cell>
          <cell r="F107">
            <v>563750</v>
          </cell>
          <cell r="G107">
            <v>6.7708333333333329E-2</v>
          </cell>
        </row>
        <row r="108">
          <cell r="B108" t="str">
            <v>WEST HINDMARSH</v>
          </cell>
          <cell r="C108">
            <v>4</v>
          </cell>
          <cell r="D108">
            <v>526000</v>
          </cell>
          <cell r="E108">
            <v>3</v>
          </cell>
          <cell r="F108">
            <v>630000</v>
          </cell>
          <cell r="G108">
            <v>0.19771863117870722</v>
          </cell>
        </row>
        <row r="109">
          <cell r="B109" t="str">
            <v>WEST LAKES</v>
          </cell>
          <cell r="C109">
            <v>22</v>
          </cell>
          <cell r="D109">
            <v>685000</v>
          </cell>
          <cell r="E109">
            <v>16</v>
          </cell>
          <cell r="F109">
            <v>712500</v>
          </cell>
          <cell r="G109">
            <v>4.0145985401459854E-2</v>
          </cell>
        </row>
        <row r="110">
          <cell r="B110" t="str">
            <v>WEST LAKES SHORE</v>
          </cell>
          <cell r="C110">
            <v>10</v>
          </cell>
          <cell r="D110">
            <v>633000</v>
          </cell>
          <cell r="E110">
            <v>11</v>
          </cell>
          <cell r="F110">
            <v>628500</v>
          </cell>
          <cell r="G110">
            <v>-7.1090047393364926E-3</v>
          </cell>
        </row>
        <row r="111">
          <cell r="B111" t="str">
            <v>WOODVILLE</v>
          </cell>
          <cell r="C111">
            <v>2</v>
          </cell>
          <cell r="D111">
            <v>493800</v>
          </cell>
          <cell r="E111">
            <v>6</v>
          </cell>
          <cell r="F111">
            <v>633000</v>
          </cell>
          <cell r="G111">
            <v>0.28189550425273391</v>
          </cell>
        </row>
        <row r="112">
          <cell r="B112" t="str">
            <v>WOODVILLE NORTH</v>
          </cell>
          <cell r="C112">
            <v>6</v>
          </cell>
          <cell r="D112">
            <v>477500</v>
          </cell>
          <cell r="E112">
            <v>5</v>
          </cell>
          <cell r="F112">
            <v>387000</v>
          </cell>
          <cell r="G112">
            <v>-0.18952879581151832</v>
          </cell>
        </row>
        <row r="113">
          <cell r="B113" t="str">
            <v>WOODVILLE PARK</v>
          </cell>
          <cell r="C113">
            <v>4</v>
          </cell>
          <cell r="D113">
            <v>591250</v>
          </cell>
          <cell r="E113">
            <v>5</v>
          </cell>
          <cell r="F113">
            <v>620000</v>
          </cell>
          <cell r="G113">
            <v>4.8625792811839326E-2</v>
          </cell>
        </row>
        <row r="114">
          <cell r="B114" t="str">
            <v>WOODVILLE SOUTH</v>
          </cell>
          <cell r="C114">
            <v>19</v>
          </cell>
          <cell r="D114">
            <v>567750</v>
          </cell>
          <cell r="E114">
            <v>10</v>
          </cell>
          <cell r="F114">
            <v>550000</v>
          </cell>
          <cell r="G114">
            <v>-3.1263760457948042E-2</v>
          </cell>
        </row>
        <row r="115">
          <cell r="B115" t="str">
            <v>WOODVILLE WEST</v>
          </cell>
          <cell r="C115">
            <v>12</v>
          </cell>
          <cell r="D115">
            <v>494000</v>
          </cell>
          <cell r="E115">
            <v>6</v>
          </cell>
          <cell r="F115">
            <v>457500</v>
          </cell>
          <cell r="G115">
            <v>-7.3886639676113364E-2</v>
          </cell>
        </row>
        <row r="116">
          <cell r="B116" t="str">
            <v>BIBARINGA</v>
          </cell>
          <cell r="G116"/>
        </row>
        <row r="117">
          <cell r="B117" t="str">
            <v>EVANSTON</v>
          </cell>
          <cell r="C117">
            <v>10</v>
          </cell>
          <cell r="D117">
            <v>319000</v>
          </cell>
          <cell r="E117">
            <v>7</v>
          </cell>
          <cell r="F117">
            <v>259500</v>
          </cell>
          <cell r="G117">
            <v>-0.18652037617554859</v>
          </cell>
        </row>
        <row r="118">
          <cell r="B118" t="str">
            <v>EVANSTON GARDENS</v>
          </cell>
          <cell r="C118">
            <v>6</v>
          </cell>
          <cell r="D118">
            <v>325000</v>
          </cell>
          <cell r="E118">
            <v>4</v>
          </cell>
          <cell r="F118">
            <v>360000</v>
          </cell>
          <cell r="G118">
            <v>0.1076923076923077</v>
          </cell>
        </row>
        <row r="119">
          <cell r="B119" t="str">
            <v>EVANSTON PARK</v>
          </cell>
          <cell r="C119">
            <v>27</v>
          </cell>
          <cell r="D119">
            <v>342500</v>
          </cell>
          <cell r="E119">
            <v>25</v>
          </cell>
          <cell r="F119">
            <v>358000</v>
          </cell>
          <cell r="G119">
            <v>4.5255474452554748E-2</v>
          </cell>
        </row>
        <row r="120">
          <cell r="B120" t="str">
            <v>EVANSTON SOUTH</v>
          </cell>
          <cell r="C120">
            <v>3</v>
          </cell>
          <cell r="D120">
            <v>395000</v>
          </cell>
          <cell r="E120">
            <v>3</v>
          </cell>
          <cell r="F120">
            <v>440860</v>
          </cell>
          <cell r="G120">
            <v>0.11610126582278481</v>
          </cell>
        </row>
        <row r="121">
          <cell r="B121" t="str">
            <v>GAWLER</v>
          </cell>
          <cell r="C121">
            <v>2</v>
          </cell>
          <cell r="D121">
            <v>442500</v>
          </cell>
          <cell r="E121">
            <v>3</v>
          </cell>
          <cell r="F121">
            <v>373750</v>
          </cell>
          <cell r="G121">
            <v>-0.15536723163841809</v>
          </cell>
        </row>
        <row r="122">
          <cell r="B122" t="str">
            <v>GAWLER EAST</v>
          </cell>
          <cell r="C122">
            <v>34</v>
          </cell>
          <cell r="D122">
            <v>360000</v>
          </cell>
          <cell r="E122">
            <v>15</v>
          </cell>
          <cell r="F122">
            <v>365000</v>
          </cell>
          <cell r="G122">
            <v>1.3888888888888888E-2</v>
          </cell>
        </row>
        <row r="123">
          <cell r="B123" t="str">
            <v>GAWLER SOUTH</v>
          </cell>
          <cell r="C123">
            <v>14</v>
          </cell>
          <cell r="D123">
            <v>280000</v>
          </cell>
          <cell r="E123">
            <v>4</v>
          </cell>
          <cell r="F123">
            <v>457500</v>
          </cell>
          <cell r="G123">
            <v>0.6339285714285714</v>
          </cell>
        </row>
        <row r="124">
          <cell r="B124" t="str">
            <v>GAWLER WEST</v>
          </cell>
          <cell r="C124">
            <v>2</v>
          </cell>
          <cell r="D124">
            <v>202750</v>
          </cell>
          <cell r="E124">
            <v>1</v>
          </cell>
          <cell r="F124">
            <v>375000</v>
          </cell>
          <cell r="G124">
            <v>0.84956843403205917</v>
          </cell>
        </row>
        <row r="125">
          <cell r="B125" t="str">
            <v>HILLIER</v>
          </cell>
          <cell r="G125"/>
        </row>
        <row r="126">
          <cell r="B126" t="str">
            <v>KUDLA</v>
          </cell>
          <cell r="G126"/>
        </row>
        <row r="127">
          <cell r="B127" t="str">
            <v>REID</v>
          </cell>
          <cell r="C127">
            <v>4</v>
          </cell>
          <cell r="D127">
            <v>408500</v>
          </cell>
          <cell r="E127">
            <v>1</v>
          </cell>
          <cell r="F127">
            <v>350000</v>
          </cell>
          <cell r="G127">
            <v>-0.14320685434516525</v>
          </cell>
        </row>
        <row r="128">
          <cell r="B128" t="str">
            <v>ULEYBURY</v>
          </cell>
          <cell r="G128"/>
        </row>
        <row r="129">
          <cell r="B129" t="str">
            <v>WILLASTON</v>
          </cell>
          <cell r="C129">
            <v>19</v>
          </cell>
          <cell r="D129">
            <v>310000</v>
          </cell>
          <cell r="E129">
            <v>15</v>
          </cell>
          <cell r="F129">
            <v>307750</v>
          </cell>
          <cell r="G129">
            <v>-7.2580645161290326E-3</v>
          </cell>
        </row>
        <row r="130">
          <cell r="B130" t="str">
            <v>BRIGHTON</v>
          </cell>
          <cell r="C130">
            <v>8</v>
          </cell>
          <cell r="D130">
            <v>606000</v>
          </cell>
          <cell r="E130">
            <v>10</v>
          </cell>
          <cell r="F130">
            <v>684000</v>
          </cell>
          <cell r="G130">
            <v>0.12871287128712872</v>
          </cell>
        </row>
        <row r="131">
          <cell r="B131" t="str">
            <v>GLENELG</v>
          </cell>
          <cell r="C131">
            <v>1</v>
          </cell>
          <cell r="D131">
            <v>785000</v>
          </cell>
          <cell r="G131"/>
        </row>
        <row r="132">
          <cell r="B132" t="str">
            <v>GLENELG EAST</v>
          </cell>
          <cell r="C132">
            <v>8</v>
          </cell>
          <cell r="D132">
            <v>925000</v>
          </cell>
          <cell r="E132">
            <v>7</v>
          </cell>
          <cell r="F132">
            <v>875000</v>
          </cell>
          <cell r="G132">
            <v>-5.4054054054054057E-2</v>
          </cell>
        </row>
        <row r="133">
          <cell r="B133" t="str">
            <v>GLENELG NORTH</v>
          </cell>
          <cell r="C133">
            <v>20</v>
          </cell>
          <cell r="D133">
            <v>670375</v>
          </cell>
          <cell r="E133">
            <v>15</v>
          </cell>
          <cell r="F133">
            <v>775000</v>
          </cell>
          <cell r="G133">
            <v>0.15606936416184972</v>
          </cell>
        </row>
        <row r="134">
          <cell r="B134" t="str">
            <v>GLENELG SOUTH</v>
          </cell>
          <cell r="C134">
            <v>3</v>
          </cell>
          <cell r="D134">
            <v>780000</v>
          </cell>
          <cell r="E134">
            <v>6</v>
          </cell>
          <cell r="F134">
            <v>1430000</v>
          </cell>
          <cell r="G134">
            <v>0.83333333333333337</v>
          </cell>
        </row>
        <row r="135">
          <cell r="B135" t="str">
            <v>HOVE</v>
          </cell>
          <cell r="C135">
            <v>8</v>
          </cell>
          <cell r="D135">
            <v>700000</v>
          </cell>
          <cell r="E135">
            <v>12</v>
          </cell>
          <cell r="F135">
            <v>682500</v>
          </cell>
          <cell r="G135">
            <v>-2.5000000000000001E-2</v>
          </cell>
        </row>
        <row r="136">
          <cell r="B136" t="str">
            <v>KINGSTON PARK</v>
          </cell>
          <cell r="C136">
            <v>3</v>
          </cell>
          <cell r="D136">
            <v>995000</v>
          </cell>
          <cell r="E136">
            <v>4</v>
          </cell>
          <cell r="F136">
            <v>675000</v>
          </cell>
          <cell r="G136">
            <v>-0.32160804020100503</v>
          </cell>
        </row>
        <row r="137">
          <cell r="B137" t="str">
            <v>NORTH BRIGHTON</v>
          </cell>
          <cell r="C137">
            <v>11</v>
          </cell>
          <cell r="D137">
            <v>622000</v>
          </cell>
          <cell r="E137">
            <v>8</v>
          </cell>
          <cell r="F137">
            <v>715000</v>
          </cell>
          <cell r="G137">
            <v>0.14951768488745981</v>
          </cell>
        </row>
        <row r="138">
          <cell r="B138" t="str">
            <v>SEACLIFF</v>
          </cell>
          <cell r="C138">
            <v>3</v>
          </cell>
          <cell r="D138">
            <v>1010000</v>
          </cell>
          <cell r="E138">
            <v>8</v>
          </cell>
          <cell r="F138">
            <v>763000</v>
          </cell>
          <cell r="G138">
            <v>-0.24455445544554455</v>
          </cell>
        </row>
        <row r="139">
          <cell r="B139" t="str">
            <v>SEACLIFF PARK</v>
          </cell>
          <cell r="C139">
            <v>6</v>
          </cell>
          <cell r="D139">
            <v>572500</v>
          </cell>
          <cell r="E139">
            <v>8</v>
          </cell>
          <cell r="F139">
            <v>552500</v>
          </cell>
          <cell r="G139">
            <v>-3.4934497816593885E-2</v>
          </cell>
        </row>
        <row r="140">
          <cell r="B140" t="str">
            <v>SOMERTON PARK</v>
          </cell>
          <cell r="C140">
            <v>17</v>
          </cell>
          <cell r="D140">
            <v>747500</v>
          </cell>
          <cell r="E140">
            <v>10</v>
          </cell>
          <cell r="F140">
            <v>835000</v>
          </cell>
          <cell r="G140">
            <v>0.11705685618729098</v>
          </cell>
        </row>
        <row r="141">
          <cell r="B141" t="str">
            <v>SOUTH BRIGHTON</v>
          </cell>
          <cell r="C141">
            <v>10</v>
          </cell>
          <cell r="D141">
            <v>525000</v>
          </cell>
          <cell r="E141">
            <v>9</v>
          </cell>
          <cell r="F141">
            <v>656250</v>
          </cell>
          <cell r="G141">
            <v>0.25</v>
          </cell>
        </row>
        <row r="142">
          <cell r="B142" t="str">
            <v>ASCOT PARK</v>
          </cell>
          <cell r="C142">
            <v>10</v>
          </cell>
          <cell r="D142">
            <v>457250</v>
          </cell>
          <cell r="E142">
            <v>7</v>
          </cell>
          <cell r="F142">
            <v>491000</v>
          </cell>
          <cell r="G142">
            <v>7.3810825587752871E-2</v>
          </cell>
        </row>
        <row r="143">
          <cell r="B143" t="str">
            <v>BEDFORD PARK</v>
          </cell>
          <cell r="C143">
            <v>4</v>
          </cell>
          <cell r="D143">
            <v>448000</v>
          </cell>
          <cell r="E143">
            <v>1</v>
          </cell>
          <cell r="F143">
            <v>495000</v>
          </cell>
          <cell r="G143">
            <v>0.10491071428571429</v>
          </cell>
        </row>
        <row r="144">
          <cell r="B144" t="str">
            <v>CLOVELLY PARK</v>
          </cell>
          <cell r="C144">
            <v>17</v>
          </cell>
          <cell r="D144">
            <v>475000</v>
          </cell>
          <cell r="E144">
            <v>7</v>
          </cell>
          <cell r="F144">
            <v>566000</v>
          </cell>
          <cell r="G144">
            <v>0.19157894736842104</v>
          </cell>
        </row>
        <row r="145">
          <cell r="B145" t="str">
            <v>DARLINGTON</v>
          </cell>
          <cell r="C145">
            <v>4</v>
          </cell>
          <cell r="D145">
            <v>728750</v>
          </cell>
          <cell r="E145">
            <v>3</v>
          </cell>
          <cell r="F145">
            <v>499000</v>
          </cell>
          <cell r="G145">
            <v>-0.31526586620926245</v>
          </cell>
        </row>
        <row r="146">
          <cell r="B146" t="str">
            <v>DOVER GARDENS</v>
          </cell>
          <cell r="C146">
            <v>5</v>
          </cell>
          <cell r="D146">
            <v>535000</v>
          </cell>
          <cell r="E146">
            <v>9</v>
          </cell>
          <cell r="F146">
            <v>492500</v>
          </cell>
          <cell r="G146">
            <v>-7.9439252336448593E-2</v>
          </cell>
        </row>
        <row r="147">
          <cell r="B147" t="str">
            <v>EDWARDSTOWN</v>
          </cell>
          <cell r="C147">
            <v>9</v>
          </cell>
          <cell r="D147">
            <v>510000</v>
          </cell>
          <cell r="E147">
            <v>14</v>
          </cell>
          <cell r="F147">
            <v>535000</v>
          </cell>
          <cell r="G147">
            <v>4.9019607843137254E-2</v>
          </cell>
        </row>
        <row r="148">
          <cell r="B148" t="str">
            <v>GLANDORE</v>
          </cell>
          <cell r="C148">
            <v>12</v>
          </cell>
          <cell r="D148">
            <v>705000</v>
          </cell>
          <cell r="E148">
            <v>12</v>
          </cell>
          <cell r="F148">
            <v>680000</v>
          </cell>
          <cell r="G148">
            <v>-3.5460992907801421E-2</v>
          </cell>
        </row>
        <row r="149">
          <cell r="B149" t="str">
            <v>GLENGOWRIE</v>
          </cell>
          <cell r="C149">
            <v>18</v>
          </cell>
          <cell r="D149">
            <v>640000</v>
          </cell>
          <cell r="E149">
            <v>14</v>
          </cell>
          <cell r="F149">
            <v>700000</v>
          </cell>
          <cell r="G149">
            <v>9.375E-2</v>
          </cell>
        </row>
        <row r="150">
          <cell r="B150" t="str">
            <v>HALLETT COVE</v>
          </cell>
          <cell r="C150">
            <v>56</v>
          </cell>
          <cell r="D150">
            <v>470000</v>
          </cell>
          <cell r="E150">
            <v>57</v>
          </cell>
          <cell r="F150">
            <v>487500</v>
          </cell>
          <cell r="G150">
            <v>3.7234042553191488E-2</v>
          </cell>
        </row>
        <row r="151">
          <cell r="B151" t="str">
            <v>LONSDALE</v>
          </cell>
          <cell r="G151"/>
        </row>
        <row r="152">
          <cell r="B152" t="str">
            <v>MARINO</v>
          </cell>
          <cell r="C152">
            <v>9</v>
          </cell>
          <cell r="D152">
            <v>726000</v>
          </cell>
          <cell r="E152">
            <v>9</v>
          </cell>
          <cell r="F152">
            <v>704000</v>
          </cell>
          <cell r="G152">
            <v>-3.0303030303030304E-2</v>
          </cell>
        </row>
        <row r="153">
          <cell r="B153" t="str">
            <v>MARION</v>
          </cell>
          <cell r="C153">
            <v>10</v>
          </cell>
          <cell r="D153">
            <v>507000</v>
          </cell>
          <cell r="E153">
            <v>17</v>
          </cell>
          <cell r="F153">
            <v>511250</v>
          </cell>
          <cell r="G153">
            <v>8.3826429980276129E-3</v>
          </cell>
        </row>
        <row r="154">
          <cell r="B154" t="str">
            <v>MITCHELL PARK</v>
          </cell>
          <cell r="C154">
            <v>14</v>
          </cell>
          <cell r="D154">
            <v>490000</v>
          </cell>
          <cell r="E154">
            <v>15</v>
          </cell>
          <cell r="F154">
            <v>460000</v>
          </cell>
          <cell r="G154">
            <v>-6.1224489795918366E-2</v>
          </cell>
        </row>
        <row r="155">
          <cell r="B155" t="str">
            <v>MORPHETTVILLE</v>
          </cell>
          <cell r="C155">
            <v>7</v>
          </cell>
          <cell r="D155">
            <v>481000</v>
          </cell>
          <cell r="E155">
            <v>6</v>
          </cell>
          <cell r="F155">
            <v>550000</v>
          </cell>
          <cell r="G155">
            <v>0.14345114345114346</v>
          </cell>
        </row>
        <row r="156">
          <cell r="B156" t="str">
            <v>OAKLANDS PARK</v>
          </cell>
          <cell r="C156">
            <v>8</v>
          </cell>
          <cell r="D156">
            <v>480000</v>
          </cell>
          <cell r="E156">
            <v>13</v>
          </cell>
          <cell r="F156">
            <v>481000</v>
          </cell>
          <cell r="G156">
            <v>2.0833333333333333E-3</v>
          </cell>
        </row>
        <row r="157">
          <cell r="B157" t="str">
            <v>O'HALLORAN HILL</v>
          </cell>
          <cell r="C157">
            <v>16</v>
          </cell>
          <cell r="D157">
            <v>370000</v>
          </cell>
          <cell r="E157">
            <v>11</v>
          </cell>
          <cell r="F157">
            <v>386000</v>
          </cell>
          <cell r="G157">
            <v>4.3243243243243246E-2</v>
          </cell>
        </row>
        <row r="158">
          <cell r="B158" t="str">
            <v>PARK HOLME</v>
          </cell>
          <cell r="C158">
            <v>8</v>
          </cell>
          <cell r="D158">
            <v>488750</v>
          </cell>
          <cell r="E158">
            <v>8</v>
          </cell>
          <cell r="F158">
            <v>506500</v>
          </cell>
          <cell r="G158">
            <v>3.631713554987212E-2</v>
          </cell>
        </row>
        <row r="159">
          <cell r="B159" t="str">
            <v>PLYMPTON PARK</v>
          </cell>
          <cell r="C159">
            <v>11</v>
          </cell>
          <cell r="D159">
            <v>580000</v>
          </cell>
          <cell r="E159">
            <v>13</v>
          </cell>
          <cell r="F159">
            <v>540000</v>
          </cell>
          <cell r="G159">
            <v>-6.8965517241379309E-2</v>
          </cell>
        </row>
        <row r="160">
          <cell r="B160" t="str">
            <v>SEACLIFF PARK</v>
          </cell>
          <cell r="C160">
            <v>6</v>
          </cell>
          <cell r="D160">
            <v>572500</v>
          </cell>
          <cell r="E160">
            <v>8</v>
          </cell>
          <cell r="F160">
            <v>552500</v>
          </cell>
          <cell r="G160">
            <v>-3.4934497816593885E-2</v>
          </cell>
        </row>
        <row r="161">
          <cell r="B161" t="str">
            <v>SEACOMBE GARDENS</v>
          </cell>
          <cell r="C161">
            <v>10</v>
          </cell>
          <cell r="D161">
            <v>441000</v>
          </cell>
          <cell r="E161">
            <v>9</v>
          </cell>
          <cell r="F161">
            <v>479000</v>
          </cell>
          <cell r="G161">
            <v>8.6167800453514742E-2</v>
          </cell>
        </row>
        <row r="162">
          <cell r="B162" t="str">
            <v>SEACOMBE HEIGHTS</v>
          </cell>
          <cell r="C162">
            <v>4</v>
          </cell>
          <cell r="D162">
            <v>477500</v>
          </cell>
          <cell r="E162">
            <v>7</v>
          </cell>
          <cell r="F162">
            <v>495500</v>
          </cell>
          <cell r="G162">
            <v>3.7696335078534031E-2</v>
          </cell>
        </row>
        <row r="163">
          <cell r="B163" t="str">
            <v>SEAVIEW DOWNS</v>
          </cell>
          <cell r="C163">
            <v>9</v>
          </cell>
          <cell r="D163">
            <v>610000</v>
          </cell>
          <cell r="E163">
            <v>9</v>
          </cell>
          <cell r="F163">
            <v>550000</v>
          </cell>
          <cell r="G163">
            <v>-9.8360655737704916E-2</v>
          </cell>
        </row>
        <row r="164">
          <cell r="B164" t="str">
            <v>SHEIDOW PARK</v>
          </cell>
          <cell r="C164">
            <v>24</v>
          </cell>
          <cell r="D164">
            <v>446000</v>
          </cell>
          <cell r="E164">
            <v>22</v>
          </cell>
          <cell r="F164">
            <v>428000</v>
          </cell>
          <cell r="G164">
            <v>-4.0358744394618833E-2</v>
          </cell>
        </row>
        <row r="165">
          <cell r="B165" t="str">
            <v>SOUTH PLYMPTON</v>
          </cell>
          <cell r="C165">
            <v>10</v>
          </cell>
          <cell r="D165">
            <v>475000</v>
          </cell>
          <cell r="E165">
            <v>16</v>
          </cell>
          <cell r="F165">
            <v>526500</v>
          </cell>
          <cell r="G165">
            <v>0.10842105263157895</v>
          </cell>
        </row>
        <row r="166">
          <cell r="B166" t="str">
            <v>STURT</v>
          </cell>
          <cell r="C166">
            <v>10</v>
          </cell>
          <cell r="D166">
            <v>430000</v>
          </cell>
          <cell r="E166">
            <v>7</v>
          </cell>
          <cell r="F166">
            <v>460000</v>
          </cell>
          <cell r="G166">
            <v>6.9767441860465115E-2</v>
          </cell>
        </row>
        <row r="167">
          <cell r="B167" t="str">
            <v>TONSLEY</v>
          </cell>
          <cell r="G167"/>
        </row>
        <row r="168">
          <cell r="B168" t="str">
            <v>TROTT PARK</v>
          </cell>
          <cell r="C168">
            <v>14</v>
          </cell>
          <cell r="D168">
            <v>369500</v>
          </cell>
          <cell r="E168">
            <v>10</v>
          </cell>
          <cell r="F168">
            <v>396000</v>
          </cell>
          <cell r="G168">
            <v>7.1718538565629222E-2</v>
          </cell>
        </row>
        <row r="169">
          <cell r="B169" t="str">
            <v>WARRADALE</v>
          </cell>
          <cell r="C169">
            <v>13</v>
          </cell>
          <cell r="D169">
            <v>600500</v>
          </cell>
          <cell r="E169">
            <v>15</v>
          </cell>
          <cell r="F169">
            <v>591000</v>
          </cell>
          <cell r="G169">
            <v>-1.5820149875104082E-2</v>
          </cell>
        </row>
        <row r="170">
          <cell r="B170" t="str">
            <v>BEDFORD PARK</v>
          </cell>
          <cell r="C170">
            <v>4</v>
          </cell>
          <cell r="D170">
            <v>448000</v>
          </cell>
          <cell r="E170">
            <v>1</v>
          </cell>
          <cell r="F170">
            <v>495000</v>
          </cell>
          <cell r="G170">
            <v>0.10491071428571429</v>
          </cell>
        </row>
        <row r="171">
          <cell r="B171" t="str">
            <v>BELAIR</v>
          </cell>
          <cell r="C171">
            <v>19</v>
          </cell>
          <cell r="D171">
            <v>700000</v>
          </cell>
          <cell r="E171">
            <v>14</v>
          </cell>
          <cell r="F171">
            <v>585000</v>
          </cell>
          <cell r="G171">
            <v>-0.16428571428571428</v>
          </cell>
        </row>
        <row r="172">
          <cell r="B172" t="str">
            <v>BELLEVUE HEIGHTS</v>
          </cell>
          <cell r="C172">
            <v>9</v>
          </cell>
          <cell r="D172">
            <v>500000</v>
          </cell>
          <cell r="E172">
            <v>15</v>
          </cell>
          <cell r="F172">
            <v>610000</v>
          </cell>
          <cell r="G172">
            <v>0.22</v>
          </cell>
        </row>
        <row r="173">
          <cell r="B173" t="str">
            <v>BLACKWOOD</v>
          </cell>
          <cell r="C173">
            <v>11</v>
          </cell>
          <cell r="D173">
            <v>477500</v>
          </cell>
          <cell r="E173">
            <v>14</v>
          </cell>
          <cell r="F173">
            <v>490000</v>
          </cell>
          <cell r="G173">
            <v>2.6178010471204188E-2</v>
          </cell>
        </row>
        <row r="174">
          <cell r="B174" t="str">
            <v>BROWN HILL CREEK</v>
          </cell>
          <cell r="G174"/>
        </row>
        <row r="175">
          <cell r="B175" t="str">
            <v>CLAPHAM</v>
          </cell>
          <cell r="C175">
            <v>9</v>
          </cell>
          <cell r="D175">
            <v>642000</v>
          </cell>
          <cell r="E175">
            <v>5</v>
          </cell>
          <cell r="F175">
            <v>637000</v>
          </cell>
          <cell r="G175">
            <v>-7.7881619937694704E-3</v>
          </cell>
        </row>
        <row r="176">
          <cell r="B176" t="str">
            <v>CLARENCE GARDENS</v>
          </cell>
          <cell r="C176">
            <v>9</v>
          </cell>
          <cell r="D176">
            <v>625000</v>
          </cell>
          <cell r="E176">
            <v>10</v>
          </cell>
          <cell r="F176">
            <v>650000</v>
          </cell>
          <cell r="G176">
            <v>0.04</v>
          </cell>
        </row>
        <row r="177">
          <cell r="B177" t="str">
            <v>COLONEL LIGHT GARDENS</v>
          </cell>
          <cell r="C177">
            <v>7</v>
          </cell>
          <cell r="D177">
            <v>841300</v>
          </cell>
          <cell r="E177">
            <v>8</v>
          </cell>
          <cell r="F177">
            <v>647000</v>
          </cell>
          <cell r="G177">
            <v>-0.23095209794365862</v>
          </cell>
        </row>
        <row r="178">
          <cell r="B178" t="str">
            <v>COROMANDEL VALLEY</v>
          </cell>
          <cell r="C178">
            <v>16</v>
          </cell>
          <cell r="D178">
            <v>546250</v>
          </cell>
          <cell r="E178">
            <v>17</v>
          </cell>
          <cell r="F178">
            <v>590000</v>
          </cell>
          <cell r="G178">
            <v>8.0091533180778038E-2</v>
          </cell>
        </row>
        <row r="179">
          <cell r="B179" t="str">
            <v>CRAFERS WEST</v>
          </cell>
          <cell r="C179">
            <v>3</v>
          </cell>
          <cell r="D179">
            <v>562500</v>
          </cell>
          <cell r="E179">
            <v>5</v>
          </cell>
          <cell r="F179">
            <v>555000</v>
          </cell>
          <cell r="G179">
            <v>-1.3333333333333334E-2</v>
          </cell>
        </row>
        <row r="180">
          <cell r="B180" t="str">
            <v>CRAIGBURN FARM</v>
          </cell>
          <cell r="C180">
            <v>9</v>
          </cell>
          <cell r="D180">
            <v>635000</v>
          </cell>
          <cell r="E180">
            <v>11</v>
          </cell>
          <cell r="F180">
            <v>690000</v>
          </cell>
          <cell r="G180">
            <v>8.6614173228346455E-2</v>
          </cell>
        </row>
        <row r="181">
          <cell r="B181" t="str">
            <v>CUMBERLAND PARK</v>
          </cell>
          <cell r="C181">
            <v>10</v>
          </cell>
          <cell r="D181">
            <v>671500</v>
          </cell>
          <cell r="E181">
            <v>7</v>
          </cell>
          <cell r="F181">
            <v>715000</v>
          </cell>
          <cell r="G181">
            <v>6.4780342516753533E-2</v>
          </cell>
        </row>
        <row r="182">
          <cell r="B182" t="str">
            <v>DAW PARK</v>
          </cell>
          <cell r="C182">
            <v>11</v>
          </cell>
          <cell r="D182">
            <v>535000</v>
          </cell>
          <cell r="E182">
            <v>9</v>
          </cell>
          <cell r="F182">
            <v>595500</v>
          </cell>
          <cell r="G182">
            <v>0.11308411214953271</v>
          </cell>
        </row>
        <row r="183">
          <cell r="B183" t="str">
            <v>EDEN HILLS</v>
          </cell>
          <cell r="C183">
            <v>13</v>
          </cell>
          <cell r="D183">
            <v>536000</v>
          </cell>
          <cell r="E183">
            <v>11</v>
          </cell>
          <cell r="F183">
            <v>575000</v>
          </cell>
          <cell r="G183">
            <v>7.2761194029850748E-2</v>
          </cell>
        </row>
        <row r="184">
          <cell r="B184" t="str">
            <v>GLENALTA</v>
          </cell>
          <cell r="C184">
            <v>9</v>
          </cell>
          <cell r="D184">
            <v>510000</v>
          </cell>
          <cell r="E184">
            <v>6</v>
          </cell>
          <cell r="F184">
            <v>585000</v>
          </cell>
          <cell r="G184">
            <v>0.14705882352941177</v>
          </cell>
        </row>
        <row r="185">
          <cell r="B185" t="str">
            <v>HAWTHORN</v>
          </cell>
          <cell r="C185">
            <v>7</v>
          </cell>
          <cell r="D185">
            <v>1200005</v>
          </cell>
          <cell r="E185">
            <v>5</v>
          </cell>
          <cell r="F185">
            <v>840000</v>
          </cell>
          <cell r="G185">
            <v>-0.30000291665451395</v>
          </cell>
        </row>
        <row r="186">
          <cell r="B186" t="str">
            <v>HAWTHORNDENE</v>
          </cell>
          <cell r="C186">
            <v>9</v>
          </cell>
          <cell r="D186">
            <v>520000</v>
          </cell>
          <cell r="E186">
            <v>8</v>
          </cell>
          <cell r="F186">
            <v>565000</v>
          </cell>
          <cell r="G186">
            <v>8.6538461538461536E-2</v>
          </cell>
        </row>
        <row r="187">
          <cell r="B187" t="str">
            <v>KINGSWOOD</v>
          </cell>
          <cell r="C187">
            <v>9</v>
          </cell>
          <cell r="D187">
            <v>912944</v>
          </cell>
          <cell r="E187">
            <v>6</v>
          </cell>
          <cell r="F187">
            <v>798000</v>
          </cell>
          <cell r="G187">
            <v>-0.1259047652429941</v>
          </cell>
        </row>
        <row r="188">
          <cell r="B188" t="str">
            <v>LEAWOOD GARDENS</v>
          </cell>
          <cell r="G188"/>
        </row>
        <row r="189">
          <cell r="B189" t="str">
            <v>LOWER MITCHAM</v>
          </cell>
          <cell r="C189">
            <v>9</v>
          </cell>
          <cell r="D189">
            <v>845000</v>
          </cell>
          <cell r="E189">
            <v>8</v>
          </cell>
          <cell r="F189">
            <v>753500</v>
          </cell>
          <cell r="G189">
            <v>-0.10828402366863905</v>
          </cell>
        </row>
        <row r="190">
          <cell r="B190" t="str">
            <v>LYNTON</v>
          </cell>
          <cell r="E190">
            <v>2</v>
          </cell>
          <cell r="F190">
            <v>885000</v>
          </cell>
          <cell r="G190"/>
        </row>
        <row r="191">
          <cell r="B191" t="str">
            <v>MELROSE PARK</v>
          </cell>
          <cell r="C191">
            <v>12</v>
          </cell>
          <cell r="D191">
            <v>546000</v>
          </cell>
          <cell r="E191">
            <v>10</v>
          </cell>
          <cell r="F191">
            <v>700000</v>
          </cell>
          <cell r="G191">
            <v>0.28205128205128205</v>
          </cell>
        </row>
        <row r="192">
          <cell r="B192" t="str">
            <v>MITCHAM</v>
          </cell>
          <cell r="C192">
            <v>7</v>
          </cell>
          <cell r="D192">
            <v>1030000</v>
          </cell>
          <cell r="E192">
            <v>3</v>
          </cell>
          <cell r="F192">
            <v>1490000</v>
          </cell>
          <cell r="G192">
            <v>0.44660194174757284</v>
          </cell>
        </row>
        <row r="193">
          <cell r="B193" t="str">
            <v>NETHERBY</v>
          </cell>
          <cell r="C193">
            <v>4</v>
          </cell>
          <cell r="D193">
            <v>1275000</v>
          </cell>
          <cell r="E193">
            <v>6</v>
          </cell>
          <cell r="F193">
            <v>1360000</v>
          </cell>
          <cell r="G193">
            <v>6.6666666666666666E-2</v>
          </cell>
        </row>
        <row r="194">
          <cell r="B194" t="str">
            <v>PANORAMA</v>
          </cell>
          <cell r="C194">
            <v>15</v>
          </cell>
          <cell r="D194">
            <v>615000</v>
          </cell>
          <cell r="E194">
            <v>8</v>
          </cell>
          <cell r="F194">
            <v>655000</v>
          </cell>
          <cell r="G194">
            <v>6.5040650406504072E-2</v>
          </cell>
        </row>
        <row r="195">
          <cell r="B195" t="str">
            <v>PASADENA</v>
          </cell>
          <cell r="C195">
            <v>10</v>
          </cell>
          <cell r="D195">
            <v>597500</v>
          </cell>
          <cell r="E195">
            <v>10</v>
          </cell>
          <cell r="F195">
            <v>602175</v>
          </cell>
          <cell r="G195">
            <v>7.8242677824267789E-3</v>
          </cell>
        </row>
        <row r="196">
          <cell r="B196" t="str">
            <v>SPRINGFIELD</v>
          </cell>
          <cell r="E196">
            <v>2</v>
          </cell>
          <cell r="F196">
            <v>1365000</v>
          </cell>
          <cell r="G196"/>
        </row>
        <row r="197">
          <cell r="B197" t="str">
            <v>ST MARYS</v>
          </cell>
          <cell r="C197">
            <v>8</v>
          </cell>
          <cell r="D197">
            <v>480000</v>
          </cell>
          <cell r="E197">
            <v>16</v>
          </cell>
          <cell r="F197">
            <v>470000</v>
          </cell>
          <cell r="G197">
            <v>-2.0833333333333332E-2</v>
          </cell>
        </row>
        <row r="198">
          <cell r="B198" t="str">
            <v>TORRENS PARK</v>
          </cell>
          <cell r="C198">
            <v>6</v>
          </cell>
          <cell r="D198">
            <v>779000</v>
          </cell>
          <cell r="E198">
            <v>5</v>
          </cell>
          <cell r="F198">
            <v>980000</v>
          </cell>
          <cell r="G198">
            <v>0.25802310654685495</v>
          </cell>
        </row>
        <row r="199">
          <cell r="B199" t="str">
            <v>UPPER STURT</v>
          </cell>
          <cell r="C199">
            <v>1</v>
          </cell>
          <cell r="D199">
            <v>530000</v>
          </cell>
          <cell r="E199">
            <v>1</v>
          </cell>
          <cell r="F199">
            <v>477500</v>
          </cell>
          <cell r="G199">
            <v>-9.9056603773584911E-2</v>
          </cell>
        </row>
        <row r="200">
          <cell r="B200" t="str">
            <v>URRBRAE</v>
          </cell>
          <cell r="C200">
            <v>5</v>
          </cell>
          <cell r="D200">
            <v>820000</v>
          </cell>
          <cell r="E200">
            <v>4</v>
          </cell>
          <cell r="F200">
            <v>850000</v>
          </cell>
          <cell r="G200">
            <v>3.6585365853658534E-2</v>
          </cell>
        </row>
        <row r="201">
          <cell r="B201" t="str">
            <v>WESTBOURNE PARK</v>
          </cell>
          <cell r="C201">
            <v>8</v>
          </cell>
          <cell r="D201">
            <v>835275</v>
          </cell>
          <cell r="E201">
            <v>9</v>
          </cell>
          <cell r="F201">
            <v>911500</v>
          </cell>
          <cell r="G201">
            <v>9.1257370327137766E-2</v>
          </cell>
        </row>
        <row r="202">
          <cell r="B202" t="str">
            <v>COLLEGE PARK</v>
          </cell>
          <cell r="C202">
            <v>3</v>
          </cell>
          <cell r="D202">
            <v>980000</v>
          </cell>
          <cell r="E202">
            <v>4</v>
          </cell>
          <cell r="F202">
            <v>1383000</v>
          </cell>
          <cell r="G202">
            <v>0.41122448979591836</v>
          </cell>
        </row>
        <row r="203">
          <cell r="B203" t="str">
            <v>EVANDALE</v>
          </cell>
          <cell r="C203">
            <v>6</v>
          </cell>
          <cell r="D203">
            <v>785000</v>
          </cell>
          <cell r="E203">
            <v>1</v>
          </cell>
          <cell r="F203">
            <v>770000</v>
          </cell>
          <cell r="G203">
            <v>-1.9108280254777069E-2</v>
          </cell>
        </row>
        <row r="204">
          <cell r="B204" t="str">
            <v>FELIXSTOW</v>
          </cell>
          <cell r="C204">
            <v>4</v>
          </cell>
          <cell r="D204">
            <v>607500</v>
          </cell>
          <cell r="E204">
            <v>12</v>
          </cell>
          <cell r="F204">
            <v>684687.5</v>
          </cell>
          <cell r="G204">
            <v>0.12705761316872427</v>
          </cell>
        </row>
        <row r="205">
          <cell r="B205" t="str">
            <v>FIRLE</v>
          </cell>
          <cell r="C205">
            <v>2</v>
          </cell>
          <cell r="D205">
            <v>775250</v>
          </cell>
          <cell r="E205">
            <v>6</v>
          </cell>
          <cell r="F205">
            <v>700000</v>
          </cell>
          <cell r="G205">
            <v>-9.7065462753950338E-2</v>
          </cell>
        </row>
        <row r="206">
          <cell r="B206" t="str">
            <v>GLYNDE</v>
          </cell>
          <cell r="C206">
            <v>2</v>
          </cell>
          <cell r="D206">
            <v>600000</v>
          </cell>
          <cell r="E206">
            <v>3</v>
          </cell>
          <cell r="F206">
            <v>760000</v>
          </cell>
          <cell r="G206">
            <v>0.26666666666666666</v>
          </cell>
        </row>
        <row r="207">
          <cell r="B207" t="str">
            <v>HACKNEY</v>
          </cell>
          <cell r="G207"/>
        </row>
        <row r="208">
          <cell r="B208" t="str">
            <v>HEATHPOOL</v>
          </cell>
          <cell r="G208"/>
        </row>
        <row r="209">
          <cell r="B209" t="str">
            <v>JOSLIN</v>
          </cell>
          <cell r="E209">
            <v>4</v>
          </cell>
          <cell r="F209">
            <v>1430000</v>
          </cell>
          <cell r="G209"/>
        </row>
        <row r="210">
          <cell r="B210" t="str">
            <v>KENSINGTON</v>
          </cell>
          <cell r="C210">
            <v>1</v>
          </cell>
          <cell r="D210">
            <v>835000</v>
          </cell>
          <cell r="E210">
            <v>4</v>
          </cell>
          <cell r="F210">
            <v>702500</v>
          </cell>
          <cell r="G210">
            <v>-0.15868263473053892</v>
          </cell>
        </row>
        <row r="211">
          <cell r="B211" t="str">
            <v>KENT TOWN</v>
          </cell>
          <cell r="C211">
            <v>1</v>
          </cell>
          <cell r="D211">
            <v>589500</v>
          </cell>
          <cell r="E211">
            <v>2</v>
          </cell>
          <cell r="F211">
            <v>1642500</v>
          </cell>
          <cell r="G211">
            <v>1.7862595419847329</v>
          </cell>
        </row>
        <row r="212">
          <cell r="B212" t="str">
            <v>MARDEN</v>
          </cell>
          <cell r="C212">
            <v>3</v>
          </cell>
          <cell r="D212">
            <v>725000</v>
          </cell>
          <cell r="E212">
            <v>10</v>
          </cell>
          <cell r="F212">
            <v>630000</v>
          </cell>
          <cell r="G212">
            <v>-0.1310344827586207</v>
          </cell>
        </row>
        <row r="213">
          <cell r="B213" t="str">
            <v>MARRYATVILLE</v>
          </cell>
          <cell r="C213">
            <v>2</v>
          </cell>
          <cell r="D213">
            <v>1220000</v>
          </cell>
          <cell r="E213">
            <v>5</v>
          </cell>
          <cell r="F213">
            <v>850000</v>
          </cell>
          <cell r="G213">
            <v>-0.30327868852459017</v>
          </cell>
        </row>
        <row r="214">
          <cell r="B214" t="str">
            <v>MAYLANDS</v>
          </cell>
          <cell r="C214">
            <v>3</v>
          </cell>
          <cell r="D214">
            <v>1035000</v>
          </cell>
          <cell r="E214">
            <v>3</v>
          </cell>
          <cell r="F214">
            <v>831000</v>
          </cell>
          <cell r="G214">
            <v>-0.19710144927536233</v>
          </cell>
        </row>
        <row r="215">
          <cell r="B215" t="str">
            <v>NORWOOD</v>
          </cell>
          <cell r="C215">
            <v>14</v>
          </cell>
          <cell r="D215">
            <v>746750</v>
          </cell>
          <cell r="E215">
            <v>10</v>
          </cell>
          <cell r="F215">
            <v>1102500</v>
          </cell>
          <cell r="G215">
            <v>0.4763977234683629</v>
          </cell>
        </row>
        <row r="216">
          <cell r="B216" t="str">
            <v>PAYNEHAM</v>
          </cell>
          <cell r="C216">
            <v>6</v>
          </cell>
          <cell r="D216">
            <v>670000</v>
          </cell>
          <cell r="E216">
            <v>5</v>
          </cell>
          <cell r="F216">
            <v>650000</v>
          </cell>
          <cell r="G216">
            <v>-2.9850746268656716E-2</v>
          </cell>
        </row>
        <row r="217">
          <cell r="B217" t="str">
            <v>PAYNEHAM SOUTH</v>
          </cell>
          <cell r="C217">
            <v>5</v>
          </cell>
          <cell r="D217">
            <v>800000</v>
          </cell>
          <cell r="E217">
            <v>3</v>
          </cell>
          <cell r="F217">
            <v>655000</v>
          </cell>
          <cell r="G217">
            <v>-0.18124999999999999</v>
          </cell>
        </row>
        <row r="218">
          <cell r="B218" t="str">
            <v>ROYSTON PARK</v>
          </cell>
          <cell r="C218">
            <v>9</v>
          </cell>
          <cell r="D218">
            <v>935000</v>
          </cell>
          <cell r="E218">
            <v>3</v>
          </cell>
          <cell r="F218">
            <v>1000000</v>
          </cell>
          <cell r="G218">
            <v>6.9518716577540107E-2</v>
          </cell>
        </row>
        <row r="219">
          <cell r="B219" t="str">
            <v>ST MORRIS</v>
          </cell>
          <cell r="C219">
            <v>2</v>
          </cell>
          <cell r="D219">
            <v>733000</v>
          </cell>
          <cell r="E219">
            <v>3</v>
          </cell>
          <cell r="F219">
            <v>860000</v>
          </cell>
          <cell r="G219">
            <v>0.17326057298772168</v>
          </cell>
        </row>
        <row r="220">
          <cell r="B220" t="str">
            <v>ST PETERS</v>
          </cell>
          <cell r="C220">
            <v>13</v>
          </cell>
          <cell r="D220">
            <v>1130000</v>
          </cell>
          <cell r="E220">
            <v>8</v>
          </cell>
          <cell r="F220">
            <v>1340000</v>
          </cell>
          <cell r="G220">
            <v>0.18584070796460178</v>
          </cell>
        </row>
        <row r="221">
          <cell r="B221" t="str">
            <v>STEPNEY</v>
          </cell>
          <cell r="C221">
            <v>2</v>
          </cell>
          <cell r="D221">
            <v>784500</v>
          </cell>
          <cell r="E221">
            <v>2</v>
          </cell>
          <cell r="F221">
            <v>711000</v>
          </cell>
          <cell r="G221">
            <v>-9.3690248565965584E-2</v>
          </cell>
        </row>
        <row r="222">
          <cell r="B222" t="str">
            <v>TRINITY GARDENS</v>
          </cell>
          <cell r="C222">
            <v>3</v>
          </cell>
          <cell r="D222">
            <v>830000</v>
          </cell>
          <cell r="E222">
            <v>2</v>
          </cell>
          <cell r="F222">
            <v>932250</v>
          </cell>
          <cell r="G222">
            <v>0.12319277108433735</v>
          </cell>
        </row>
        <row r="223">
          <cell r="B223" t="str">
            <v>ABERFOYLE PARK</v>
          </cell>
          <cell r="C223">
            <v>33</v>
          </cell>
          <cell r="D223">
            <v>400000</v>
          </cell>
          <cell r="E223">
            <v>35</v>
          </cell>
          <cell r="F223">
            <v>465500</v>
          </cell>
          <cell r="G223">
            <v>0.16375000000000001</v>
          </cell>
        </row>
        <row r="224">
          <cell r="B224" t="str">
            <v>ALDINGA</v>
          </cell>
          <cell r="C224">
            <v>3</v>
          </cell>
          <cell r="D224">
            <v>460000</v>
          </cell>
          <cell r="E224">
            <v>1</v>
          </cell>
          <cell r="F224">
            <v>550000</v>
          </cell>
          <cell r="G224">
            <v>0.19565217391304349</v>
          </cell>
        </row>
        <row r="225">
          <cell r="B225" t="str">
            <v>ALDINGA BEACH</v>
          </cell>
          <cell r="C225">
            <v>62</v>
          </cell>
          <cell r="D225">
            <v>353500</v>
          </cell>
          <cell r="E225">
            <v>57</v>
          </cell>
          <cell r="F225">
            <v>345000</v>
          </cell>
          <cell r="G225">
            <v>-2.4045261669024046E-2</v>
          </cell>
        </row>
        <row r="226">
          <cell r="B226" t="str">
            <v>BLEWITT SPRINGS</v>
          </cell>
          <cell r="G226"/>
        </row>
        <row r="227">
          <cell r="B227" t="str">
            <v>CHANDLERS HILL</v>
          </cell>
          <cell r="C227">
            <v>2</v>
          </cell>
          <cell r="D227">
            <v>742500</v>
          </cell>
          <cell r="E227">
            <v>2</v>
          </cell>
          <cell r="F227">
            <v>723750</v>
          </cell>
          <cell r="G227">
            <v>-2.5252525252525252E-2</v>
          </cell>
        </row>
        <row r="228">
          <cell r="B228" t="str">
            <v>CHERRY GARDENS</v>
          </cell>
          <cell r="G228"/>
        </row>
        <row r="229">
          <cell r="B229" t="str">
            <v>CHRISTIE DOWNS</v>
          </cell>
          <cell r="C229">
            <v>20</v>
          </cell>
          <cell r="D229">
            <v>271000</v>
          </cell>
          <cell r="E229">
            <v>21</v>
          </cell>
          <cell r="F229">
            <v>265000</v>
          </cell>
          <cell r="G229">
            <v>-2.2140221402214021E-2</v>
          </cell>
        </row>
        <row r="230">
          <cell r="B230" t="str">
            <v>CHRISTIES BEACH</v>
          </cell>
          <cell r="C230">
            <v>32</v>
          </cell>
          <cell r="D230">
            <v>360000</v>
          </cell>
          <cell r="E230">
            <v>23</v>
          </cell>
          <cell r="F230">
            <v>394650</v>
          </cell>
          <cell r="G230">
            <v>9.6250000000000002E-2</v>
          </cell>
        </row>
        <row r="231">
          <cell r="B231" t="str">
            <v>CLARENDON</v>
          </cell>
          <cell r="C231">
            <v>1</v>
          </cell>
          <cell r="D231">
            <v>580000</v>
          </cell>
          <cell r="G231"/>
        </row>
        <row r="232">
          <cell r="B232" t="str">
            <v>COROMANDEL EAST</v>
          </cell>
          <cell r="G232"/>
        </row>
        <row r="233">
          <cell r="B233" t="str">
            <v>COROMANDEL VALLEY</v>
          </cell>
          <cell r="C233">
            <v>16</v>
          </cell>
          <cell r="D233">
            <v>546250</v>
          </cell>
          <cell r="E233">
            <v>17</v>
          </cell>
          <cell r="F233">
            <v>590000</v>
          </cell>
          <cell r="G233">
            <v>8.0091533180778038E-2</v>
          </cell>
        </row>
        <row r="234">
          <cell r="B234" t="str">
            <v>CRAIGBURN FARM</v>
          </cell>
          <cell r="C234">
            <v>9</v>
          </cell>
          <cell r="D234">
            <v>635000</v>
          </cell>
          <cell r="E234">
            <v>11</v>
          </cell>
          <cell r="F234">
            <v>690000</v>
          </cell>
          <cell r="G234">
            <v>8.6614173228346455E-2</v>
          </cell>
        </row>
        <row r="235">
          <cell r="B235" t="str">
            <v>DARLINGTON</v>
          </cell>
          <cell r="C235">
            <v>4</v>
          </cell>
          <cell r="D235">
            <v>728750</v>
          </cell>
          <cell r="E235">
            <v>3</v>
          </cell>
          <cell r="F235">
            <v>499000</v>
          </cell>
          <cell r="G235">
            <v>-0.31526586620926245</v>
          </cell>
        </row>
        <row r="236">
          <cell r="B236" t="str">
            <v>DORSET VALE</v>
          </cell>
          <cell r="G236"/>
        </row>
        <row r="237">
          <cell r="B237" t="str">
            <v>FLAGSTAFF HILL</v>
          </cell>
          <cell r="C237">
            <v>42</v>
          </cell>
          <cell r="D237">
            <v>483500</v>
          </cell>
          <cell r="E237">
            <v>34</v>
          </cell>
          <cell r="F237">
            <v>478750</v>
          </cell>
          <cell r="G237">
            <v>-9.8241985522233705E-3</v>
          </cell>
        </row>
        <row r="238">
          <cell r="B238" t="str">
            <v>HACKHAM</v>
          </cell>
          <cell r="C238">
            <v>12</v>
          </cell>
          <cell r="D238">
            <v>278500</v>
          </cell>
          <cell r="E238">
            <v>9</v>
          </cell>
          <cell r="F238">
            <v>309500</v>
          </cell>
          <cell r="G238">
            <v>0.11131059245960502</v>
          </cell>
        </row>
        <row r="239">
          <cell r="B239" t="str">
            <v>HACKHAM WEST</v>
          </cell>
          <cell r="C239">
            <v>11</v>
          </cell>
          <cell r="D239">
            <v>260000</v>
          </cell>
          <cell r="E239">
            <v>11</v>
          </cell>
          <cell r="F239">
            <v>264000</v>
          </cell>
          <cell r="G239">
            <v>1.5384615384615385E-2</v>
          </cell>
        </row>
        <row r="240">
          <cell r="B240" t="str">
            <v>HALLETT COVE</v>
          </cell>
          <cell r="C240">
            <v>56</v>
          </cell>
          <cell r="D240">
            <v>470000</v>
          </cell>
          <cell r="E240">
            <v>57</v>
          </cell>
          <cell r="F240">
            <v>487500</v>
          </cell>
          <cell r="G240">
            <v>3.7234042553191488E-2</v>
          </cell>
        </row>
        <row r="241">
          <cell r="B241" t="str">
            <v>HAPPY VALLEY</v>
          </cell>
          <cell r="C241">
            <v>31</v>
          </cell>
          <cell r="D241">
            <v>367500</v>
          </cell>
          <cell r="E241">
            <v>44</v>
          </cell>
          <cell r="F241">
            <v>416000</v>
          </cell>
          <cell r="G241">
            <v>0.13197278911564625</v>
          </cell>
        </row>
        <row r="242">
          <cell r="B242" t="str">
            <v>HUNTFIELD HEIGHTS</v>
          </cell>
          <cell r="C242">
            <v>10</v>
          </cell>
          <cell r="D242">
            <v>310000</v>
          </cell>
          <cell r="E242">
            <v>12</v>
          </cell>
          <cell r="F242">
            <v>296500</v>
          </cell>
          <cell r="G242">
            <v>-4.3548387096774194E-2</v>
          </cell>
        </row>
        <row r="243">
          <cell r="B243" t="str">
            <v>IRONBANK</v>
          </cell>
          <cell r="G243"/>
        </row>
        <row r="244">
          <cell r="B244" t="str">
            <v>KANGARILLA</v>
          </cell>
          <cell r="E244">
            <v>1</v>
          </cell>
          <cell r="F244">
            <v>531500</v>
          </cell>
          <cell r="G244"/>
        </row>
        <row r="245">
          <cell r="B245" t="str">
            <v>LONSDALE</v>
          </cell>
          <cell r="G245"/>
        </row>
        <row r="246">
          <cell r="B246" t="str">
            <v>MASLIN BEACH</v>
          </cell>
          <cell r="C246">
            <v>6</v>
          </cell>
          <cell r="D246">
            <v>418500</v>
          </cell>
          <cell r="E246">
            <v>6</v>
          </cell>
          <cell r="F246">
            <v>428500</v>
          </cell>
          <cell r="G246">
            <v>2.3894862604540025E-2</v>
          </cell>
        </row>
        <row r="247">
          <cell r="B247" t="str">
            <v>MCLAREN FLAT</v>
          </cell>
          <cell r="C247">
            <v>5</v>
          </cell>
          <cell r="D247">
            <v>532500</v>
          </cell>
          <cell r="E247">
            <v>1</v>
          </cell>
          <cell r="F247">
            <v>460000</v>
          </cell>
          <cell r="G247">
            <v>-0.13615023474178403</v>
          </cell>
        </row>
        <row r="248">
          <cell r="B248" t="str">
            <v>MCLAREN VALE</v>
          </cell>
          <cell r="C248">
            <v>12</v>
          </cell>
          <cell r="D248">
            <v>447500</v>
          </cell>
          <cell r="E248">
            <v>14</v>
          </cell>
          <cell r="F248">
            <v>449750</v>
          </cell>
          <cell r="G248">
            <v>5.0279329608938546E-3</v>
          </cell>
        </row>
        <row r="249">
          <cell r="B249" t="str">
            <v>MOANA</v>
          </cell>
          <cell r="C249">
            <v>16</v>
          </cell>
          <cell r="D249">
            <v>455000</v>
          </cell>
          <cell r="E249">
            <v>17</v>
          </cell>
          <cell r="F249">
            <v>510000</v>
          </cell>
          <cell r="G249">
            <v>0.12087912087912088</v>
          </cell>
        </row>
        <row r="250">
          <cell r="B250" t="str">
            <v>MORPHETT VALE</v>
          </cell>
          <cell r="C250">
            <v>98</v>
          </cell>
          <cell r="D250">
            <v>310000</v>
          </cell>
          <cell r="E250">
            <v>96</v>
          </cell>
          <cell r="F250">
            <v>301000</v>
          </cell>
          <cell r="G250">
            <v>-2.903225806451613E-2</v>
          </cell>
        </row>
        <row r="251">
          <cell r="B251" t="str">
            <v>NOARLUNGA CENTRE</v>
          </cell>
          <cell r="C251">
            <v>1</v>
          </cell>
          <cell r="D251">
            <v>303000</v>
          </cell>
          <cell r="G251"/>
        </row>
        <row r="252">
          <cell r="B252" t="str">
            <v>NOARLUNGA DOWNS</v>
          </cell>
          <cell r="C252">
            <v>15</v>
          </cell>
          <cell r="D252">
            <v>310000</v>
          </cell>
          <cell r="E252">
            <v>22</v>
          </cell>
          <cell r="F252">
            <v>326750</v>
          </cell>
          <cell r="G252">
            <v>5.4032258064516128E-2</v>
          </cell>
        </row>
        <row r="253">
          <cell r="B253" t="str">
            <v>O'HALLORAN HILL</v>
          </cell>
          <cell r="C253">
            <v>16</v>
          </cell>
          <cell r="D253">
            <v>370000</v>
          </cell>
          <cell r="E253">
            <v>11</v>
          </cell>
          <cell r="F253">
            <v>386000</v>
          </cell>
          <cell r="G253">
            <v>4.3243243243243246E-2</v>
          </cell>
        </row>
        <row r="254">
          <cell r="B254" t="str">
            <v>OLD NOARLUNGA</v>
          </cell>
          <cell r="C254">
            <v>3</v>
          </cell>
          <cell r="D254">
            <v>430000</v>
          </cell>
          <cell r="E254">
            <v>12</v>
          </cell>
          <cell r="F254">
            <v>385000</v>
          </cell>
          <cell r="G254">
            <v>-0.10465116279069768</v>
          </cell>
        </row>
        <row r="255">
          <cell r="B255" t="str">
            <v>OLD REYNELLA</v>
          </cell>
          <cell r="C255">
            <v>10</v>
          </cell>
          <cell r="D255">
            <v>370000</v>
          </cell>
          <cell r="E255">
            <v>15</v>
          </cell>
          <cell r="F255">
            <v>363750</v>
          </cell>
          <cell r="G255">
            <v>-1.6891891891891893E-2</v>
          </cell>
        </row>
        <row r="256">
          <cell r="B256" t="str">
            <v>ONKAPARINGA HILLS</v>
          </cell>
          <cell r="C256">
            <v>9</v>
          </cell>
          <cell r="D256">
            <v>422500</v>
          </cell>
          <cell r="E256">
            <v>4</v>
          </cell>
          <cell r="F256">
            <v>426670</v>
          </cell>
          <cell r="G256">
            <v>9.8698224852071005E-3</v>
          </cell>
        </row>
        <row r="257">
          <cell r="B257" t="str">
            <v>O'SULLIVAN BEACH</v>
          </cell>
          <cell r="C257">
            <v>13</v>
          </cell>
          <cell r="D257">
            <v>318500</v>
          </cell>
          <cell r="E257">
            <v>9</v>
          </cell>
          <cell r="F257">
            <v>302500</v>
          </cell>
          <cell r="G257">
            <v>-5.0235478806907381E-2</v>
          </cell>
        </row>
        <row r="258">
          <cell r="B258" t="str">
            <v>PORT NOARLUNGA</v>
          </cell>
          <cell r="C258">
            <v>16</v>
          </cell>
          <cell r="D258">
            <v>380000</v>
          </cell>
          <cell r="E258">
            <v>8</v>
          </cell>
          <cell r="F258">
            <v>437500</v>
          </cell>
          <cell r="G258">
            <v>0.15131578947368421</v>
          </cell>
        </row>
        <row r="259">
          <cell r="B259" t="str">
            <v>PORT NOARLUNGA SOUTH</v>
          </cell>
          <cell r="C259">
            <v>13</v>
          </cell>
          <cell r="D259">
            <v>416000</v>
          </cell>
          <cell r="E259">
            <v>14</v>
          </cell>
          <cell r="F259">
            <v>430000</v>
          </cell>
          <cell r="G259">
            <v>3.3653846153846152E-2</v>
          </cell>
        </row>
        <row r="260">
          <cell r="B260" t="str">
            <v>PORT WILLUNGA</v>
          </cell>
          <cell r="C260">
            <v>13</v>
          </cell>
          <cell r="D260">
            <v>320000</v>
          </cell>
          <cell r="E260">
            <v>12</v>
          </cell>
          <cell r="F260">
            <v>392500</v>
          </cell>
          <cell r="G260">
            <v>0.2265625</v>
          </cell>
        </row>
        <row r="261">
          <cell r="B261" t="str">
            <v>REYNELLA</v>
          </cell>
          <cell r="C261">
            <v>20</v>
          </cell>
          <cell r="D261">
            <v>352000</v>
          </cell>
          <cell r="E261">
            <v>17</v>
          </cell>
          <cell r="F261">
            <v>342500</v>
          </cell>
          <cell r="G261">
            <v>-2.6988636363636364E-2</v>
          </cell>
        </row>
        <row r="262">
          <cell r="B262" t="str">
            <v>REYNELLA EAST</v>
          </cell>
          <cell r="C262">
            <v>6</v>
          </cell>
          <cell r="D262">
            <v>343000</v>
          </cell>
          <cell r="E262">
            <v>3</v>
          </cell>
          <cell r="F262">
            <v>320000</v>
          </cell>
          <cell r="G262">
            <v>-6.7055393586005832E-2</v>
          </cell>
        </row>
        <row r="263">
          <cell r="B263" t="str">
            <v>SEAFORD</v>
          </cell>
          <cell r="C263">
            <v>24</v>
          </cell>
          <cell r="D263">
            <v>381000</v>
          </cell>
          <cell r="E263">
            <v>20</v>
          </cell>
          <cell r="F263">
            <v>378750</v>
          </cell>
          <cell r="G263">
            <v>-5.905511811023622E-3</v>
          </cell>
        </row>
        <row r="264">
          <cell r="B264" t="str">
            <v>SEAFORD HEIGHTS</v>
          </cell>
          <cell r="C264">
            <v>4</v>
          </cell>
          <cell r="D264">
            <v>472500</v>
          </cell>
          <cell r="E264">
            <v>3</v>
          </cell>
          <cell r="F264">
            <v>398606</v>
          </cell>
          <cell r="G264">
            <v>-0.15638941798941799</v>
          </cell>
        </row>
        <row r="265">
          <cell r="B265" t="str">
            <v>SEAFORD MEADOWS</v>
          </cell>
          <cell r="C265">
            <v>16</v>
          </cell>
          <cell r="D265">
            <v>389000</v>
          </cell>
          <cell r="E265">
            <v>23</v>
          </cell>
          <cell r="F265">
            <v>395000</v>
          </cell>
          <cell r="G265">
            <v>1.5424164524421594E-2</v>
          </cell>
        </row>
        <row r="266">
          <cell r="B266" t="str">
            <v>SEAFORD RISE</v>
          </cell>
          <cell r="C266">
            <v>28</v>
          </cell>
          <cell r="D266">
            <v>402500</v>
          </cell>
          <cell r="E266">
            <v>25</v>
          </cell>
          <cell r="F266">
            <v>371250</v>
          </cell>
          <cell r="G266">
            <v>-7.7639751552795025E-2</v>
          </cell>
        </row>
        <row r="267">
          <cell r="B267" t="str">
            <v>SELLICKS BEACH</v>
          </cell>
          <cell r="C267">
            <v>22</v>
          </cell>
          <cell r="D267">
            <v>322000</v>
          </cell>
          <cell r="E267">
            <v>12</v>
          </cell>
          <cell r="F267">
            <v>335000</v>
          </cell>
          <cell r="G267">
            <v>4.0372670807453416E-2</v>
          </cell>
        </row>
        <row r="268">
          <cell r="B268" t="str">
            <v>SELLICKS HILL</v>
          </cell>
          <cell r="G268"/>
        </row>
        <row r="269">
          <cell r="B269" t="str">
            <v>TATACHILLA</v>
          </cell>
          <cell r="G269"/>
        </row>
        <row r="270">
          <cell r="B270" t="str">
            <v>THE RANGE</v>
          </cell>
          <cell r="G270"/>
        </row>
        <row r="271">
          <cell r="B271" t="str">
            <v>VALE PARK</v>
          </cell>
          <cell r="C271">
            <v>14</v>
          </cell>
          <cell r="D271">
            <v>675000</v>
          </cell>
          <cell r="E271">
            <v>5</v>
          </cell>
          <cell r="F271">
            <v>605000</v>
          </cell>
          <cell r="G271">
            <v>-0.1037037037037037</v>
          </cell>
        </row>
        <row r="272">
          <cell r="B272" t="str">
            <v>WHITES VALLEY</v>
          </cell>
          <cell r="G272"/>
        </row>
        <row r="273">
          <cell r="B273" t="str">
            <v>WILLUNGA</v>
          </cell>
          <cell r="C273">
            <v>9</v>
          </cell>
          <cell r="D273">
            <v>492000</v>
          </cell>
          <cell r="E273">
            <v>8</v>
          </cell>
          <cell r="F273">
            <v>501500</v>
          </cell>
          <cell r="G273">
            <v>1.9308943089430895E-2</v>
          </cell>
        </row>
        <row r="274">
          <cell r="B274" t="str">
            <v>WILLUNGA SOUTH</v>
          </cell>
          <cell r="G274"/>
        </row>
        <row r="275">
          <cell r="B275" t="str">
            <v>WOODCROFT</v>
          </cell>
          <cell r="C275">
            <v>30</v>
          </cell>
          <cell r="D275">
            <v>420000</v>
          </cell>
          <cell r="E275">
            <v>46</v>
          </cell>
          <cell r="F275">
            <v>402500</v>
          </cell>
          <cell r="G275">
            <v>-4.1666666666666664E-2</v>
          </cell>
        </row>
        <row r="276">
          <cell r="B276" t="str">
            <v>ANDREWS FARM</v>
          </cell>
          <cell r="C276">
            <v>26</v>
          </cell>
          <cell r="D276">
            <v>260000</v>
          </cell>
          <cell r="E276">
            <v>28</v>
          </cell>
          <cell r="F276">
            <v>278000</v>
          </cell>
          <cell r="G276">
            <v>6.9230769230769235E-2</v>
          </cell>
        </row>
        <row r="277">
          <cell r="B277" t="str">
            <v>ANGLE VALE</v>
          </cell>
          <cell r="C277">
            <v>12</v>
          </cell>
          <cell r="D277">
            <v>542500</v>
          </cell>
          <cell r="E277">
            <v>6</v>
          </cell>
          <cell r="F277">
            <v>576500</v>
          </cell>
          <cell r="G277">
            <v>6.2672811059907838E-2</v>
          </cell>
        </row>
        <row r="278">
          <cell r="B278" t="str">
            <v>BIBARINGA</v>
          </cell>
          <cell r="G278"/>
        </row>
        <row r="279">
          <cell r="B279" t="str">
            <v>BLAKEVIEW</v>
          </cell>
          <cell r="C279">
            <v>28</v>
          </cell>
          <cell r="D279">
            <v>290000</v>
          </cell>
          <cell r="E279">
            <v>35</v>
          </cell>
          <cell r="F279">
            <v>310000</v>
          </cell>
          <cell r="G279">
            <v>6.8965517241379309E-2</v>
          </cell>
        </row>
        <row r="280">
          <cell r="B280" t="str">
            <v>BUCKLAND PARK</v>
          </cell>
          <cell r="G280"/>
        </row>
        <row r="281">
          <cell r="B281" t="str">
            <v>CRAIGMORE</v>
          </cell>
          <cell r="C281">
            <v>42</v>
          </cell>
          <cell r="D281">
            <v>309400</v>
          </cell>
          <cell r="E281">
            <v>58</v>
          </cell>
          <cell r="F281">
            <v>303000</v>
          </cell>
          <cell r="G281">
            <v>-2.068519715578539E-2</v>
          </cell>
        </row>
        <row r="282">
          <cell r="B282" t="str">
            <v>DAVOREN PARK</v>
          </cell>
          <cell r="C282">
            <v>19</v>
          </cell>
          <cell r="D282">
            <v>180000</v>
          </cell>
          <cell r="E282">
            <v>15</v>
          </cell>
          <cell r="F282">
            <v>210000</v>
          </cell>
          <cell r="G282">
            <v>0.16666666666666666</v>
          </cell>
        </row>
        <row r="283">
          <cell r="B283" t="str">
            <v>EDINBURGH</v>
          </cell>
          <cell r="G283"/>
        </row>
        <row r="284">
          <cell r="B284" t="str">
            <v>EDINBURGH NORTH</v>
          </cell>
          <cell r="G284"/>
        </row>
        <row r="285">
          <cell r="B285" t="str">
            <v>ELIZABETH</v>
          </cell>
          <cell r="C285">
            <v>3</v>
          </cell>
          <cell r="D285">
            <v>250000</v>
          </cell>
          <cell r="E285">
            <v>8</v>
          </cell>
          <cell r="F285">
            <v>220000</v>
          </cell>
          <cell r="G285">
            <v>-0.12</v>
          </cell>
        </row>
        <row r="286">
          <cell r="B286" t="str">
            <v>ELIZABETH DOWNS</v>
          </cell>
          <cell r="C286">
            <v>15</v>
          </cell>
          <cell r="D286">
            <v>215000</v>
          </cell>
          <cell r="E286">
            <v>22</v>
          </cell>
          <cell r="F286">
            <v>205000</v>
          </cell>
          <cell r="G286">
            <v>-4.6511627906976744E-2</v>
          </cell>
        </row>
        <row r="287">
          <cell r="B287" t="str">
            <v>ELIZABETH EAST</v>
          </cell>
          <cell r="C287">
            <v>9</v>
          </cell>
          <cell r="D287">
            <v>236000</v>
          </cell>
          <cell r="E287">
            <v>8</v>
          </cell>
          <cell r="F287">
            <v>237000</v>
          </cell>
          <cell r="G287">
            <v>4.2372881355932203E-3</v>
          </cell>
        </row>
        <row r="288">
          <cell r="B288" t="str">
            <v>ELIZABETH GROVE</v>
          </cell>
          <cell r="C288">
            <v>7</v>
          </cell>
          <cell r="D288">
            <v>216250</v>
          </cell>
          <cell r="E288">
            <v>5</v>
          </cell>
          <cell r="F288">
            <v>220000</v>
          </cell>
          <cell r="G288">
            <v>1.7341040462427744E-2</v>
          </cell>
        </row>
        <row r="289">
          <cell r="B289" t="str">
            <v>ELIZABETH NORTH</v>
          </cell>
          <cell r="C289">
            <v>13</v>
          </cell>
          <cell r="D289">
            <v>215000</v>
          </cell>
          <cell r="E289">
            <v>9</v>
          </cell>
          <cell r="F289">
            <v>200000</v>
          </cell>
          <cell r="G289">
            <v>-6.9767441860465115E-2</v>
          </cell>
        </row>
        <row r="290">
          <cell r="B290" t="str">
            <v>ELIZABETH PARK</v>
          </cell>
          <cell r="C290">
            <v>21</v>
          </cell>
          <cell r="D290">
            <v>220000</v>
          </cell>
          <cell r="E290">
            <v>16</v>
          </cell>
          <cell r="F290">
            <v>221000</v>
          </cell>
          <cell r="G290">
            <v>4.5454545454545452E-3</v>
          </cell>
        </row>
        <row r="291">
          <cell r="B291" t="str">
            <v>ELIZABETH SOUTH</v>
          </cell>
          <cell r="C291">
            <v>7</v>
          </cell>
          <cell r="D291">
            <v>210000</v>
          </cell>
          <cell r="E291">
            <v>5</v>
          </cell>
          <cell r="F291">
            <v>230000</v>
          </cell>
          <cell r="G291">
            <v>9.5238095238095233E-2</v>
          </cell>
        </row>
        <row r="292">
          <cell r="B292" t="str">
            <v>ELIZABETH VALE</v>
          </cell>
          <cell r="C292">
            <v>15</v>
          </cell>
          <cell r="D292">
            <v>235000</v>
          </cell>
          <cell r="E292">
            <v>8</v>
          </cell>
          <cell r="F292">
            <v>240000</v>
          </cell>
          <cell r="G292">
            <v>2.1276595744680851E-2</v>
          </cell>
        </row>
        <row r="293">
          <cell r="B293" t="str">
            <v>EVANSTON PARK</v>
          </cell>
          <cell r="C293">
            <v>27</v>
          </cell>
          <cell r="D293">
            <v>342500</v>
          </cell>
          <cell r="E293">
            <v>25</v>
          </cell>
          <cell r="F293">
            <v>358000</v>
          </cell>
          <cell r="G293">
            <v>4.5255474452554748E-2</v>
          </cell>
        </row>
        <row r="294">
          <cell r="B294" t="str">
            <v>EYRE</v>
          </cell>
          <cell r="C294">
            <v>6</v>
          </cell>
          <cell r="D294">
            <v>275500</v>
          </cell>
          <cell r="E294">
            <v>3</v>
          </cell>
          <cell r="F294">
            <v>325000</v>
          </cell>
          <cell r="G294">
            <v>0.17967332123411978</v>
          </cell>
        </row>
        <row r="295">
          <cell r="B295" t="str">
            <v>GOULD CREEK</v>
          </cell>
          <cell r="G295"/>
        </row>
        <row r="296">
          <cell r="B296" t="str">
            <v>HILLBANK</v>
          </cell>
          <cell r="C296">
            <v>26</v>
          </cell>
          <cell r="D296">
            <v>355000</v>
          </cell>
          <cell r="E296">
            <v>20</v>
          </cell>
          <cell r="F296">
            <v>336250</v>
          </cell>
          <cell r="G296">
            <v>-5.2816901408450703E-2</v>
          </cell>
        </row>
        <row r="297">
          <cell r="B297" t="str">
            <v>HILLIER</v>
          </cell>
          <cell r="G297"/>
        </row>
        <row r="298">
          <cell r="B298" t="str">
            <v>HUMBUG SCRUB</v>
          </cell>
          <cell r="G298"/>
        </row>
        <row r="299">
          <cell r="B299" t="str">
            <v>MACDONALD PARK</v>
          </cell>
          <cell r="G299"/>
        </row>
        <row r="300">
          <cell r="B300" t="str">
            <v>MUNNO PARA</v>
          </cell>
          <cell r="C300">
            <v>12</v>
          </cell>
          <cell r="D300">
            <v>258000</v>
          </cell>
          <cell r="E300">
            <v>20</v>
          </cell>
          <cell r="F300">
            <v>248750</v>
          </cell>
          <cell r="G300">
            <v>-3.5852713178294575E-2</v>
          </cell>
        </row>
        <row r="301">
          <cell r="B301" t="str">
            <v>MUNNO PARA DOWNS</v>
          </cell>
          <cell r="G301"/>
        </row>
        <row r="302">
          <cell r="B302" t="str">
            <v>MUNNO PARA WEST</v>
          </cell>
          <cell r="C302">
            <v>34</v>
          </cell>
          <cell r="D302">
            <v>275000</v>
          </cell>
          <cell r="E302">
            <v>23</v>
          </cell>
          <cell r="F302">
            <v>288500</v>
          </cell>
          <cell r="G302">
            <v>4.9090909090909088E-2</v>
          </cell>
        </row>
        <row r="303">
          <cell r="B303" t="str">
            <v>ONE TREE HILL</v>
          </cell>
          <cell r="C303">
            <v>2</v>
          </cell>
          <cell r="D303">
            <v>651500</v>
          </cell>
          <cell r="E303">
            <v>2</v>
          </cell>
          <cell r="F303">
            <v>670000</v>
          </cell>
          <cell r="G303">
            <v>2.8396009209516501E-2</v>
          </cell>
        </row>
        <row r="304">
          <cell r="B304" t="str">
            <v>PENFIELD</v>
          </cell>
          <cell r="G304"/>
        </row>
        <row r="305">
          <cell r="B305" t="str">
            <v>PENFIELD GARDENS</v>
          </cell>
          <cell r="G305"/>
        </row>
        <row r="306">
          <cell r="B306" t="str">
            <v>SAMPSON FLAT</v>
          </cell>
          <cell r="G306"/>
        </row>
        <row r="307">
          <cell r="B307" t="str">
            <v>SMITHFIELD</v>
          </cell>
          <cell r="C307">
            <v>10</v>
          </cell>
          <cell r="D307">
            <v>282500</v>
          </cell>
          <cell r="E307">
            <v>11</v>
          </cell>
          <cell r="F307">
            <v>250000</v>
          </cell>
          <cell r="G307">
            <v>-0.11504424778761062</v>
          </cell>
        </row>
        <row r="308">
          <cell r="B308" t="str">
            <v>SMITHFIELD PLAINS</v>
          </cell>
          <cell r="C308">
            <v>16</v>
          </cell>
          <cell r="D308">
            <v>165000</v>
          </cell>
          <cell r="E308">
            <v>7</v>
          </cell>
          <cell r="F308">
            <v>211500</v>
          </cell>
          <cell r="G308">
            <v>0.2818181818181818</v>
          </cell>
        </row>
        <row r="309">
          <cell r="B309" t="str">
            <v>ST KILDA</v>
          </cell>
          <cell r="G309"/>
        </row>
        <row r="310">
          <cell r="B310" t="str">
            <v>ULEYBURY</v>
          </cell>
          <cell r="G310"/>
        </row>
        <row r="311">
          <cell r="B311" t="str">
            <v>VIRGINIA</v>
          </cell>
          <cell r="C311">
            <v>3</v>
          </cell>
          <cell r="D311">
            <v>515000</v>
          </cell>
          <cell r="E311">
            <v>2</v>
          </cell>
          <cell r="F311">
            <v>470000</v>
          </cell>
          <cell r="G311">
            <v>-8.7378640776699032E-2</v>
          </cell>
        </row>
        <row r="312">
          <cell r="B312" t="str">
            <v>WATERLOO CORNER</v>
          </cell>
          <cell r="G312"/>
        </row>
        <row r="313">
          <cell r="B313" t="str">
            <v>YATTALUNGA</v>
          </cell>
          <cell r="G313"/>
        </row>
        <row r="314">
          <cell r="B314" t="str">
            <v>ALBERTON</v>
          </cell>
          <cell r="C314">
            <v>8</v>
          </cell>
          <cell r="D314">
            <v>522750</v>
          </cell>
          <cell r="E314">
            <v>7</v>
          </cell>
          <cell r="F314">
            <v>490000</v>
          </cell>
          <cell r="G314">
            <v>-6.2649450023912007E-2</v>
          </cell>
        </row>
        <row r="315">
          <cell r="B315" t="str">
            <v>ANGLE PARK</v>
          </cell>
          <cell r="C315">
            <v>1</v>
          </cell>
          <cell r="D315">
            <v>555000</v>
          </cell>
          <cell r="E315">
            <v>4</v>
          </cell>
          <cell r="F315">
            <v>495000</v>
          </cell>
          <cell r="G315">
            <v>-0.10810810810810811</v>
          </cell>
        </row>
        <row r="316">
          <cell r="B316" t="str">
            <v>BIRKENHEAD</v>
          </cell>
          <cell r="C316">
            <v>8</v>
          </cell>
          <cell r="D316">
            <v>420000</v>
          </cell>
          <cell r="E316">
            <v>7</v>
          </cell>
          <cell r="F316">
            <v>435000</v>
          </cell>
          <cell r="G316">
            <v>3.5714285714285712E-2</v>
          </cell>
        </row>
        <row r="317">
          <cell r="B317" t="str">
            <v>BLAIR ATHOL</v>
          </cell>
          <cell r="C317">
            <v>16</v>
          </cell>
          <cell r="D317">
            <v>445000</v>
          </cell>
          <cell r="E317">
            <v>13</v>
          </cell>
          <cell r="F317">
            <v>457750</v>
          </cell>
          <cell r="G317">
            <v>2.8651685393258425E-2</v>
          </cell>
        </row>
        <row r="318">
          <cell r="B318" t="str">
            <v>BROADVIEW</v>
          </cell>
          <cell r="C318">
            <v>14</v>
          </cell>
          <cell r="D318">
            <v>505000</v>
          </cell>
          <cell r="E318">
            <v>18</v>
          </cell>
          <cell r="F318">
            <v>505000</v>
          </cell>
          <cell r="G318">
            <v>0</v>
          </cell>
        </row>
        <row r="319">
          <cell r="B319" t="str">
            <v>CLEARVIEW</v>
          </cell>
          <cell r="C319">
            <v>14</v>
          </cell>
          <cell r="D319">
            <v>417500</v>
          </cell>
          <cell r="E319">
            <v>15</v>
          </cell>
          <cell r="F319">
            <v>449000</v>
          </cell>
          <cell r="G319">
            <v>7.5449101796407181E-2</v>
          </cell>
        </row>
        <row r="320">
          <cell r="B320" t="str">
            <v>CROYDON PARK</v>
          </cell>
          <cell r="C320">
            <v>13</v>
          </cell>
          <cell r="D320">
            <v>470000</v>
          </cell>
          <cell r="E320">
            <v>12</v>
          </cell>
          <cell r="F320">
            <v>499500</v>
          </cell>
          <cell r="G320">
            <v>6.2765957446808504E-2</v>
          </cell>
        </row>
        <row r="321">
          <cell r="B321" t="str">
            <v>DERNANCOURT</v>
          </cell>
          <cell r="C321">
            <v>14</v>
          </cell>
          <cell r="D321">
            <v>527500</v>
          </cell>
          <cell r="E321">
            <v>12</v>
          </cell>
          <cell r="F321">
            <v>481750</v>
          </cell>
          <cell r="G321">
            <v>-8.6729857819905207E-2</v>
          </cell>
        </row>
        <row r="322">
          <cell r="B322" t="str">
            <v>DEVON PARK</v>
          </cell>
          <cell r="C322">
            <v>4</v>
          </cell>
          <cell r="D322">
            <v>516250</v>
          </cell>
          <cell r="E322">
            <v>2</v>
          </cell>
          <cell r="F322">
            <v>496500</v>
          </cell>
          <cell r="G322">
            <v>-3.8256658595641646E-2</v>
          </cell>
        </row>
        <row r="323">
          <cell r="B323" t="str">
            <v>DRY CREEK</v>
          </cell>
          <cell r="E323">
            <v>3</v>
          </cell>
          <cell r="F323">
            <v>300000</v>
          </cell>
          <cell r="G323"/>
        </row>
        <row r="324">
          <cell r="B324" t="str">
            <v>DUDLEY PARK</v>
          </cell>
          <cell r="C324">
            <v>1</v>
          </cell>
          <cell r="D324">
            <v>438000</v>
          </cell>
          <cell r="E324">
            <v>2</v>
          </cell>
          <cell r="F324">
            <v>403000</v>
          </cell>
          <cell r="G324">
            <v>-7.9908675799086754E-2</v>
          </cell>
        </row>
        <row r="325">
          <cell r="B325" t="str">
            <v>ENFIELD</v>
          </cell>
          <cell r="C325">
            <v>14</v>
          </cell>
          <cell r="D325">
            <v>430000</v>
          </cell>
          <cell r="E325">
            <v>18</v>
          </cell>
          <cell r="F325">
            <v>465000</v>
          </cell>
          <cell r="G325">
            <v>8.1395348837209308E-2</v>
          </cell>
        </row>
        <row r="326">
          <cell r="B326" t="str">
            <v>ETHELTON</v>
          </cell>
          <cell r="C326">
            <v>6</v>
          </cell>
          <cell r="D326">
            <v>403500</v>
          </cell>
          <cell r="E326">
            <v>6</v>
          </cell>
          <cell r="F326">
            <v>488750</v>
          </cell>
          <cell r="G326">
            <v>0.21127633209417596</v>
          </cell>
        </row>
        <row r="327">
          <cell r="B327" t="str">
            <v>EXETER</v>
          </cell>
          <cell r="C327">
            <v>1</v>
          </cell>
          <cell r="D327">
            <v>570000</v>
          </cell>
          <cell r="E327">
            <v>8</v>
          </cell>
          <cell r="F327">
            <v>531000</v>
          </cell>
          <cell r="G327">
            <v>-6.8421052631578952E-2</v>
          </cell>
        </row>
        <row r="328">
          <cell r="B328" t="str">
            <v>FERRYDEN PARK</v>
          </cell>
          <cell r="C328">
            <v>5</v>
          </cell>
          <cell r="D328">
            <v>465000</v>
          </cell>
          <cell r="E328">
            <v>11</v>
          </cell>
          <cell r="F328">
            <v>500000</v>
          </cell>
          <cell r="G328">
            <v>7.5268817204301078E-2</v>
          </cell>
        </row>
        <row r="329">
          <cell r="B329" t="str">
            <v>GEPPS CROSS</v>
          </cell>
          <cell r="C329">
            <v>1</v>
          </cell>
          <cell r="D329">
            <v>315000</v>
          </cell>
          <cell r="E329">
            <v>2</v>
          </cell>
          <cell r="F329">
            <v>355000</v>
          </cell>
          <cell r="G329">
            <v>0.12698412698412698</v>
          </cell>
        </row>
        <row r="330">
          <cell r="B330" t="str">
            <v>GILLES PLAINS</v>
          </cell>
          <cell r="C330">
            <v>14</v>
          </cell>
          <cell r="D330">
            <v>381000</v>
          </cell>
          <cell r="E330">
            <v>8</v>
          </cell>
          <cell r="F330">
            <v>385000</v>
          </cell>
          <cell r="G330">
            <v>1.0498687664041995E-2</v>
          </cell>
        </row>
        <row r="331">
          <cell r="B331" t="str">
            <v>GILLMAN</v>
          </cell>
          <cell r="G331"/>
        </row>
        <row r="332">
          <cell r="B332" t="str">
            <v>GLANVILLE</v>
          </cell>
          <cell r="C332">
            <v>5</v>
          </cell>
          <cell r="D332">
            <v>387000</v>
          </cell>
          <cell r="E332">
            <v>1</v>
          </cell>
          <cell r="F332">
            <v>370000</v>
          </cell>
          <cell r="G332">
            <v>-4.3927648578811367E-2</v>
          </cell>
        </row>
        <row r="333">
          <cell r="B333" t="str">
            <v>GREENACRES</v>
          </cell>
          <cell r="C333">
            <v>12</v>
          </cell>
          <cell r="D333">
            <v>445000</v>
          </cell>
          <cell r="E333">
            <v>13</v>
          </cell>
          <cell r="F333">
            <v>475000</v>
          </cell>
          <cell r="G333">
            <v>6.741573033707865E-2</v>
          </cell>
        </row>
        <row r="334">
          <cell r="B334" t="str">
            <v>HAMPSTEAD GARDENS</v>
          </cell>
          <cell r="C334">
            <v>6</v>
          </cell>
          <cell r="D334">
            <v>452500</v>
          </cell>
          <cell r="E334">
            <v>4</v>
          </cell>
          <cell r="F334">
            <v>545000</v>
          </cell>
          <cell r="G334">
            <v>0.20441988950276244</v>
          </cell>
        </row>
        <row r="335">
          <cell r="B335" t="str">
            <v>HILLCREST</v>
          </cell>
          <cell r="C335">
            <v>13</v>
          </cell>
          <cell r="D335">
            <v>465000</v>
          </cell>
          <cell r="E335">
            <v>21</v>
          </cell>
          <cell r="F335">
            <v>455000</v>
          </cell>
          <cell r="G335">
            <v>-2.1505376344086023E-2</v>
          </cell>
        </row>
        <row r="336">
          <cell r="B336" t="str">
            <v>HOLDEN HILL</v>
          </cell>
          <cell r="C336">
            <v>18</v>
          </cell>
          <cell r="D336">
            <v>355000</v>
          </cell>
          <cell r="E336">
            <v>17</v>
          </cell>
          <cell r="F336">
            <v>370000</v>
          </cell>
          <cell r="G336">
            <v>4.2253521126760563E-2</v>
          </cell>
        </row>
        <row r="337">
          <cell r="B337" t="str">
            <v>KILBURN</v>
          </cell>
          <cell r="C337">
            <v>8</v>
          </cell>
          <cell r="D337">
            <v>460000</v>
          </cell>
          <cell r="E337">
            <v>8</v>
          </cell>
          <cell r="F337">
            <v>543500</v>
          </cell>
          <cell r="G337">
            <v>0.18152173913043479</v>
          </cell>
        </row>
        <row r="338">
          <cell r="B338" t="str">
            <v>KLEMZIG</v>
          </cell>
          <cell r="C338">
            <v>16</v>
          </cell>
          <cell r="D338">
            <v>523500</v>
          </cell>
          <cell r="E338">
            <v>12</v>
          </cell>
          <cell r="F338">
            <v>587500</v>
          </cell>
          <cell r="G338">
            <v>0.12225405921680993</v>
          </cell>
        </row>
        <row r="339">
          <cell r="B339" t="str">
            <v>LARGS BAY</v>
          </cell>
          <cell r="C339">
            <v>19</v>
          </cell>
          <cell r="D339">
            <v>557000</v>
          </cell>
          <cell r="E339">
            <v>9</v>
          </cell>
          <cell r="F339">
            <v>596000</v>
          </cell>
          <cell r="G339">
            <v>7.0017953321364457E-2</v>
          </cell>
        </row>
        <row r="340">
          <cell r="B340" t="str">
            <v>LARGS NORTH</v>
          </cell>
          <cell r="C340">
            <v>16</v>
          </cell>
          <cell r="D340">
            <v>460000</v>
          </cell>
          <cell r="E340">
            <v>15</v>
          </cell>
          <cell r="F340">
            <v>498500</v>
          </cell>
          <cell r="G340">
            <v>8.3695652173913046E-2</v>
          </cell>
        </row>
        <row r="341">
          <cell r="B341" t="str">
            <v>LIGHTSVIEW</v>
          </cell>
          <cell r="C341">
            <v>14</v>
          </cell>
          <cell r="D341">
            <v>505000</v>
          </cell>
          <cell r="E341">
            <v>21</v>
          </cell>
          <cell r="F341">
            <v>480000</v>
          </cell>
          <cell r="G341">
            <v>-4.9504950495049507E-2</v>
          </cell>
        </row>
        <row r="342">
          <cell r="B342" t="str">
            <v>MANNINGHAM</v>
          </cell>
          <cell r="C342">
            <v>3</v>
          </cell>
          <cell r="D342">
            <v>765000</v>
          </cell>
          <cell r="E342">
            <v>5</v>
          </cell>
          <cell r="F342">
            <v>571250</v>
          </cell>
          <cell r="G342">
            <v>-0.25326797385620914</v>
          </cell>
        </row>
        <row r="343">
          <cell r="B343" t="str">
            <v>MANSFIELD PARK</v>
          </cell>
          <cell r="C343">
            <v>9</v>
          </cell>
          <cell r="D343">
            <v>419000</v>
          </cell>
          <cell r="E343">
            <v>12</v>
          </cell>
          <cell r="F343">
            <v>447000</v>
          </cell>
          <cell r="G343">
            <v>6.6825775656324582E-2</v>
          </cell>
        </row>
        <row r="344">
          <cell r="B344" t="str">
            <v>NEW PORT</v>
          </cell>
          <cell r="G344"/>
        </row>
        <row r="345">
          <cell r="B345" t="str">
            <v>NORTH HAVEN</v>
          </cell>
          <cell r="C345">
            <v>13</v>
          </cell>
          <cell r="D345">
            <v>470000</v>
          </cell>
          <cell r="E345">
            <v>10</v>
          </cell>
          <cell r="F345">
            <v>622500</v>
          </cell>
          <cell r="G345">
            <v>0.32446808510638298</v>
          </cell>
        </row>
        <row r="346">
          <cell r="B346" t="str">
            <v>NORTHFIELD</v>
          </cell>
          <cell r="C346">
            <v>18</v>
          </cell>
          <cell r="D346">
            <v>410000</v>
          </cell>
          <cell r="E346">
            <v>12</v>
          </cell>
          <cell r="F346">
            <v>415000</v>
          </cell>
          <cell r="G346">
            <v>1.2195121951219513E-2</v>
          </cell>
        </row>
        <row r="347">
          <cell r="B347" t="str">
            <v>NORTHGATE</v>
          </cell>
          <cell r="C347">
            <v>8</v>
          </cell>
          <cell r="D347">
            <v>578000</v>
          </cell>
          <cell r="E347">
            <v>10</v>
          </cell>
          <cell r="F347">
            <v>580000</v>
          </cell>
          <cell r="G347">
            <v>3.4602076124567475E-3</v>
          </cell>
        </row>
        <row r="348">
          <cell r="B348" t="str">
            <v>OAKDEN</v>
          </cell>
          <cell r="C348">
            <v>6</v>
          </cell>
          <cell r="D348">
            <v>455000</v>
          </cell>
          <cell r="E348">
            <v>8</v>
          </cell>
          <cell r="F348">
            <v>434000</v>
          </cell>
          <cell r="G348">
            <v>-4.6153846153846156E-2</v>
          </cell>
        </row>
        <row r="349">
          <cell r="B349" t="str">
            <v>OSBORNE</v>
          </cell>
          <cell r="C349">
            <v>12</v>
          </cell>
          <cell r="D349">
            <v>350000</v>
          </cell>
          <cell r="E349">
            <v>7</v>
          </cell>
          <cell r="F349">
            <v>382500</v>
          </cell>
          <cell r="G349">
            <v>9.285714285714286E-2</v>
          </cell>
        </row>
        <row r="350">
          <cell r="B350" t="str">
            <v>OTTOWAY</v>
          </cell>
          <cell r="C350">
            <v>5</v>
          </cell>
          <cell r="D350">
            <v>365000</v>
          </cell>
          <cell r="E350">
            <v>5</v>
          </cell>
          <cell r="F350">
            <v>426000</v>
          </cell>
          <cell r="G350">
            <v>0.16712328767123288</v>
          </cell>
        </row>
        <row r="351">
          <cell r="B351" t="str">
            <v>OUTER HARBOR</v>
          </cell>
          <cell r="G351"/>
        </row>
        <row r="352">
          <cell r="B352" t="str">
            <v>OVINGHAM</v>
          </cell>
          <cell r="C352">
            <v>1</v>
          </cell>
          <cell r="D352">
            <v>750000</v>
          </cell>
          <cell r="E352">
            <v>3</v>
          </cell>
          <cell r="F352">
            <v>840000</v>
          </cell>
          <cell r="G352">
            <v>0.12</v>
          </cell>
        </row>
        <row r="353">
          <cell r="B353" t="str">
            <v>PETERHEAD</v>
          </cell>
          <cell r="C353">
            <v>2</v>
          </cell>
          <cell r="D353">
            <v>500000</v>
          </cell>
          <cell r="E353">
            <v>8</v>
          </cell>
          <cell r="F353">
            <v>360000</v>
          </cell>
          <cell r="G353">
            <v>-0.28000000000000003</v>
          </cell>
        </row>
        <row r="354">
          <cell r="B354" t="str">
            <v>PORT ADELAIDE</v>
          </cell>
          <cell r="C354">
            <v>3</v>
          </cell>
          <cell r="D354">
            <v>560000</v>
          </cell>
          <cell r="E354">
            <v>4</v>
          </cell>
          <cell r="F354">
            <v>275100</v>
          </cell>
          <cell r="G354">
            <v>-0.50875000000000004</v>
          </cell>
        </row>
        <row r="355">
          <cell r="B355" t="str">
            <v>PROSPECT</v>
          </cell>
          <cell r="C355">
            <v>43</v>
          </cell>
          <cell r="D355">
            <v>704750</v>
          </cell>
          <cell r="E355">
            <v>43</v>
          </cell>
          <cell r="F355">
            <v>733000</v>
          </cell>
          <cell r="G355">
            <v>4.0085136573252925E-2</v>
          </cell>
        </row>
        <row r="356">
          <cell r="B356" t="str">
            <v>QUEENSTOWN</v>
          </cell>
          <cell r="C356">
            <v>3</v>
          </cell>
          <cell r="D356">
            <v>380000</v>
          </cell>
          <cell r="E356">
            <v>7</v>
          </cell>
          <cell r="F356">
            <v>440000</v>
          </cell>
          <cell r="G356">
            <v>0.15789473684210525</v>
          </cell>
        </row>
        <row r="357">
          <cell r="B357" t="str">
            <v>REGENCY PARK</v>
          </cell>
          <cell r="G357"/>
        </row>
        <row r="358">
          <cell r="B358" t="str">
            <v>ROSEWATER</v>
          </cell>
          <cell r="C358">
            <v>13</v>
          </cell>
          <cell r="D358">
            <v>345000</v>
          </cell>
          <cell r="E358">
            <v>11</v>
          </cell>
          <cell r="F358">
            <v>414000</v>
          </cell>
          <cell r="G358">
            <v>0.2</v>
          </cell>
        </row>
        <row r="359">
          <cell r="B359" t="str">
            <v>SEFTON PARK</v>
          </cell>
          <cell r="C359">
            <v>3</v>
          </cell>
          <cell r="D359">
            <v>590000</v>
          </cell>
          <cell r="G359"/>
        </row>
        <row r="360">
          <cell r="B360" t="str">
            <v>SEMAPHORE</v>
          </cell>
          <cell r="C360">
            <v>7</v>
          </cell>
          <cell r="D360">
            <v>667000</v>
          </cell>
          <cell r="E360">
            <v>13</v>
          </cell>
          <cell r="F360">
            <v>737500</v>
          </cell>
          <cell r="G360">
            <v>0.10569715142428786</v>
          </cell>
        </row>
        <row r="361">
          <cell r="B361" t="str">
            <v>SEMAPHORE SOUTH</v>
          </cell>
          <cell r="C361">
            <v>2</v>
          </cell>
          <cell r="D361">
            <v>666500</v>
          </cell>
          <cell r="G361"/>
        </row>
        <row r="362">
          <cell r="B362" t="str">
            <v>TAPEROO</v>
          </cell>
          <cell r="C362">
            <v>14</v>
          </cell>
          <cell r="D362">
            <v>400000</v>
          </cell>
          <cell r="E362">
            <v>8</v>
          </cell>
          <cell r="F362">
            <v>358750</v>
          </cell>
          <cell r="G362">
            <v>-0.10312499999999999</v>
          </cell>
        </row>
        <row r="363">
          <cell r="B363" t="str">
            <v>VALLEY VIEW</v>
          </cell>
          <cell r="C363">
            <v>21</v>
          </cell>
          <cell r="D363">
            <v>405000</v>
          </cell>
          <cell r="E363">
            <v>28</v>
          </cell>
          <cell r="F363">
            <v>375000</v>
          </cell>
          <cell r="G363">
            <v>-7.407407407407407E-2</v>
          </cell>
        </row>
        <row r="364">
          <cell r="B364" t="str">
            <v>WALKLEY HEIGHTS</v>
          </cell>
          <cell r="C364">
            <v>9</v>
          </cell>
          <cell r="D364">
            <v>537500</v>
          </cell>
          <cell r="E364">
            <v>10</v>
          </cell>
          <cell r="F364">
            <v>595000</v>
          </cell>
          <cell r="G364">
            <v>0.10697674418604651</v>
          </cell>
        </row>
        <row r="365">
          <cell r="B365" t="str">
            <v>WINDSOR GARDENS</v>
          </cell>
          <cell r="C365">
            <v>21</v>
          </cell>
          <cell r="D365">
            <v>457000</v>
          </cell>
          <cell r="E365">
            <v>22</v>
          </cell>
          <cell r="F365">
            <v>451500</v>
          </cell>
          <cell r="G365">
            <v>-1.2035010940919038E-2</v>
          </cell>
        </row>
        <row r="366">
          <cell r="B366" t="str">
            <v>WINGFIELD</v>
          </cell>
          <cell r="C366">
            <v>1</v>
          </cell>
          <cell r="D366">
            <v>309000</v>
          </cell>
          <cell r="E366">
            <v>2</v>
          </cell>
          <cell r="F366">
            <v>311250</v>
          </cell>
          <cell r="G366">
            <v>7.2815533980582527E-3</v>
          </cell>
        </row>
        <row r="367">
          <cell r="B367" t="str">
            <v>WOODVILLE GARDENS</v>
          </cell>
          <cell r="C367">
            <v>3</v>
          </cell>
          <cell r="D367">
            <v>413000</v>
          </cell>
          <cell r="E367">
            <v>5</v>
          </cell>
          <cell r="F367">
            <v>393000</v>
          </cell>
          <cell r="G367">
            <v>-4.8426150121065374E-2</v>
          </cell>
        </row>
        <row r="368">
          <cell r="B368" t="str">
            <v>BROADVIEW</v>
          </cell>
          <cell r="C368">
            <v>14</v>
          </cell>
          <cell r="D368">
            <v>505000</v>
          </cell>
          <cell r="E368">
            <v>18</v>
          </cell>
          <cell r="F368">
            <v>505000</v>
          </cell>
          <cell r="G368">
            <v>0</v>
          </cell>
        </row>
        <row r="369">
          <cell r="B369" t="str">
            <v>COLLINSWOOD</v>
          </cell>
          <cell r="C369">
            <v>4</v>
          </cell>
          <cell r="D369">
            <v>830000</v>
          </cell>
          <cell r="E369">
            <v>5</v>
          </cell>
          <cell r="F369">
            <v>861250</v>
          </cell>
          <cell r="G369">
            <v>3.7650602409638557E-2</v>
          </cell>
        </row>
        <row r="370">
          <cell r="B370" t="str">
            <v>FITZROY</v>
          </cell>
          <cell r="C370">
            <v>2</v>
          </cell>
          <cell r="D370">
            <v>1350000</v>
          </cell>
          <cell r="G370"/>
        </row>
        <row r="371">
          <cell r="B371" t="str">
            <v>MEDINDIE GARDENS</v>
          </cell>
          <cell r="G371"/>
        </row>
        <row r="372">
          <cell r="B372" t="str">
            <v>NAILSWORTH</v>
          </cell>
          <cell r="C372">
            <v>6</v>
          </cell>
          <cell r="D372">
            <v>590000</v>
          </cell>
          <cell r="E372">
            <v>2</v>
          </cell>
          <cell r="F372">
            <v>797500</v>
          </cell>
          <cell r="G372">
            <v>0.35169491525423729</v>
          </cell>
        </row>
        <row r="373">
          <cell r="B373" t="str">
            <v>OVINGHAM</v>
          </cell>
          <cell r="C373">
            <v>1</v>
          </cell>
          <cell r="D373">
            <v>750000</v>
          </cell>
          <cell r="E373">
            <v>3</v>
          </cell>
          <cell r="F373">
            <v>840000</v>
          </cell>
          <cell r="G373">
            <v>0.12</v>
          </cell>
        </row>
        <row r="374">
          <cell r="B374" t="str">
            <v>PROSPECT</v>
          </cell>
          <cell r="C374">
            <v>43</v>
          </cell>
          <cell r="D374">
            <v>704750</v>
          </cell>
          <cell r="E374">
            <v>43</v>
          </cell>
          <cell r="F374">
            <v>733000</v>
          </cell>
          <cell r="G374">
            <v>4.0085136573252925E-2</v>
          </cell>
        </row>
        <row r="375">
          <cell r="B375" t="str">
            <v>SEFTON PARK</v>
          </cell>
          <cell r="C375">
            <v>3</v>
          </cell>
          <cell r="D375">
            <v>590000</v>
          </cell>
          <cell r="G375"/>
        </row>
        <row r="376">
          <cell r="B376" t="str">
            <v>THORNGATE</v>
          </cell>
          <cell r="G376"/>
        </row>
        <row r="377">
          <cell r="B377" t="str">
            <v>BOLIVAR</v>
          </cell>
          <cell r="G377"/>
        </row>
        <row r="378">
          <cell r="B378" t="str">
            <v>BRAHMA LODGE</v>
          </cell>
          <cell r="C378">
            <v>19</v>
          </cell>
          <cell r="D378">
            <v>260000</v>
          </cell>
          <cell r="E378">
            <v>15</v>
          </cell>
          <cell r="F378">
            <v>259000</v>
          </cell>
          <cell r="G378">
            <v>-3.8461538461538464E-3</v>
          </cell>
        </row>
        <row r="379">
          <cell r="B379" t="str">
            <v>BURTON</v>
          </cell>
          <cell r="C379">
            <v>16</v>
          </cell>
          <cell r="D379">
            <v>295000</v>
          </cell>
          <cell r="E379">
            <v>21</v>
          </cell>
          <cell r="F379">
            <v>318000</v>
          </cell>
          <cell r="G379">
            <v>7.796610169491526E-2</v>
          </cell>
        </row>
        <row r="380">
          <cell r="B380" t="str">
            <v>CAVAN</v>
          </cell>
          <cell r="G380"/>
        </row>
        <row r="381">
          <cell r="B381" t="str">
            <v>DIREK</v>
          </cell>
          <cell r="C381">
            <v>3</v>
          </cell>
          <cell r="D381">
            <v>335000</v>
          </cell>
          <cell r="E381">
            <v>2</v>
          </cell>
          <cell r="F381">
            <v>333000</v>
          </cell>
          <cell r="G381">
            <v>-5.9701492537313433E-3</v>
          </cell>
        </row>
        <row r="382">
          <cell r="B382" t="str">
            <v>DRY CREEK</v>
          </cell>
          <cell r="E382">
            <v>3</v>
          </cell>
          <cell r="F382">
            <v>300000</v>
          </cell>
          <cell r="G382"/>
        </row>
        <row r="383">
          <cell r="B383" t="str">
            <v>EDINBURGH</v>
          </cell>
          <cell r="G383"/>
        </row>
        <row r="384">
          <cell r="B384" t="str">
            <v>ELIZABETH VALE</v>
          </cell>
          <cell r="C384">
            <v>15</v>
          </cell>
          <cell r="D384">
            <v>235000</v>
          </cell>
          <cell r="E384">
            <v>8</v>
          </cell>
          <cell r="F384">
            <v>240000</v>
          </cell>
          <cell r="G384">
            <v>2.1276595744680851E-2</v>
          </cell>
        </row>
        <row r="385">
          <cell r="B385" t="str">
            <v>GLOBE DERBY PARK</v>
          </cell>
          <cell r="G385"/>
        </row>
        <row r="386">
          <cell r="B386" t="str">
            <v>GREEN FIELDS</v>
          </cell>
          <cell r="G386"/>
        </row>
        <row r="387">
          <cell r="B387" t="str">
            <v>GULFVIEW HEIGHTS</v>
          </cell>
          <cell r="C387">
            <v>10</v>
          </cell>
          <cell r="D387">
            <v>408750</v>
          </cell>
          <cell r="E387">
            <v>8</v>
          </cell>
          <cell r="F387">
            <v>394000</v>
          </cell>
          <cell r="G387">
            <v>-3.6085626911314984E-2</v>
          </cell>
        </row>
        <row r="388">
          <cell r="B388" t="str">
            <v>INGLE FARM</v>
          </cell>
          <cell r="C388">
            <v>36</v>
          </cell>
          <cell r="D388">
            <v>325000</v>
          </cell>
          <cell r="E388">
            <v>34</v>
          </cell>
          <cell r="F388">
            <v>336500</v>
          </cell>
          <cell r="G388">
            <v>3.5384615384615382E-2</v>
          </cell>
        </row>
        <row r="389">
          <cell r="B389" t="str">
            <v>MAWSON LAKES</v>
          </cell>
          <cell r="C389">
            <v>48</v>
          </cell>
          <cell r="D389">
            <v>522500</v>
          </cell>
          <cell r="E389">
            <v>53</v>
          </cell>
          <cell r="F389">
            <v>441500</v>
          </cell>
          <cell r="G389">
            <v>-0.15502392344497606</v>
          </cell>
        </row>
        <row r="390">
          <cell r="B390" t="str">
            <v>MODBURY HEIGHTS</v>
          </cell>
          <cell r="C390">
            <v>27</v>
          </cell>
          <cell r="D390">
            <v>392500</v>
          </cell>
          <cell r="E390">
            <v>23</v>
          </cell>
          <cell r="F390">
            <v>410000</v>
          </cell>
          <cell r="G390">
            <v>4.4585987261146494E-2</v>
          </cell>
        </row>
        <row r="391">
          <cell r="B391" t="str">
            <v>PARA HILLS</v>
          </cell>
          <cell r="C391">
            <v>34</v>
          </cell>
          <cell r="D391">
            <v>320000</v>
          </cell>
          <cell r="E391">
            <v>31</v>
          </cell>
          <cell r="F391">
            <v>343000</v>
          </cell>
          <cell r="G391">
            <v>7.1874999999999994E-2</v>
          </cell>
        </row>
        <row r="392">
          <cell r="B392" t="str">
            <v>PARA HILLS WEST</v>
          </cell>
          <cell r="C392">
            <v>10</v>
          </cell>
          <cell r="D392">
            <v>335000</v>
          </cell>
          <cell r="E392">
            <v>10</v>
          </cell>
          <cell r="F392">
            <v>324250</v>
          </cell>
          <cell r="G392">
            <v>-3.2089552238805968E-2</v>
          </cell>
        </row>
        <row r="393">
          <cell r="B393" t="str">
            <v>PARA VISTA</v>
          </cell>
          <cell r="C393">
            <v>13</v>
          </cell>
          <cell r="D393">
            <v>302500</v>
          </cell>
          <cell r="E393">
            <v>8</v>
          </cell>
          <cell r="F393">
            <v>367000</v>
          </cell>
          <cell r="G393">
            <v>0.21322314049586777</v>
          </cell>
        </row>
        <row r="394">
          <cell r="B394" t="str">
            <v>PARAFIELD GARDENS</v>
          </cell>
          <cell r="C394">
            <v>46</v>
          </cell>
          <cell r="D394">
            <v>345500</v>
          </cell>
          <cell r="E394">
            <v>51</v>
          </cell>
          <cell r="F394">
            <v>350000</v>
          </cell>
          <cell r="G394">
            <v>1.3024602026049204E-2</v>
          </cell>
        </row>
        <row r="395">
          <cell r="B395" t="str">
            <v>PARALOWIE</v>
          </cell>
          <cell r="C395">
            <v>65</v>
          </cell>
          <cell r="D395">
            <v>323500</v>
          </cell>
          <cell r="E395">
            <v>48</v>
          </cell>
          <cell r="F395">
            <v>320000</v>
          </cell>
          <cell r="G395">
            <v>-1.0819165378670788E-2</v>
          </cell>
        </row>
        <row r="396">
          <cell r="B396" t="str">
            <v>POORAKA</v>
          </cell>
          <cell r="C396">
            <v>14</v>
          </cell>
          <cell r="D396">
            <v>368500</v>
          </cell>
          <cell r="E396">
            <v>16</v>
          </cell>
          <cell r="F396">
            <v>394000</v>
          </cell>
          <cell r="G396">
            <v>6.9199457259158756E-2</v>
          </cell>
        </row>
        <row r="397">
          <cell r="B397" t="str">
            <v>SALISBURY</v>
          </cell>
          <cell r="C397">
            <v>24</v>
          </cell>
          <cell r="D397">
            <v>320000</v>
          </cell>
          <cell r="E397">
            <v>19</v>
          </cell>
          <cell r="F397">
            <v>310000</v>
          </cell>
          <cell r="G397">
            <v>-3.125E-2</v>
          </cell>
        </row>
        <row r="398">
          <cell r="B398" t="str">
            <v>SALISBURY DOWNS</v>
          </cell>
          <cell r="C398">
            <v>13</v>
          </cell>
          <cell r="D398">
            <v>306000</v>
          </cell>
          <cell r="E398">
            <v>17</v>
          </cell>
          <cell r="F398">
            <v>321500</v>
          </cell>
          <cell r="G398">
            <v>5.0653594771241831E-2</v>
          </cell>
        </row>
        <row r="399">
          <cell r="B399" t="str">
            <v>SALISBURY EAST</v>
          </cell>
          <cell r="C399">
            <v>31</v>
          </cell>
          <cell r="D399">
            <v>301000</v>
          </cell>
          <cell r="E399">
            <v>41</v>
          </cell>
          <cell r="F399">
            <v>319000</v>
          </cell>
          <cell r="G399">
            <v>5.9800664451827246E-2</v>
          </cell>
        </row>
        <row r="400">
          <cell r="B400" t="str">
            <v>SALISBURY HEIGHTS</v>
          </cell>
          <cell r="C400">
            <v>14</v>
          </cell>
          <cell r="D400">
            <v>370000</v>
          </cell>
          <cell r="E400">
            <v>14</v>
          </cell>
          <cell r="F400">
            <v>392000</v>
          </cell>
          <cell r="G400">
            <v>5.9459459459459463E-2</v>
          </cell>
        </row>
        <row r="401">
          <cell r="B401" t="str">
            <v>SALISBURY NORTH</v>
          </cell>
          <cell r="C401">
            <v>29</v>
          </cell>
          <cell r="D401">
            <v>276500</v>
          </cell>
          <cell r="E401">
            <v>29</v>
          </cell>
          <cell r="F401">
            <v>270000</v>
          </cell>
          <cell r="G401">
            <v>-2.3508137432188065E-2</v>
          </cell>
        </row>
        <row r="402">
          <cell r="B402" t="str">
            <v>SALISBURY PARK</v>
          </cell>
          <cell r="C402">
            <v>10</v>
          </cell>
          <cell r="D402">
            <v>282500</v>
          </cell>
          <cell r="E402">
            <v>6</v>
          </cell>
          <cell r="F402">
            <v>285000</v>
          </cell>
          <cell r="G402">
            <v>8.8495575221238937E-3</v>
          </cell>
        </row>
        <row r="403">
          <cell r="B403" t="str">
            <v>SALISBURY PLAIN</v>
          </cell>
          <cell r="C403">
            <v>7</v>
          </cell>
          <cell r="D403">
            <v>340000</v>
          </cell>
          <cell r="E403">
            <v>6</v>
          </cell>
          <cell r="F403">
            <v>282500</v>
          </cell>
          <cell r="G403">
            <v>-0.16911764705882354</v>
          </cell>
        </row>
        <row r="404">
          <cell r="B404" t="str">
            <v>SALISBURY SOUTH</v>
          </cell>
          <cell r="G404"/>
        </row>
        <row r="405">
          <cell r="B405" t="str">
            <v>ST KILDA</v>
          </cell>
          <cell r="G405"/>
        </row>
        <row r="406">
          <cell r="B406" t="str">
            <v>VALLEY VIEW</v>
          </cell>
          <cell r="C406">
            <v>21</v>
          </cell>
          <cell r="D406">
            <v>405000</v>
          </cell>
          <cell r="E406">
            <v>28</v>
          </cell>
          <cell r="F406">
            <v>375000</v>
          </cell>
          <cell r="G406">
            <v>-7.407407407407407E-2</v>
          </cell>
        </row>
        <row r="407">
          <cell r="B407" t="str">
            <v>WALKLEY HEIGHTS</v>
          </cell>
          <cell r="C407">
            <v>9</v>
          </cell>
          <cell r="D407">
            <v>537500</v>
          </cell>
          <cell r="E407">
            <v>10</v>
          </cell>
          <cell r="F407">
            <v>595000</v>
          </cell>
          <cell r="G407">
            <v>0.10697674418604651</v>
          </cell>
        </row>
        <row r="408">
          <cell r="B408" t="str">
            <v>WATERLOO CORNER</v>
          </cell>
          <cell r="G408"/>
        </row>
        <row r="409">
          <cell r="B409" t="str">
            <v>BANKSIA PARK</v>
          </cell>
          <cell r="C409">
            <v>11</v>
          </cell>
          <cell r="D409">
            <v>404900</v>
          </cell>
          <cell r="E409">
            <v>17</v>
          </cell>
          <cell r="F409">
            <v>390000</v>
          </cell>
          <cell r="G409">
            <v>-3.6799209681402816E-2</v>
          </cell>
        </row>
        <row r="410">
          <cell r="B410" t="str">
            <v>DERNANCOURT</v>
          </cell>
          <cell r="C410">
            <v>14</v>
          </cell>
          <cell r="D410">
            <v>527500</v>
          </cell>
          <cell r="E410">
            <v>12</v>
          </cell>
          <cell r="F410">
            <v>481750</v>
          </cell>
          <cell r="G410">
            <v>-8.6729857819905207E-2</v>
          </cell>
        </row>
        <row r="411">
          <cell r="B411" t="str">
            <v>FAIRVIEW PARK</v>
          </cell>
          <cell r="C411">
            <v>15</v>
          </cell>
          <cell r="D411">
            <v>346250</v>
          </cell>
          <cell r="E411">
            <v>17</v>
          </cell>
          <cell r="F411">
            <v>372500</v>
          </cell>
          <cell r="G411">
            <v>7.5812274368231042E-2</v>
          </cell>
        </row>
        <row r="412">
          <cell r="B412" t="str">
            <v>GILLES PLAINS</v>
          </cell>
          <cell r="C412">
            <v>14</v>
          </cell>
          <cell r="D412">
            <v>381000</v>
          </cell>
          <cell r="E412">
            <v>8</v>
          </cell>
          <cell r="F412">
            <v>385000</v>
          </cell>
          <cell r="G412">
            <v>1.0498687664041995E-2</v>
          </cell>
        </row>
        <row r="413">
          <cell r="B413" t="str">
            <v>GOLDEN GROVE</v>
          </cell>
          <cell r="C413">
            <v>32</v>
          </cell>
          <cell r="D413">
            <v>485000</v>
          </cell>
          <cell r="E413">
            <v>29</v>
          </cell>
          <cell r="F413">
            <v>460000</v>
          </cell>
          <cell r="G413">
            <v>-5.1546391752577317E-2</v>
          </cell>
        </row>
        <row r="414">
          <cell r="B414" t="str">
            <v>GOULD CREEK</v>
          </cell>
          <cell r="G414"/>
        </row>
        <row r="415">
          <cell r="B415" t="str">
            <v>GREENWITH</v>
          </cell>
          <cell r="C415">
            <v>32</v>
          </cell>
          <cell r="D415">
            <v>460000</v>
          </cell>
          <cell r="E415">
            <v>46</v>
          </cell>
          <cell r="F415">
            <v>452500</v>
          </cell>
          <cell r="G415">
            <v>-1.6304347826086956E-2</v>
          </cell>
        </row>
        <row r="416">
          <cell r="B416" t="str">
            <v>GULFVIEW HEIGHTS</v>
          </cell>
          <cell r="C416">
            <v>10</v>
          </cell>
          <cell r="D416">
            <v>408750</v>
          </cell>
          <cell r="E416">
            <v>8</v>
          </cell>
          <cell r="F416">
            <v>394000</v>
          </cell>
          <cell r="G416">
            <v>-3.6085626911314984E-2</v>
          </cell>
        </row>
        <row r="417">
          <cell r="B417" t="str">
            <v>HIGHBURY</v>
          </cell>
          <cell r="C417">
            <v>15</v>
          </cell>
          <cell r="D417">
            <v>457500</v>
          </cell>
          <cell r="E417">
            <v>23</v>
          </cell>
          <cell r="F417">
            <v>450000</v>
          </cell>
          <cell r="G417">
            <v>-1.6393442622950821E-2</v>
          </cell>
        </row>
        <row r="418">
          <cell r="B418" t="str">
            <v>HOLDEN HILL</v>
          </cell>
          <cell r="C418">
            <v>18</v>
          </cell>
          <cell r="D418">
            <v>355000</v>
          </cell>
          <cell r="E418">
            <v>17</v>
          </cell>
          <cell r="F418">
            <v>370000</v>
          </cell>
          <cell r="G418">
            <v>4.2253521126760563E-2</v>
          </cell>
        </row>
        <row r="419">
          <cell r="B419" t="str">
            <v>HOPE VALLEY</v>
          </cell>
          <cell r="C419">
            <v>28</v>
          </cell>
          <cell r="D419">
            <v>382500</v>
          </cell>
          <cell r="E419">
            <v>26</v>
          </cell>
          <cell r="F419">
            <v>413250</v>
          </cell>
          <cell r="G419">
            <v>8.0392156862745104E-2</v>
          </cell>
        </row>
        <row r="420">
          <cell r="B420" t="str">
            <v>MODBURY</v>
          </cell>
          <cell r="C420">
            <v>24</v>
          </cell>
          <cell r="D420">
            <v>370000</v>
          </cell>
          <cell r="E420">
            <v>14</v>
          </cell>
          <cell r="F420">
            <v>392500</v>
          </cell>
          <cell r="G420">
            <v>6.0810810810810814E-2</v>
          </cell>
        </row>
        <row r="421">
          <cell r="B421" t="str">
            <v>MODBURY HEIGHTS</v>
          </cell>
          <cell r="C421">
            <v>27</v>
          </cell>
          <cell r="D421">
            <v>392500</v>
          </cell>
          <cell r="E421">
            <v>23</v>
          </cell>
          <cell r="F421">
            <v>410000</v>
          </cell>
          <cell r="G421">
            <v>4.4585987261146494E-2</v>
          </cell>
        </row>
        <row r="422">
          <cell r="B422" t="str">
            <v>MODBURY NORTH</v>
          </cell>
          <cell r="C422">
            <v>26</v>
          </cell>
          <cell r="D422">
            <v>348000</v>
          </cell>
          <cell r="E422">
            <v>18</v>
          </cell>
          <cell r="F422">
            <v>390250</v>
          </cell>
          <cell r="G422">
            <v>0.12140804597701149</v>
          </cell>
        </row>
        <row r="423">
          <cell r="B423" t="str">
            <v>REDWOOD PARK</v>
          </cell>
          <cell r="C423">
            <v>21</v>
          </cell>
          <cell r="D423">
            <v>395000</v>
          </cell>
          <cell r="E423">
            <v>7</v>
          </cell>
          <cell r="F423">
            <v>388000</v>
          </cell>
          <cell r="G423">
            <v>-1.7721518987341773E-2</v>
          </cell>
        </row>
        <row r="424">
          <cell r="B424" t="str">
            <v>RIDGEHAVEN</v>
          </cell>
          <cell r="C424">
            <v>9</v>
          </cell>
          <cell r="D424">
            <v>356500</v>
          </cell>
          <cell r="E424">
            <v>9</v>
          </cell>
          <cell r="F424">
            <v>355000</v>
          </cell>
          <cell r="G424">
            <v>-4.2075736325385693E-3</v>
          </cell>
        </row>
        <row r="425">
          <cell r="B425" t="str">
            <v>SALISBURY EAST</v>
          </cell>
          <cell r="C425">
            <v>31</v>
          </cell>
          <cell r="D425">
            <v>301000</v>
          </cell>
          <cell r="E425">
            <v>41</v>
          </cell>
          <cell r="F425">
            <v>319000</v>
          </cell>
          <cell r="G425">
            <v>5.9800664451827246E-2</v>
          </cell>
        </row>
        <row r="426">
          <cell r="B426" t="str">
            <v>SALISBURY HEIGHTS</v>
          </cell>
          <cell r="C426">
            <v>14</v>
          </cell>
          <cell r="D426">
            <v>370000</v>
          </cell>
          <cell r="E426">
            <v>14</v>
          </cell>
          <cell r="F426">
            <v>392000</v>
          </cell>
          <cell r="G426">
            <v>5.9459459459459463E-2</v>
          </cell>
        </row>
        <row r="427">
          <cell r="B427" t="str">
            <v>ST AGNES</v>
          </cell>
          <cell r="C427">
            <v>23</v>
          </cell>
          <cell r="D427">
            <v>429000</v>
          </cell>
          <cell r="E427">
            <v>7</v>
          </cell>
          <cell r="F427">
            <v>372500</v>
          </cell>
          <cell r="G427">
            <v>-0.13170163170163171</v>
          </cell>
        </row>
        <row r="428">
          <cell r="B428" t="str">
            <v>SURREY DOWNS</v>
          </cell>
          <cell r="C428">
            <v>6</v>
          </cell>
          <cell r="D428">
            <v>395750</v>
          </cell>
          <cell r="E428">
            <v>11</v>
          </cell>
          <cell r="F428">
            <v>338000</v>
          </cell>
          <cell r="G428">
            <v>-0.14592545799115603</v>
          </cell>
        </row>
        <row r="429">
          <cell r="B429" t="str">
            <v>TEA TREE GULLY</v>
          </cell>
          <cell r="C429">
            <v>8</v>
          </cell>
          <cell r="D429">
            <v>366500</v>
          </cell>
          <cell r="E429">
            <v>15</v>
          </cell>
          <cell r="F429">
            <v>470000</v>
          </cell>
          <cell r="G429">
            <v>0.28240109140518416</v>
          </cell>
        </row>
        <row r="430">
          <cell r="B430" t="str">
            <v>VALLEY VIEW</v>
          </cell>
          <cell r="C430">
            <v>21</v>
          </cell>
          <cell r="D430">
            <v>405000</v>
          </cell>
          <cell r="E430">
            <v>28</v>
          </cell>
          <cell r="F430">
            <v>375000</v>
          </cell>
          <cell r="G430">
            <v>-7.407407407407407E-2</v>
          </cell>
        </row>
        <row r="431">
          <cell r="B431" t="str">
            <v>VISTA</v>
          </cell>
          <cell r="C431">
            <v>3</v>
          </cell>
          <cell r="D431">
            <v>374000</v>
          </cell>
          <cell r="E431">
            <v>3</v>
          </cell>
          <cell r="F431">
            <v>348500</v>
          </cell>
          <cell r="G431">
            <v>-6.8181818181818177E-2</v>
          </cell>
        </row>
        <row r="432">
          <cell r="B432" t="str">
            <v>WYNN VALE</v>
          </cell>
          <cell r="C432">
            <v>20</v>
          </cell>
          <cell r="D432">
            <v>375000</v>
          </cell>
          <cell r="E432">
            <v>21</v>
          </cell>
          <cell r="F432">
            <v>395000</v>
          </cell>
          <cell r="G432">
            <v>5.3333333333333337E-2</v>
          </cell>
        </row>
        <row r="433">
          <cell r="B433" t="str">
            <v>YATALA VALE</v>
          </cell>
          <cell r="C433">
            <v>1</v>
          </cell>
          <cell r="D433">
            <v>451000</v>
          </cell>
          <cell r="G433"/>
        </row>
        <row r="434">
          <cell r="B434" t="str">
            <v>BLACK FOREST</v>
          </cell>
          <cell r="C434">
            <v>4</v>
          </cell>
          <cell r="D434">
            <v>823750</v>
          </cell>
          <cell r="E434">
            <v>5</v>
          </cell>
          <cell r="F434">
            <v>700000</v>
          </cell>
          <cell r="G434">
            <v>-0.15022761760242792</v>
          </cell>
        </row>
        <row r="435">
          <cell r="B435" t="str">
            <v>CLARENCE PARK</v>
          </cell>
          <cell r="C435">
            <v>5</v>
          </cell>
          <cell r="D435">
            <v>674000</v>
          </cell>
          <cell r="E435">
            <v>7</v>
          </cell>
          <cell r="F435">
            <v>680000</v>
          </cell>
          <cell r="G435">
            <v>8.9020771513353119E-3</v>
          </cell>
        </row>
        <row r="436">
          <cell r="B436" t="str">
            <v>EVERARD PARK</v>
          </cell>
          <cell r="C436">
            <v>2</v>
          </cell>
          <cell r="D436">
            <v>611000</v>
          </cell>
          <cell r="E436">
            <v>4</v>
          </cell>
          <cell r="F436">
            <v>830000</v>
          </cell>
          <cell r="G436">
            <v>0.35842880523731585</v>
          </cell>
        </row>
        <row r="437">
          <cell r="B437" t="str">
            <v>FORESTVILLE</v>
          </cell>
          <cell r="E437">
            <v>2</v>
          </cell>
          <cell r="F437">
            <v>695000</v>
          </cell>
          <cell r="G437"/>
        </row>
        <row r="438">
          <cell r="B438" t="str">
            <v>FULLARTON</v>
          </cell>
          <cell r="C438">
            <v>14</v>
          </cell>
          <cell r="D438">
            <v>826500</v>
          </cell>
          <cell r="E438">
            <v>13</v>
          </cell>
          <cell r="F438">
            <v>915000</v>
          </cell>
          <cell r="G438">
            <v>0.10707803992740472</v>
          </cell>
        </row>
        <row r="439">
          <cell r="B439" t="str">
            <v>GOODWOOD</v>
          </cell>
          <cell r="C439">
            <v>5</v>
          </cell>
          <cell r="D439">
            <v>685000</v>
          </cell>
          <cell r="E439">
            <v>9</v>
          </cell>
          <cell r="F439">
            <v>930000</v>
          </cell>
          <cell r="G439">
            <v>0.35766423357664234</v>
          </cell>
        </row>
        <row r="440">
          <cell r="B440" t="str">
            <v>HIGHGATE</v>
          </cell>
          <cell r="C440">
            <v>4</v>
          </cell>
          <cell r="D440">
            <v>777500</v>
          </cell>
          <cell r="E440">
            <v>4</v>
          </cell>
          <cell r="F440">
            <v>755500</v>
          </cell>
          <cell r="G440">
            <v>-2.8295819935691319E-2</v>
          </cell>
        </row>
        <row r="441">
          <cell r="B441" t="str">
            <v>HYDE PARK</v>
          </cell>
          <cell r="C441">
            <v>6</v>
          </cell>
          <cell r="D441">
            <v>1160000</v>
          </cell>
          <cell r="E441">
            <v>7</v>
          </cell>
          <cell r="F441">
            <v>1793000</v>
          </cell>
          <cell r="G441">
            <v>0.54568965517241375</v>
          </cell>
        </row>
        <row r="442">
          <cell r="B442" t="str">
            <v>KESWICK</v>
          </cell>
          <cell r="G442"/>
        </row>
        <row r="443">
          <cell r="B443" t="str">
            <v>KINGS PARK</v>
          </cell>
          <cell r="C443">
            <v>3</v>
          </cell>
          <cell r="D443">
            <v>760000</v>
          </cell>
          <cell r="E443">
            <v>4</v>
          </cell>
          <cell r="F443">
            <v>769500</v>
          </cell>
          <cell r="G443">
            <v>1.2500000000000001E-2</v>
          </cell>
        </row>
        <row r="444">
          <cell r="B444" t="str">
            <v>MALVERN</v>
          </cell>
          <cell r="C444">
            <v>13</v>
          </cell>
          <cell r="D444">
            <v>1300000</v>
          </cell>
          <cell r="E444">
            <v>5</v>
          </cell>
          <cell r="F444">
            <v>1257500</v>
          </cell>
          <cell r="G444">
            <v>-3.2692307692307694E-2</v>
          </cell>
        </row>
        <row r="445">
          <cell r="B445" t="str">
            <v>MILLSWOOD</v>
          </cell>
          <cell r="C445">
            <v>11</v>
          </cell>
          <cell r="D445">
            <v>1086500</v>
          </cell>
          <cell r="E445">
            <v>7</v>
          </cell>
          <cell r="F445">
            <v>1268000</v>
          </cell>
          <cell r="G445">
            <v>0.16705016106764842</v>
          </cell>
        </row>
        <row r="446">
          <cell r="B446" t="str">
            <v>MYRTLE BANK</v>
          </cell>
          <cell r="C446">
            <v>4</v>
          </cell>
          <cell r="D446">
            <v>850000</v>
          </cell>
          <cell r="E446">
            <v>7</v>
          </cell>
          <cell r="F446">
            <v>987000</v>
          </cell>
          <cell r="G446">
            <v>0.16117647058823528</v>
          </cell>
        </row>
        <row r="447">
          <cell r="B447" t="str">
            <v>PARKSIDE</v>
          </cell>
          <cell r="C447">
            <v>7</v>
          </cell>
          <cell r="D447">
            <v>721000</v>
          </cell>
          <cell r="E447">
            <v>12</v>
          </cell>
          <cell r="F447">
            <v>954700</v>
          </cell>
          <cell r="G447">
            <v>0.32413314840499308</v>
          </cell>
        </row>
        <row r="448">
          <cell r="B448" t="str">
            <v>UNLEY</v>
          </cell>
          <cell r="C448">
            <v>13</v>
          </cell>
          <cell r="D448">
            <v>904000</v>
          </cell>
          <cell r="E448">
            <v>9</v>
          </cell>
          <cell r="F448">
            <v>1045000</v>
          </cell>
          <cell r="G448">
            <v>0.15597345132743362</v>
          </cell>
        </row>
        <row r="449">
          <cell r="B449" t="str">
            <v>UNLEY PARK</v>
          </cell>
          <cell r="C449">
            <v>5</v>
          </cell>
          <cell r="D449">
            <v>1695000</v>
          </cell>
          <cell r="E449">
            <v>7</v>
          </cell>
          <cell r="F449">
            <v>2330000</v>
          </cell>
          <cell r="G449">
            <v>0.37463126843657818</v>
          </cell>
        </row>
        <row r="450">
          <cell r="B450" t="str">
            <v>WAYVILLE</v>
          </cell>
          <cell r="C450">
            <v>1</v>
          </cell>
          <cell r="D450">
            <v>780000</v>
          </cell>
          <cell r="E450">
            <v>1</v>
          </cell>
          <cell r="F450">
            <v>1400000</v>
          </cell>
          <cell r="G450">
            <v>0.79487179487179482</v>
          </cell>
        </row>
        <row r="451">
          <cell r="B451" t="str">
            <v>GILBERTON</v>
          </cell>
          <cell r="C451">
            <v>7</v>
          </cell>
          <cell r="D451">
            <v>910000</v>
          </cell>
          <cell r="E451">
            <v>2</v>
          </cell>
          <cell r="F451">
            <v>2550000</v>
          </cell>
          <cell r="G451">
            <v>1.8021978021978022</v>
          </cell>
        </row>
        <row r="452">
          <cell r="B452" t="str">
            <v>MEDINDIE</v>
          </cell>
          <cell r="C452">
            <v>1</v>
          </cell>
          <cell r="D452">
            <v>1310000</v>
          </cell>
          <cell r="E452">
            <v>2</v>
          </cell>
          <cell r="F452">
            <v>3365000</v>
          </cell>
          <cell r="G452">
            <v>1.5687022900763359</v>
          </cell>
        </row>
        <row r="453">
          <cell r="B453" t="str">
            <v>VALE PARK</v>
          </cell>
          <cell r="C453">
            <v>14</v>
          </cell>
          <cell r="D453">
            <v>675000</v>
          </cell>
          <cell r="E453">
            <v>5</v>
          </cell>
          <cell r="F453">
            <v>605000</v>
          </cell>
          <cell r="G453">
            <v>-0.1037037037037037</v>
          </cell>
        </row>
        <row r="454">
          <cell r="B454" t="str">
            <v>WALKERVILLE</v>
          </cell>
          <cell r="C454">
            <v>17</v>
          </cell>
          <cell r="D454">
            <v>1100000</v>
          </cell>
          <cell r="E454">
            <v>3</v>
          </cell>
          <cell r="F454">
            <v>1360000</v>
          </cell>
          <cell r="G454">
            <v>0.23636363636363636</v>
          </cell>
        </row>
        <row r="455">
          <cell r="B455" t="str">
            <v>ADELAIDE AIRPORT</v>
          </cell>
          <cell r="G455"/>
        </row>
        <row r="456">
          <cell r="B456" t="str">
            <v>ASHFORD</v>
          </cell>
          <cell r="G456"/>
        </row>
        <row r="457">
          <cell r="B457" t="str">
            <v>BROOKLYN PARK</v>
          </cell>
          <cell r="C457">
            <v>4</v>
          </cell>
          <cell r="D457">
            <v>472500</v>
          </cell>
          <cell r="E457">
            <v>10</v>
          </cell>
          <cell r="F457">
            <v>577000</v>
          </cell>
          <cell r="G457">
            <v>0.22116402116402117</v>
          </cell>
        </row>
        <row r="458">
          <cell r="B458" t="str">
            <v>CAMDEN PARK</v>
          </cell>
          <cell r="C458">
            <v>11</v>
          </cell>
          <cell r="D458">
            <v>595000</v>
          </cell>
          <cell r="E458">
            <v>4</v>
          </cell>
          <cell r="F458">
            <v>622500</v>
          </cell>
          <cell r="G458">
            <v>4.6218487394957986E-2</v>
          </cell>
        </row>
        <row r="459">
          <cell r="B459" t="str">
            <v>COWANDILLA</v>
          </cell>
          <cell r="C459">
            <v>5</v>
          </cell>
          <cell r="D459">
            <v>505000</v>
          </cell>
          <cell r="E459">
            <v>3</v>
          </cell>
          <cell r="F459">
            <v>470000</v>
          </cell>
          <cell r="G459">
            <v>-6.9306930693069313E-2</v>
          </cell>
        </row>
        <row r="460">
          <cell r="B460" t="str">
            <v>FULHAM</v>
          </cell>
          <cell r="C460">
            <v>4</v>
          </cell>
          <cell r="D460">
            <v>625500</v>
          </cell>
          <cell r="E460">
            <v>8</v>
          </cell>
          <cell r="F460">
            <v>715000</v>
          </cell>
          <cell r="G460">
            <v>0.14308553157474022</v>
          </cell>
        </row>
        <row r="461">
          <cell r="B461" t="str">
            <v>GLANDORE</v>
          </cell>
          <cell r="C461">
            <v>12</v>
          </cell>
          <cell r="D461">
            <v>705000</v>
          </cell>
          <cell r="E461">
            <v>12</v>
          </cell>
          <cell r="F461">
            <v>680000</v>
          </cell>
          <cell r="G461">
            <v>-3.5460992907801421E-2</v>
          </cell>
        </row>
        <row r="462">
          <cell r="B462" t="str">
            <v>GLENELG NORTH</v>
          </cell>
          <cell r="C462">
            <v>20</v>
          </cell>
          <cell r="D462">
            <v>670375</v>
          </cell>
          <cell r="E462">
            <v>15</v>
          </cell>
          <cell r="F462">
            <v>775000</v>
          </cell>
          <cell r="G462">
            <v>0.15606936416184972</v>
          </cell>
        </row>
        <row r="463">
          <cell r="B463" t="str">
            <v>HILTON</v>
          </cell>
          <cell r="E463">
            <v>2</v>
          </cell>
          <cell r="F463">
            <v>512500</v>
          </cell>
          <cell r="G463"/>
        </row>
        <row r="464">
          <cell r="B464" t="str">
            <v>KESWICK</v>
          </cell>
          <cell r="G464"/>
        </row>
        <row r="465">
          <cell r="B465" t="str">
            <v>KESWICK TERMINAL</v>
          </cell>
          <cell r="G465"/>
        </row>
        <row r="466">
          <cell r="B466" t="str">
            <v>KURRALTA PARK</v>
          </cell>
          <cell r="C466">
            <v>6</v>
          </cell>
          <cell r="D466">
            <v>586500</v>
          </cell>
          <cell r="E466">
            <v>15</v>
          </cell>
          <cell r="F466">
            <v>623000</v>
          </cell>
          <cell r="G466">
            <v>6.2233589087809037E-2</v>
          </cell>
        </row>
        <row r="467">
          <cell r="B467" t="str">
            <v>LOCKLEYS</v>
          </cell>
          <cell r="C467">
            <v>16</v>
          </cell>
          <cell r="D467">
            <v>732500</v>
          </cell>
          <cell r="E467">
            <v>13</v>
          </cell>
          <cell r="F467">
            <v>627000</v>
          </cell>
          <cell r="G467">
            <v>-0.1440273037542662</v>
          </cell>
        </row>
        <row r="468">
          <cell r="B468" t="str">
            <v>MARLESTON</v>
          </cell>
          <cell r="C468">
            <v>3</v>
          </cell>
          <cell r="D468">
            <v>686000</v>
          </cell>
          <cell r="E468">
            <v>6</v>
          </cell>
          <cell r="F468">
            <v>574500</v>
          </cell>
          <cell r="G468">
            <v>-0.16253644314868804</v>
          </cell>
        </row>
        <row r="469">
          <cell r="B469" t="str">
            <v>MILE END</v>
          </cell>
          <cell r="C469">
            <v>13</v>
          </cell>
          <cell r="D469">
            <v>584500</v>
          </cell>
          <cell r="E469">
            <v>8</v>
          </cell>
          <cell r="F469">
            <v>572500</v>
          </cell>
          <cell r="G469">
            <v>-2.0530367835757058E-2</v>
          </cell>
        </row>
        <row r="470">
          <cell r="B470" t="str">
            <v>MILE END SOUTH</v>
          </cell>
          <cell r="G470"/>
        </row>
        <row r="471">
          <cell r="B471" t="str">
            <v>NETLEY</v>
          </cell>
          <cell r="C471">
            <v>8</v>
          </cell>
          <cell r="D471">
            <v>473500</v>
          </cell>
          <cell r="E471">
            <v>6</v>
          </cell>
          <cell r="F471">
            <v>538850</v>
          </cell>
          <cell r="G471">
            <v>0.13801478352692714</v>
          </cell>
        </row>
        <row r="472">
          <cell r="B472" t="str">
            <v>NORTH PLYMPTON</v>
          </cell>
          <cell r="C472">
            <v>15</v>
          </cell>
          <cell r="D472">
            <v>575000</v>
          </cell>
          <cell r="E472">
            <v>12</v>
          </cell>
          <cell r="F472">
            <v>545000</v>
          </cell>
          <cell r="G472">
            <v>-5.2173913043478258E-2</v>
          </cell>
        </row>
        <row r="473">
          <cell r="B473" t="str">
            <v>NOVAR GARDENS</v>
          </cell>
          <cell r="C473">
            <v>6</v>
          </cell>
          <cell r="D473">
            <v>606000</v>
          </cell>
          <cell r="E473">
            <v>9</v>
          </cell>
          <cell r="F473">
            <v>701000</v>
          </cell>
          <cell r="G473">
            <v>0.15676567656765678</v>
          </cell>
        </row>
        <row r="474">
          <cell r="B474" t="str">
            <v>PLYMPTON</v>
          </cell>
          <cell r="C474">
            <v>15</v>
          </cell>
          <cell r="D474">
            <v>541600</v>
          </cell>
          <cell r="E474">
            <v>12</v>
          </cell>
          <cell r="F474">
            <v>629500</v>
          </cell>
          <cell r="G474">
            <v>0.16229689807976366</v>
          </cell>
        </row>
        <row r="475">
          <cell r="B475" t="str">
            <v>RICHMOND</v>
          </cell>
          <cell r="C475">
            <v>9</v>
          </cell>
          <cell r="D475">
            <v>498500</v>
          </cell>
          <cell r="E475">
            <v>5</v>
          </cell>
          <cell r="F475">
            <v>492000</v>
          </cell>
          <cell r="G475">
            <v>-1.3039117352056168E-2</v>
          </cell>
        </row>
        <row r="476">
          <cell r="B476" t="str">
            <v>THEBARTON</v>
          </cell>
          <cell r="C476">
            <v>3</v>
          </cell>
          <cell r="D476">
            <v>568000</v>
          </cell>
          <cell r="E476">
            <v>4</v>
          </cell>
          <cell r="F476">
            <v>560000</v>
          </cell>
          <cell r="G476">
            <v>-1.4084507042253521E-2</v>
          </cell>
        </row>
        <row r="477">
          <cell r="B477" t="str">
            <v>TORRENSVILLE</v>
          </cell>
          <cell r="C477">
            <v>12</v>
          </cell>
          <cell r="D477">
            <v>570000</v>
          </cell>
          <cell r="E477">
            <v>15</v>
          </cell>
          <cell r="F477">
            <v>545000</v>
          </cell>
          <cell r="G477">
            <v>-4.3859649122807015E-2</v>
          </cell>
        </row>
        <row r="478">
          <cell r="B478" t="str">
            <v>UNDERDALE</v>
          </cell>
          <cell r="C478">
            <v>4</v>
          </cell>
          <cell r="D478">
            <v>572500</v>
          </cell>
          <cell r="E478">
            <v>8</v>
          </cell>
          <cell r="F478">
            <v>610500</v>
          </cell>
          <cell r="G478">
            <v>6.6375545851528384E-2</v>
          </cell>
        </row>
        <row r="479">
          <cell r="B479" t="str">
            <v>WEST BEACH</v>
          </cell>
          <cell r="C479">
            <v>12</v>
          </cell>
          <cell r="D479">
            <v>684000</v>
          </cell>
          <cell r="E479">
            <v>13</v>
          </cell>
          <cell r="F479">
            <v>691250</v>
          </cell>
          <cell r="G479">
            <v>1.0599415204678362E-2</v>
          </cell>
        </row>
        <row r="480">
          <cell r="B480" t="str">
            <v>WEST RICHMOND</v>
          </cell>
          <cell r="C480">
            <v>2</v>
          </cell>
          <cell r="D480">
            <v>419600</v>
          </cell>
          <cell r="E480">
            <v>7</v>
          </cell>
          <cell r="F480">
            <v>430000</v>
          </cell>
          <cell r="G480">
            <v>2.4785510009532889E-2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SG_Stats_Combined"/>
    </sheetNames>
    <sheetDataSet>
      <sheetData sheetId="0">
        <row r="2">
          <cell r="B2" t="str">
            <v>ADELAIDE</v>
          </cell>
          <cell r="C2">
            <v>5</v>
          </cell>
          <cell r="D2">
            <v>960000</v>
          </cell>
          <cell r="E2">
            <v>5</v>
          </cell>
          <cell r="F2">
            <v>600000</v>
          </cell>
        </row>
        <row r="3">
          <cell r="B3" t="str">
            <v>NORTH ADELAIDE</v>
          </cell>
          <cell r="C3">
            <v>9</v>
          </cell>
          <cell r="D3">
            <v>850000</v>
          </cell>
          <cell r="E3">
            <v>6</v>
          </cell>
          <cell r="F3">
            <v>1370000</v>
          </cell>
        </row>
        <row r="4">
          <cell r="B4" t="str">
            <v>ALDGATE</v>
          </cell>
          <cell r="C4">
            <v>6</v>
          </cell>
          <cell r="D4">
            <v>550000</v>
          </cell>
          <cell r="E4">
            <v>6</v>
          </cell>
          <cell r="F4">
            <v>802500</v>
          </cell>
        </row>
        <row r="5">
          <cell r="B5" t="str">
            <v>ASHTON</v>
          </cell>
          <cell r="C5">
            <v>1</v>
          </cell>
          <cell r="D5">
            <v>469000</v>
          </cell>
        </row>
        <row r="6">
          <cell r="B6" t="str">
            <v>BASKET RANGE</v>
          </cell>
        </row>
        <row r="7">
          <cell r="B7" t="str">
            <v>BELAIR</v>
          </cell>
          <cell r="C7">
            <v>17</v>
          </cell>
          <cell r="D7">
            <v>565000</v>
          </cell>
          <cell r="E7">
            <v>23</v>
          </cell>
          <cell r="F7">
            <v>540000</v>
          </cell>
        </row>
        <row r="8">
          <cell r="B8" t="str">
            <v>BRADBURY</v>
          </cell>
          <cell r="C8">
            <v>1</v>
          </cell>
          <cell r="D8">
            <v>505000</v>
          </cell>
        </row>
        <row r="9">
          <cell r="B9" t="str">
            <v>BRIDGEWATER</v>
          </cell>
          <cell r="C9">
            <v>12</v>
          </cell>
          <cell r="D9">
            <v>402500</v>
          </cell>
          <cell r="E9">
            <v>16</v>
          </cell>
          <cell r="F9">
            <v>465000</v>
          </cell>
        </row>
        <row r="10">
          <cell r="B10" t="str">
            <v>CAREY GULLY</v>
          </cell>
          <cell r="C10">
            <v>1</v>
          </cell>
          <cell r="D10">
            <v>670000</v>
          </cell>
        </row>
        <row r="11">
          <cell r="B11" t="str">
            <v>CASTAMBUL</v>
          </cell>
        </row>
        <row r="12">
          <cell r="B12" t="str">
            <v>CHERRYVILLE</v>
          </cell>
        </row>
        <row r="13">
          <cell r="B13" t="str">
            <v>CLELAND</v>
          </cell>
        </row>
        <row r="14">
          <cell r="B14" t="str">
            <v>CRAFERS</v>
          </cell>
          <cell r="C14">
            <v>4</v>
          </cell>
          <cell r="D14">
            <v>642500</v>
          </cell>
          <cell r="E14">
            <v>7</v>
          </cell>
          <cell r="F14">
            <v>617500</v>
          </cell>
        </row>
        <row r="15">
          <cell r="B15" t="str">
            <v>CRAFERS WEST</v>
          </cell>
          <cell r="C15">
            <v>1</v>
          </cell>
          <cell r="D15">
            <v>497500</v>
          </cell>
          <cell r="E15">
            <v>5</v>
          </cell>
          <cell r="F15">
            <v>508650</v>
          </cell>
        </row>
        <row r="16">
          <cell r="B16" t="str">
            <v>DORSET VALE</v>
          </cell>
        </row>
        <row r="17">
          <cell r="B17" t="str">
            <v>GREENHILL</v>
          </cell>
          <cell r="C17">
            <v>3</v>
          </cell>
          <cell r="D17">
            <v>500000</v>
          </cell>
          <cell r="E17">
            <v>1</v>
          </cell>
          <cell r="F17">
            <v>496000</v>
          </cell>
        </row>
        <row r="18">
          <cell r="B18" t="str">
            <v>HEATHFIELD</v>
          </cell>
          <cell r="C18">
            <v>10</v>
          </cell>
          <cell r="D18">
            <v>502000</v>
          </cell>
          <cell r="E18">
            <v>3</v>
          </cell>
          <cell r="F18">
            <v>593000</v>
          </cell>
        </row>
        <row r="19">
          <cell r="B19" t="str">
            <v>HORSNELL GULLY</v>
          </cell>
        </row>
        <row r="20">
          <cell r="B20" t="str">
            <v>HUMBUG SCRUB</v>
          </cell>
        </row>
        <row r="21">
          <cell r="B21" t="str">
            <v>IRONBANK</v>
          </cell>
        </row>
        <row r="22">
          <cell r="B22" t="str">
            <v>KENTON VALLEY</v>
          </cell>
        </row>
        <row r="23">
          <cell r="B23" t="str">
            <v>LONGWOOD</v>
          </cell>
        </row>
        <row r="24">
          <cell r="B24" t="str">
            <v>MARBLE HILL</v>
          </cell>
        </row>
        <row r="25">
          <cell r="B25" t="str">
            <v>MONTACUTE</v>
          </cell>
        </row>
        <row r="26">
          <cell r="B26" t="str">
            <v>MOUNT GEORGE</v>
          </cell>
        </row>
        <row r="27">
          <cell r="B27" t="str">
            <v>MYLOR</v>
          </cell>
          <cell r="C27">
            <v>3</v>
          </cell>
          <cell r="D27">
            <v>410000</v>
          </cell>
        </row>
        <row r="28">
          <cell r="B28" t="str">
            <v>NORTON SUMMIT</v>
          </cell>
        </row>
        <row r="29">
          <cell r="B29" t="str">
            <v>PICCADILLY</v>
          </cell>
          <cell r="C29">
            <v>2</v>
          </cell>
          <cell r="D29">
            <v>467000</v>
          </cell>
        </row>
        <row r="30">
          <cell r="B30" t="str">
            <v>ROSTREVOR</v>
          </cell>
          <cell r="C30">
            <v>26</v>
          </cell>
          <cell r="D30">
            <v>510000</v>
          </cell>
          <cell r="E30">
            <v>27</v>
          </cell>
          <cell r="F30">
            <v>532500</v>
          </cell>
        </row>
        <row r="31">
          <cell r="B31" t="str">
            <v>SCOTT CREEK</v>
          </cell>
        </row>
        <row r="32">
          <cell r="B32" t="str">
            <v>STIRLING</v>
          </cell>
          <cell r="C32">
            <v>10</v>
          </cell>
          <cell r="D32">
            <v>690000</v>
          </cell>
          <cell r="E32">
            <v>13</v>
          </cell>
          <cell r="F32">
            <v>606000</v>
          </cell>
        </row>
        <row r="33">
          <cell r="B33" t="str">
            <v>STONYFELL</v>
          </cell>
          <cell r="C33">
            <v>3</v>
          </cell>
          <cell r="D33">
            <v>740000</v>
          </cell>
          <cell r="E33">
            <v>1</v>
          </cell>
          <cell r="F33">
            <v>835000</v>
          </cell>
        </row>
        <row r="34">
          <cell r="B34" t="str">
            <v>SUMMERTOWN</v>
          </cell>
          <cell r="C34">
            <v>2</v>
          </cell>
          <cell r="D34">
            <v>584000</v>
          </cell>
        </row>
        <row r="35">
          <cell r="B35" t="str">
            <v>TERINGIE</v>
          </cell>
          <cell r="C35">
            <v>4</v>
          </cell>
          <cell r="D35">
            <v>715000</v>
          </cell>
          <cell r="E35">
            <v>1</v>
          </cell>
          <cell r="F35">
            <v>965000</v>
          </cell>
        </row>
        <row r="36">
          <cell r="B36" t="str">
            <v>UPPER STURT</v>
          </cell>
          <cell r="C36">
            <v>4</v>
          </cell>
          <cell r="D36">
            <v>407500</v>
          </cell>
          <cell r="E36">
            <v>2</v>
          </cell>
          <cell r="F36">
            <v>382500</v>
          </cell>
        </row>
        <row r="37">
          <cell r="B37" t="str">
            <v>URAIDLA</v>
          </cell>
          <cell r="C37">
            <v>1</v>
          </cell>
          <cell r="D37">
            <v>390000</v>
          </cell>
          <cell r="E37">
            <v>1</v>
          </cell>
          <cell r="F37">
            <v>525000</v>
          </cell>
        </row>
        <row r="38">
          <cell r="B38" t="str">
            <v>WATERFALL GULLY</v>
          </cell>
        </row>
        <row r="39">
          <cell r="B39" t="str">
            <v>WOODFORDE</v>
          </cell>
          <cell r="C39">
            <v>3</v>
          </cell>
          <cell r="D39">
            <v>550000</v>
          </cell>
          <cell r="E39">
            <v>2</v>
          </cell>
          <cell r="F39">
            <v>1145000</v>
          </cell>
        </row>
        <row r="40">
          <cell r="B40" t="str">
            <v>AULDANA</v>
          </cell>
          <cell r="C40">
            <v>1</v>
          </cell>
          <cell r="D40">
            <v>1222000</v>
          </cell>
          <cell r="E40">
            <v>1</v>
          </cell>
          <cell r="F40">
            <v>1000000</v>
          </cell>
        </row>
        <row r="41">
          <cell r="B41" t="str">
            <v>BEAUMONT</v>
          </cell>
          <cell r="C41">
            <v>8</v>
          </cell>
          <cell r="D41">
            <v>905000</v>
          </cell>
          <cell r="E41">
            <v>4</v>
          </cell>
          <cell r="F41">
            <v>792500</v>
          </cell>
        </row>
        <row r="42">
          <cell r="B42" t="str">
            <v>BEULAH PARK</v>
          </cell>
          <cell r="C42">
            <v>5</v>
          </cell>
          <cell r="D42">
            <v>735000</v>
          </cell>
          <cell r="E42">
            <v>6</v>
          </cell>
          <cell r="F42">
            <v>673000</v>
          </cell>
        </row>
        <row r="43">
          <cell r="B43" t="str">
            <v>BURNSIDE</v>
          </cell>
          <cell r="C43">
            <v>11</v>
          </cell>
          <cell r="D43">
            <v>677500</v>
          </cell>
          <cell r="E43">
            <v>14</v>
          </cell>
          <cell r="F43">
            <v>746000</v>
          </cell>
        </row>
        <row r="44">
          <cell r="B44" t="str">
            <v>DULWICH</v>
          </cell>
          <cell r="C44">
            <v>3</v>
          </cell>
          <cell r="D44">
            <v>1040000</v>
          </cell>
          <cell r="E44">
            <v>7</v>
          </cell>
          <cell r="F44">
            <v>1060000</v>
          </cell>
        </row>
        <row r="45">
          <cell r="B45" t="str">
            <v>EASTWOOD</v>
          </cell>
          <cell r="C45">
            <v>3</v>
          </cell>
          <cell r="D45">
            <v>721000</v>
          </cell>
          <cell r="E45">
            <v>1</v>
          </cell>
          <cell r="F45">
            <v>800000</v>
          </cell>
        </row>
        <row r="46">
          <cell r="B46" t="str">
            <v>ERINDALE</v>
          </cell>
          <cell r="C46">
            <v>4</v>
          </cell>
          <cell r="D46">
            <v>748750</v>
          </cell>
          <cell r="E46">
            <v>2</v>
          </cell>
          <cell r="F46">
            <v>1150000</v>
          </cell>
        </row>
        <row r="47">
          <cell r="B47" t="str">
            <v>FREWVILLE</v>
          </cell>
          <cell r="C47">
            <v>1</v>
          </cell>
          <cell r="D47">
            <v>690000</v>
          </cell>
        </row>
        <row r="48">
          <cell r="B48" t="str">
            <v>GLEN OSMOND</v>
          </cell>
          <cell r="C48">
            <v>9</v>
          </cell>
          <cell r="D48">
            <v>755000</v>
          </cell>
          <cell r="E48">
            <v>9</v>
          </cell>
          <cell r="F48">
            <v>750000</v>
          </cell>
        </row>
        <row r="49">
          <cell r="B49" t="str">
            <v>GLENSIDE</v>
          </cell>
          <cell r="C49">
            <v>6</v>
          </cell>
          <cell r="D49">
            <v>790000</v>
          </cell>
          <cell r="E49">
            <v>4</v>
          </cell>
          <cell r="F49">
            <v>690000</v>
          </cell>
        </row>
        <row r="50">
          <cell r="B50" t="str">
            <v>GLENUNGA</v>
          </cell>
          <cell r="C50">
            <v>7</v>
          </cell>
          <cell r="D50">
            <v>837500</v>
          </cell>
          <cell r="E50">
            <v>2</v>
          </cell>
          <cell r="F50">
            <v>999000</v>
          </cell>
        </row>
        <row r="51">
          <cell r="B51" t="str">
            <v>HAZELWOOD PARK</v>
          </cell>
          <cell r="C51">
            <v>7</v>
          </cell>
          <cell r="D51">
            <v>825500</v>
          </cell>
          <cell r="E51">
            <v>2</v>
          </cell>
          <cell r="F51">
            <v>802500</v>
          </cell>
        </row>
        <row r="52">
          <cell r="B52" t="str">
            <v>HORSNELL GULLY</v>
          </cell>
        </row>
        <row r="53">
          <cell r="B53" t="str">
            <v>KENSINGTON GARDENS</v>
          </cell>
          <cell r="C53">
            <v>7</v>
          </cell>
          <cell r="D53">
            <v>946000</v>
          </cell>
          <cell r="E53">
            <v>4</v>
          </cell>
          <cell r="F53">
            <v>967000</v>
          </cell>
        </row>
        <row r="54">
          <cell r="B54" t="str">
            <v>KENSINGTON PARK</v>
          </cell>
          <cell r="C54">
            <v>8</v>
          </cell>
          <cell r="D54">
            <v>913000</v>
          </cell>
          <cell r="E54">
            <v>7</v>
          </cell>
          <cell r="F54">
            <v>891000</v>
          </cell>
        </row>
        <row r="55">
          <cell r="B55" t="str">
            <v>LEABROOK</v>
          </cell>
          <cell r="C55">
            <v>4</v>
          </cell>
          <cell r="D55">
            <v>806500</v>
          </cell>
          <cell r="E55">
            <v>6</v>
          </cell>
          <cell r="F55">
            <v>1201000</v>
          </cell>
        </row>
        <row r="56">
          <cell r="B56" t="str">
            <v>LEAWOOD GARDENS</v>
          </cell>
        </row>
        <row r="57">
          <cell r="B57" t="str">
            <v>LINDEN PARK</v>
          </cell>
          <cell r="C57">
            <v>7</v>
          </cell>
          <cell r="D57">
            <v>845000</v>
          </cell>
          <cell r="E57">
            <v>7</v>
          </cell>
          <cell r="F57">
            <v>920000</v>
          </cell>
        </row>
        <row r="58">
          <cell r="B58" t="str">
            <v>MAGILL</v>
          </cell>
          <cell r="C58">
            <v>26</v>
          </cell>
          <cell r="D58">
            <v>536125</v>
          </cell>
          <cell r="E58">
            <v>30</v>
          </cell>
          <cell r="F58">
            <v>555000</v>
          </cell>
        </row>
        <row r="59">
          <cell r="B59" t="str">
            <v>MOUNT OSMOND</v>
          </cell>
          <cell r="E59">
            <v>4</v>
          </cell>
          <cell r="F59">
            <v>750000</v>
          </cell>
        </row>
        <row r="60">
          <cell r="B60" t="str">
            <v>ROSE PARK</v>
          </cell>
          <cell r="C60">
            <v>1</v>
          </cell>
          <cell r="D60">
            <v>965000</v>
          </cell>
          <cell r="E60">
            <v>2</v>
          </cell>
          <cell r="F60">
            <v>1755000</v>
          </cell>
        </row>
        <row r="61">
          <cell r="B61" t="str">
            <v>ROSSLYN PARK</v>
          </cell>
          <cell r="C61">
            <v>4</v>
          </cell>
          <cell r="D61">
            <v>787500</v>
          </cell>
          <cell r="E61">
            <v>4</v>
          </cell>
          <cell r="F61">
            <v>1012000</v>
          </cell>
        </row>
        <row r="62">
          <cell r="B62" t="str">
            <v>SKYE</v>
          </cell>
          <cell r="C62">
            <v>2</v>
          </cell>
          <cell r="D62">
            <v>652500</v>
          </cell>
        </row>
        <row r="63">
          <cell r="B63" t="str">
            <v>ST GEORGES</v>
          </cell>
          <cell r="C63">
            <v>6</v>
          </cell>
          <cell r="D63">
            <v>835000</v>
          </cell>
          <cell r="E63">
            <v>4</v>
          </cell>
          <cell r="F63">
            <v>1087500</v>
          </cell>
        </row>
        <row r="64">
          <cell r="B64" t="str">
            <v>STONYFELL</v>
          </cell>
          <cell r="C64">
            <v>3</v>
          </cell>
          <cell r="D64">
            <v>740000</v>
          </cell>
          <cell r="E64">
            <v>1</v>
          </cell>
          <cell r="F64">
            <v>835000</v>
          </cell>
        </row>
        <row r="65">
          <cell r="B65" t="str">
            <v>TOORAK GARDENS</v>
          </cell>
          <cell r="C65">
            <v>10</v>
          </cell>
          <cell r="D65">
            <v>1027000</v>
          </cell>
          <cell r="E65">
            <v>5</v>
          </cell>
          <cell r="F65">
            <v>1515000</v>
          </cell>
        </row>
        <row r="66">
          <cell r="B66" t="str">
            <v>TUSMORE</v>
          </cell>
          <cell r="C66">
            <v>6</v>
          </cell>
          <cell r="D66">
            <v>1150000</v>
          </cell>
          <cell r="E66">
            <v>6</v>
          </cell>
          <cell r="F66">
            <v>930000</v>
          </cell>
        </row>
        <row r="67">
          <cell r="B67" t="str">
            <v>WATERFALL GULLY</v>
          </cell>
        </row>
        <row r="68">
          <cell r="B68" t="str">
            <v>WATTLE PARK</v>
          </cell>
          <cell r="C68">
            <v>8</v>
          </cell>
          <cell r="D68">
            <v>855750</v>
          </cell>
          <cell r="E68">
            <v>10</v>
          </cell>
          <cell r="F68">
            <v>725000</v>
          </cell>
        </row>
        <row r="69">
          <cell r="B69" t="str">
            <v>ATHELSTONE</v>
          </cell>
          <cell r="C69">
            <v>21</v>
          </cell>
          <cell r="D69">
            <v>430000</v>
          </cell>
          <cell r="E69">
            <v>20</v>
          </cell>
          <cell r="F69">
            <v>493000</v>
          </cell>
        </row>
        <row r="70">
          <cell r="B70" t="str">
            <v>CAMPBELLTOWN</v>
          </cell>
          <cell r="C70">
            <v>23</v>
          </cell>
          <cell r="D70">
            <v>467500</v>
          </cell>
          <cell r="E70">
            <v>36</v>
          </cell>
          <cell r="F70">
            <v>495000</v>
          </cell>
        </row>
        <row r="71">
          <cell r="B71" t="str">
            <v>HECTORVILLE</v>
          </cell>
          <cell r="C71">
            <v>7</v>
          </cell>
          <cell r="D71">
            <v>574000</v>
          </cell>
          <cell r="E71">
            <v>12</v>
          </cell>
          <cell r="F71">
            <v>525000</v>
          </cell>
        </row>
        <row r="72">
          <cell r="B72" t="str">
            <v>MAGILL</v>
          </cell>
          <cell r="C72">
            <v>26</v>
          </cell>
          <cell r="D72">
            <v>536125</v>
          </cell>
          <cell r="E72">
            <v>30</v>
          </cell>
          <cell r="F72">
            <v>555000</v>
          </cell>
        </row>
        <row r="73">
          <cell r="B73" t="str">
            <v>NEWTON</v>
          </cell>
          <cell r="C73">
            <v>16</v>
          </cell>
          <cell r="D73">
            <v>432000</v>
          </cell>
          <cell r="E73">
            <v>13</v>
          </cell>
          <cell r="F73">
            <v>487500</v>
          </cell>
        </row>
        <row r="74">
          <cell r="B74" t="str">
            <v>PARADISE</v>
          </cell>
          <cell r="C74">
            <v>15</v>
          </cell>
          <cell r="D74">
            <v>455000</v>
          </cell>
          <cell r="E74">
            <v>16</v>
          </cell>
          <cell r="F74">
            <v>480000</v>
          </cell>
        </row>
        <row r="75">
          <cell r="B75" t="str">
            <v>ROSTREVOR</v>
          </cell>
          <cell r="C75">
            <v>26</v>
          </cell>
          <cell r="D75">
            <v>510000</v>
          </cell>
          <cell r="E75">
            <v>27</v>
          </cell>
          <cell r="F75">
            <v>532500</v>
          </cell>
        </row>
        <row r="76">
          <cell r="B76" t="str">
            <v>TRANMERE</v>
          </cell>
          <cell r="C76">
            <v>17</v>
          </cell>
          <cell r="D76">
            <v>615000</v>
          </cell>
          <cell r="E76">
            <v>8</v>
          </cell>
          <cell r="F76">
            <v>625000</v>
          </cell>
        </row>
        <row r="77">
          <cell r="B77" t="str">
            <v>ALBERT PARK</v>
          </cell>
          <cell r="C77">
            <v>6</v>
          </cell>
          <cell r="D77">
            <v>393750</v>
          </cell>
          <cell r="E77">
            <v>6</v>
          </cell>
          <cell r="F77">
            <v>451750</v>
          </cell>
        </row>
        <row r="78">
          <cell r="B78" t="str">
            <v>ALLENBY GARDENS</v>
          </cell>
          <cell r="C78">
            <v>6</v>
          </cell>
          <cell r="D78">
            <v>534500</v>
          </cell>
          <cell r="E78">
            <v>3</v>
          </cell>
          <cell r="F78">
            <v>450000</v>
          </cell>
        </row>
        <row r="79">
          <cell r="B79" t="str">
            <v>ATHOL PARK</v>
          </cell>
          <cell r="C79">
            <v>7</v>
          </cell>
          <cell r="D79">
            <v>370000</v>
          </cell>
          <cell r="E79">
            <v>8</v>
          </cell>
          <cell r="F79">
            <v>376000</v>
          </cell>
        </row>
        <row r="80">
          <cell r="B80" t="str">
            <v>BEVERLEY</v>
          </cell>
          <cell r="C80">
            <v>6</v>
          </cell>
          <cell r="D80">
            <v>424500</v>
          </cell>
          <cell r="E80">
            <v>5</v>
          </cell>
          <cell r="F80">
            <v>430000</v>
          </cell>
        </row>
        <row r="81">
          <cell r="B81" t="str">
            <v>BOWDEN</v>
          </cell>
          <cell r="C81">
            <v>3</v>
          </cell>
          <cell r="D81">
            <v>575000</v>
          </cell>
          <cell r="E81">
            <v>3</v>
          </cell>
          <cell r="F81">
            <v>645000</v>
          </cell>
        </row>
        <row r="82">
          <cell r="B82" t="str">
            <v>BROMPTON</v>
          </cell>
          <cell r="C82">
            <v>6</v>
          </cell>
          <cell r="D82">
            <v>470000</v>
          </cell>
          <cell r="E82">
            <v>12</v>
          </cell>
          <cell r="F82">
            <v>545000</v>
          </cell>
        </row>
        <row r="83">
          <cell r="B83" t="str">
            <v>CHELTENHAM</v>
          </cell>
          <cell r="C83">
            <v>5</v>
          </cell>
          <cell r="D83">
            <v>495000</v>
          </cell>
          <cell r="E83">
            <v>6</v>
          </cell>
          <cell r="F83">
            <v>440000</v>
          </cell>
        </row>
        <row r="84">
          <cell r="B84" t="str">
            <v>CROYDON</v>
          </cell>
          <cell r="C84">
            <v>6</v>
          </cell>
          <cell r="D84">
            <v>475000</v>
          </cell>
          <cell r="E84">
            <v>2</v>
          </cell>
          <cell r="F84">
            <v>445000</v>
          </cell>
        </row>
        <row r="85">
          <cell r="B85" t="str">
            <v>DEVON PARK</v>
          </cell>
          <cell r="C85">
            <v>4</v>
          </cell>
          <cell r="D85">
            <v>449000</v>
          </cell>
          <cell r="E85">
            <v>1</v>
          </cell>
          <cell r="F85">
            <v>619000</v>
          </cell>
        </row>
        <row r="86">
          <cell r="B86" t="str">
            <v>FINDON</v>
          </cell>
          <cell r="C86">
            <v>19</v>
          </cell>
          <cell r="D86">
            <v>430500</v>
          </cell>
          <cell r="E86">
            <v>21</v>
          </cell>
          <cell r="F86">
            <v>487000</v>
          </cell>
        </row>
        <row r="87">
          <cell r="B87" t="str">
            <v>FLINDERS PARK</v>
          </cell>
          <cell r="C87">
            <v>12</v>
          </cell>
          <cell r="D87">
            <v>451750</v>
          </cell>
          <cell r="E87">
            <v>12</v>
          </cell>
          <cell r="F87">
            <v>509250</v>
          </cell>
        </row>
        <row r="88">
          <cell r="B88" t="str">
            <v>FULHAM GARDENS</v>
          </cell>
          <cell r="C88">
            <v>10</v>
          </cell>
          <cell r="D88">
            <v>550500</v>
          </cell>
          <cell r="E88">
            <v>15</v>
          </cell>
          <cell r="F88">
            <v>646000</v>
          </cell>
        </row>
        <row r="89">
          <cell r="B89" t="str">
            <v>GRANGE</v>
          </cell>
          <cell r="C89">
            <v>11</v>
          </cell>
          <cell r="D89">
            <v>672000</v>
          </cell>
          <cell r="E89">
            <v>6</v>
          </cell>
          <cell r="F89">
            <v>638000</v>
          </cell>
        </row>
        <row r="90">
          <cell r="B90" t="str">
            <v>HENDON</v>
          </cell>
          <cell r="E90">
            <v>3</v>
          </cell>
          <cell r="F90">
            <v>371000</v>
          </cell>
        </row>
        <row r="91">
          <cell r="B91" t="str">
            <v>HENLEY BEACH</v>
          </cell>
          <cell r="C91">
            <v>11</v>
          </cell>
          <cell r="D91">
            <v>720000</v>
          </cell>
          <cell r="E91">
            <v>9</v>
          </cell>
          <cell r="F91">
            <v>737000</v>
          </cell>
        </row>
        <row r="92">
          <cell r="B92" t="str">
            <v>HENLEY BEACH SOUTH</v>
          </cell>
          <cell r="C92">
            <v>9</v>
          </cell>
          <cell r="D92">
            <v>850000</v>
          </cell>
          <cell r="E92">
            <v>7</v>
          </cell>
          <cell r="F92">
            <v>942500</v>
          </cell>
        </row>
        <row r="93">
          <cell r="B93" t="str">
            <v>HINDMARSH</v>
          </cell>
        </row>
        <row r="94">
          <cell r="B94" t="str">
            <v>KIDMAN PARK</v>
          </cell>
          <cell r="C94">
            <v>6</v>
          </cell>
          <cell r="D94">
            <v>500000</v>
          </cell>
          <cell r="E94">
            <v>12</v>
          </cell>
          <cell r="F94">
            <v>575000</v>
          </cell>
        </row>
        <row r="95">
          <cell r="B95" t="str">
            <v>KILKENNY</v>
          </cell>
          <cell r="C95">
            <v>6</v>
          </cell>
          <cell r="D95">
            <v>408000</v>
          </cell>
          <cell r="E95">
            <v>5</v>
          </cell>
          <cell r="F95">
            <v>411000</v>
          </cell>
        </row>
        <row r="96">
          <cell r="B96" t="str">
            <v>OVINGHAM</v>
          </cell>
          <cell r="E96">
            <v>2</v>
          </cell>
          <cell r="F96">
            <v>553000</v>
          </cell>
        </row>
        <row r="97">
          <cell r="B97" t="str">
            <v>PENNINGTON</v>
          </cell>
          <cell r="C97">
            <v>9</v>
          </cell>
          <cell r="D97">
            <v>385300</v>
          </cell>
          <cell r="E97">
            <v>10</v>
          </cell>
          <cell r="F97">
            <v>396000</v>
          </cell>
        </row>
        <row r="98">
          <cell r="B98" t="str">
            <v>RENOWN PARK</v>
          </cell>
          <cell r="C98">
            <v>4</v>
          </cell>
          <cell r="D98">
            <v>420000</v>
          </cell>
          <cell r="E98">
            <v>4</v>
          </cell>
          <cell r="F98">
            <v>500000</v>
          </cell>
        </row>
        <row r="99">
          <cell r="B99" t="str">
            <v>RIDLEYTON</v>
          </cell>
          <cell r="C99">
            <v>13</v>
          </cell>
          <cell r="D99">
            <v>445250</v>
          </cell>
          <cell r="E99">
            <v>1</v>
          </cell>
          <cell r="F99">
            <v>427500</v>
          </cell>
        </row>
        <row r="100">
          <cell r="B100" t="str">
            <v>ROSEWATER</v>
          </cell>
          <cell r="C100">
            <v>11</v>
          </cell>
          <cell r="D100">
            <v>305000</v>
          </cell>
          <cell r="E100">
            <v>8</v>
          </cell>
          <cell r="F100">
            <v>340000</v>
          </cell>
        </row>
        <row r="101">
          <cell r="B101" t="str">
            <v>ROYAL PARK</v>
          </cell>
          <cell r="C101">
            <v>5</v>
          </cell>
          <cell r="D101">
            <v>396000</v>
          </cell>
          <cell r="E101">
            <v>8</v>
          </cell>
          <cell r="F101">
            <v>300500</v>
          </cell>
        </row>
        <row r="102">
          <cell r="B102" t="str">
            <v>SEATON</v>
          </cell>
          <cell r="C102">
            <v>35</v>
          </cell>
          <cell r="D102">
            <v>428000</v>
          </cell>
          <cell r="E102">
            <v>25</v>
          </cell>
          <cell r="F102">
            <v>460000</v>
          </cell>
        </row>
        <row r="103">
          <cell r="B103" t="str">
            <v>SEMAPHORE PARK</v>
          </cell>
          <cell r="C103">
            <v>5</v>
          </cell>
          <cell r="D103">
            <v>510000</v>
          </cell>
          <cell r="E103">
            <v>1</v>
          </cell>
          <cell r="F103">
            <v>490000</v>
          </cell>
        </row>
        <row r="104">
          <cell r="B104" t="str">
            <v>ST CLAIR</v>
          </cell>
          <cell r="E104">
            <v>5</v>
          </cell>
          <cell r="F104">
            <v>690000</v>
          </cell>
        </row>
        <row r="105">
          <cell r="B105" t="str">
            <v>TENNYSON</v>
          </cell>
          <cell r="C105">
            <v>4</v>
          </cell>
          <cell r="D105">
            <v>1070000</v>
          </cell>
          <cell r="E105">
            <v>3</v>
          </cell>
          <cell r="F105">
            <v>475000</v>
          </cell>
        </row>
        <row r="106">
          <cell r="B106" t="str">
            <v>WELLAND</v>
          </cell>
          <cell r="C106">
            <v>4</v>
          </cell>
          <cell r="D106">
            <v>456500</v>
          </cell>
        </row>
        <row r="107">
          <cell r="B107" t="str">
            <v>WEST BEACH</v>
          </cell>
          <cell r="C107">
            <v>15</v>
          </cell>
          <cell r="D107">
            <v>639250</v>
          </cell>
          <cell r="E107">
            <v>8</v>
          </cell>
          <cell r="F107">
            <v>728000</v>
          </cell>
        </row>
        <row r="108">
          <cell r="B108" t="str">
            <v>WEST CROYDON</v>
          </cell>
          <cell r="C108">
            <v>20</v>
          </cell>
          <cell r="D108">
            <v>500500</v>
          </cell>
          <cell r="E108">
            <v>9</v>
          </cell>
          <cell r="F108">
            <v>522500</v>
          </cell>
        </row>
        <row r="109">
          <cell r="B109" t="str">
            <v>WEST HINDMARSH</v>
          </cell>
          <cell r="C109">
            <v>4</v>
          </cell>
          <cell r="D109">
            <v>450000</v>
          </cell>
          <cell r="E109">
            <v>1</v>
          </cell>
          <cell r="F109">
            <v>570000</v>
          </cell>
        </row>
        <row r="110">
          <cell r="B110" t="str">
            <v>WEST LAKES</v>
          </cell>
          <cell r="C110">
            <v>14</v>
          </cell>
          <cell r="D110">
            <v>735000</v>
          </cell>
          <cell r="E110">
            <v>17</v>
          </cell>
          <cell r="F110">
            <v>708000</v>
          </cell>
        </row>
        <row r="111">
          <cell r="B111" t="str">
            <v>WEST LAKES SHORE</v>
          </cell>
          <cell r="C111">
            <v>8</v>
          </cell>
          <cell r="D111">
            <v>558000</v>
          </cell>
          <cell r="E111">
            <v>8</v>
          </cell>
          <cell r="F111">
            <v>529000</v>
          </cell>
        </row>
        <row r="112">
          <cell r="B112" t="str">
            <v>WOODVILLE</v>
          </cell>
          <cell r="C112">
            <v>2</v>
          </cell>
          <cell r="D112">
            <v>840000</v>
          </cell>
          <cell r="E112">
            <v>3</v>
          </cell>
          <cell r="F112">
            <v>505000</v>
          </cell>
        </row>
        <row r="113">
          <cell r="B113" t="str">
            <v>WOODVILLE NORTH</v>
          </cell>
          <cell r="C113">
            <v>6</v>
          </cell>
          <cell r="D113">
            <v>335000</v>
          </cell>
          <cell r="E113">
            <v>8</v>
          </cell>
          <cell r="F113">
            <v>380000</v>
          </cell>
        </row>
        <row r="114">
          <cell r="B114" t="str">
            <v>WOODVILLE PARK</v>
          </cell>
          <cell r="C114">
            <v>5</v>
          </cell>
          <cell r="D114">
            <v>555000</v>
          </cell>
          <cell r="E114">
            <v>4</v>
          </cell>
          <cell r="F114">
            <v>656000</v>
          </cell>
        </row>
        <row r="115">
          <cell r="B115" t="str">
            <v>WOODVILLE SOUTH</v>
          </cell>
          <cell r="C115">
            <v>12</v>
          </cell>
          <cell r="D115">
            <v>460000</v>
          </cell>
          <cell r="E115">
            <v>10</v>
          </cell>
          <cell r="F115">
            <v>470000</v>
          </cell>
        </row>
        <row r="116">
          <cell r="B116" t="str">
            <v>WOODVILLE WEST</v>
          </cell>
          <cell r="C116">
            <v>13</v>
          </cell>
          <cell r="D116">
            <v>521500</v>
          </cell>
          <cell r="E116">
            <v>7</v>
          </cell>
          <cell r="F116">
            <v>451000</v>
          </cell>
        </row>
        <row r="117">
          <cell r="B117" t="str">
            <v>BIBARINGA</v>
          </cell>
        </row>
        <row r="118">
          <cell r="B118" t="str">
            <v>EVANSTON</v>
          </cell>
          <cell r="C118">
            <v>8</v>
          </cell>
          <cell r="D118">
            <v>272000</v>
          </cell>
          <cell r="E118">
            <v>8</v>
          </cell>
          <cell r="F118">
            <v>260000</v>
          </cell>
        </row>
        <row r="119">
          <cell r="B119" t="str">
            <v>EVANSTON GARDENS</v>
          </cell>
          <cell r="C119">
            <v>3</v>
          </cell>
          <cell r="D119">
            <v>310000</v>
          </cell>
          <cell r="E119">
            <v>11</v>
          </cell>
          <cell r="F119">
            <v>317450</v>
          </cell>
        </row>
        <row r="120">
          <cell r="B120" t="str">
            <v>EVANSTON PARK</v>
          </cell>
          <cell r="C120">
            <v>16</v>
          </cell>
          <cell r="D120">
            <v>310000</v>
          </cell>
          <cell r="E120">
            <v>18</v>
          </cell>
          <cell r="F120">
            <v>377500</v>
          </cell>
        </row>
        <row r="121">
          <cell r="B121" t="str">
            <v>EVANSTON SOUTH</v>
          </cell>
          <cell r="C121">
            <v>1</v>
          </cell>
          <cell r="D121">
            <v>412500</v>
          </cell>
        </row>
        <row r="122">
          <cell r="B122" t="str">
            <v>GAWLER</v>
          </cell>
          <cell r="C122">
            <v>4</v>
          </cell>
          <cell r="D122">
            <v>240000</v>
          </cell>
          <cell r="E122">
            <v>1</v>
          </cell>
          <cell r="F122">
            <v>384500</v>
          </cell>
        </row>
        <row r="123">
          <cell r="B123" t="str">
            <v>GAWLER EAST</v>
          </cell>
          <cell r="C123">
            <v>18</v>
          </cell>
          <cell r="D123">
            <v>330000</v>
          </cell>
          <cell r="E123">
            <v>25</v>
          </cell>
          <cell r="F123">
            <v>343500</v>
          </cell>
        </row>
        <row r="124">
          <cell r="B124" t="str">
            <v>GAWLER SOUTH</v>
          </cell>
          <cell r="C124">
            <v>18</v>
          </cell>
          <cell r="D124">
            <v>380000</v>
          </cell>
          <cell r="E124">
            <v>6</v>
          </cell>
          <cell r="F124">
            <v>280000</v>
          </cell>
        </row>
        <row r="125">
          <cell r="B125" t="str">
            <v>GAWLER WEST</v>
          </cell>
          <cell r="C125">
            <v>3</v>
          </cell>
          <cell r="D125">
            <v>340000</v>
          </cell>
          <cell r="E125">
            <v>2</v>
          </cell>
          <cell r="F125">
            <v>302500</v>
          </cell>
        </row>
        <row r="126">
          <cell r="B126" t="str">
            <v>HILLIER</v>
          </cell>
        </row>
        <row r="127">
          <cell r="B127" t="str">
            <v>KUDLA</v>
          </cell>
        </row>
        <row r="128">
          <cell r="B128" t="str">
            <v>REID</v>
          </cell>
          <cell r="C128">
            <v>1</v>
          </cell>
          <cell r="D128">
            <v>410000</v>
          </cell>
          <cell r="E128">
            <v>3</v>
          </cell>
          <cell r="F128">
            <v>443750</v>
          </cell>
        </row>
        <row r="129">
          <cell r="B129" t="str">
            <v>ULEYBURY</v>
          </cell>
        </row>
        <row r="130">
          <cell r="B130" t="str">
            <v>WILLASTON</v>
          </cell>
          <cell r="C130">
            <v>16</v>
          </cell>
          <cell r="D130">
            <v>342500</v>
          </cell>
          <cell r="E130">
            <v>13</v>
          </cell>
          <cell r="F130">
            <v>309500</v>
          </cell>
        </row>
        <row r="131">
          <cell r="B131" t="str">
            <v>BRIGHTON</v>
          </cell>
          <cell r="C131">
            <v>17</v>
          </cell>
          <cell r="D131">
            <v>582500</v>
          </cell>
          <cell r="E131">
            <v>11</v>
          </cell>
          <cell r="F131">
            <v>647000</v>
          </cell>
        </row>
        <row r="132">
          <cell r="B132" t="str">
            <v>GLENELG</v>
          </cell>
          <cell r="C132">
            <v>1</v>
          </cell>
          <cell r="D132">
            <v>1200000</v>
          </cell>
          <cell r="E132">
            <v>1</v>
          </cell>
          <cell r="F132">
            <v>920000</v>
          </cell>
        </row>
        <row r="133">
          <cell r="B133" t="str">
            <v>GLENELG EAST</v>
          </cell>
          <cell r="C133">
            <v>11</v>
          </cell>
          <cell r="D133">
            <v>735000</v>
          </cell>
          <cell r="E133">
            <v>7</v>
          </cell>
          <cell r="F133">
            <v>775000</v>
          </cell>
        </row>
        <row r="134">
          <cell r="B134" t="str">
            <v>GLENELG NORTH</v>
          </cell>
          <cell r="C134">
            <v>14</v>
          </cell>
          <cell r="D134">
            <v>535000</v>
          </cell>
          <cell r="E134">
            <v>19</v>
          </cell>
          <cell r="F134">
            <v>622500</v>
          </cell>
        </row>
        <row r="135">
          <cell r="B135" t="str">
            <v>GLENELG SOUTH</v>
          </cell>
          <cell r="C135">
            <v>6</v>
          </cell>
          <cell r="D135">
            <v>902500</v>
          </cell>
        </row>
        <row r="136">
          <cell r="B136" t="str">
            <v>HOVE</v>
          </cell>
          <cell r="C136">
            <v>8</v>
          </cell>
          <cell r="D136">
            <v>593750</v>
          </cell>
          <cell r="E136">
            <v>12</v>
          </cell>
          <cell r="F136">
            <v>662550</v>
          </cell>
        </row>
        <row r="137">
          <cell r="B137" t="str">
            <v>KINGSTON PARK</v>
          </cell>
          <cell r="C137">
            <v>3</v>
          </cell>
          <cell r="D137">
            <v>767500</v>
          </cell>
          <cell r="E137">
            <v>3</v>
          </cell>
          <cell r="F137">
            <v>686000</v>
          </cell>
        </row>
        <row r="138">
          <cell r="B138" t="str">
            <v>NORTH BRIGHTON</v>
          </cell>
          <cell r="C138">
            <v>5</v>
          </cell>
          <cell r="D138">
            <v>540000</v>
          </cell>
          <cell r="E138">
            <v>7</v>
          </cell>
          <cell r="F138">
            <v>590000</v>
          </cell>
        </row>
        <row r="139">
          <cell r="B139" t="str">
            <v>SEACLIFF</v>
          </cell>
          <cell r="C139">
            <v>8</v>
          </cell>
          <cell r="D139">
            <v>702500</v>
          </cell>
          <cell r="E139">
            <v>4</v>
          </cell>
          <cell r="F139">
            <v>673500</v>
          </cell>
        </row>
        <row r="140">
          <cell r="B140" t="str">
            <v>SEACLIFF PARK</v>
          </cell>
          <cell r="C140">
            <v>10</v>
          </cell>
          <cell r="D140">
            <v>570000</v>
          </cell>
          <cell r="E140">
            <v>4</v>
          </cell>
          <cell r="F140">
            <v>462500</v>
          </cell>
        </row>
        <row r="141">
          <cell r="B141" t="str">
            <v>SOMERTON PARK</v>
          </cell>
          <cell r="C141">
            <v>19</v>
          </cell>
          <cell r="D141">
            <v>650000</v>
          </cell>
          <cell r="E141">
            <v>16</v>
          </cell>
          <cell r="F141">
            <v>590500</v>
          </cell>
        </row>
        <row r="142">
          <cell r="B142" t="str">
            <v>SOUTH BRIGHTON</v>
          </cell>
          <cell r="C142">
            <v>9</v>
          </cell>
          <cell r="D142">
            <v>625000</v>
          </cell>
          <cell r="E142">
            <v>4</v>
          </cell>
          <cell r="F142">
            <v>589000</v>
          </cell>
        </row>
        <row r="143">
          <cell r="B143" t="str">
            <v>ASCOT PARK</v>
          </cell>
          <cell r="C143">
            <v>13</v>
          </cell>
          <cell r="D143">
            <v>425350</v>
          </cell>
          <cell r="E143">
            <v>9</v>
          </cell>
          <cell r="F143">
            <v>412000</v>
          </cell>
        </row>
        <row r="144">
          <cell r="B144" t="str">
            <v>BEDFORD PARK</v>
          </cell>
          <cell r="C144">
            <v>8</v>
          </cell>
          <cell r="D144">
            <v>425500</v>
          </cell>
          <cell r="E144">
            <v>5</v>
          </cell>
          <cell r="F144">
            <v>508000</v>
          </cell>
        </row>
        <row r="145">
          <cell r="B145" t="str">
            <v>CLOVELLY PARK</v>
          </cell>
          <cell r="C145">
            <v>4</v>
          </cell>
          <cell r="D145">
            <v>421000</v>
          </cell>
          <cell r="E145">
            <v>12</v>
          </cell>
          <cell r="F145">
            <v>442250</v>
          </cell>
        </row>
        <row r="146">
          <cell r="B146" t="str">
            <v>DARLINGTON</v>
          </cell>
          <cell r="C146">
            <v>2</v>
          </cell>
          <cell r="D146">
            <v>468250</v>
          </cell>
          <cell r="E146">
            <v>1</v>
          </cell>
          <cell r="F146">
            <v>520000</v>
          </cell>
        </row>
        <row r="147">
          <cell r="B147" t="str">
            <v>DOVER GARDENS</v>
          </cell>
          <cell r="C147">
            <v>16</v>
          </cell>
          <cell r="D147">
            <v>444519</v>
          </cell>
          <cell r="E147">
            <v>10</v>
          </cell>
          <cell r="F147">
            <v>485500</v>
          </cell>
        </row>
        <row r="148">
          <cell r="B148" t="str">
            <v>EDWARDSTOWN</v>
          </cell>
          <cell r="C148">
            <v>12</v>
          </cell>
          <cell r="D148">
            <v>426000</v>
          </cell>
          <cell r="E148">
            <v>9</v>
          </cell>
          <cell r="F148">
            <v>465000</v>
          </cell>
        </row>
        <row r="149">
          <cell r="B149" t="str">
            <v>GLANDORE</v>
          </cell>
          <cell r="C149">
            <v>10</v>
          </cell>
          <cell r="D149">
            <v>502500</v>
          </cell>
          <cell r="E149">
            <v>7</v>
          </cell>
          <cell r="F149">
            <v>489000</v>
          </cell>
        </row>
        <row r="150">
          <cell r="B150" t="str">
            <v>GLENGOWRIE</v>
          </cell>
          <cell r="C150">
            <v>15</v>
          </cell>
          <cell r="D150">
            <v>611000</v>
          </cell>
          <cell r="E150">
            <v>14</v>
          </cell>
          <cell r="F150">
            <v>565000</v>
          </cell>
        </row>
        <row r="151">
          <cell r="B151" t="str">
            <v>HALLETT COVE</v>
          </cell>
          <cell r="C151">
            <v>49</v>
          </cell>
          <cell r="D151">
            <v>433500</v>
          </cell>
          <cell r="E151">
            <v>38</v>
          </cell>
          <cell r="F151">
            <v>465000</v>
          </cell>
        </row>
        <row r="152">
          <cell r="B152" t="str">
            <v>LONSDALE</v>
          </cell>
        </row>
        <row r="153">
          <cell r="B153" t="str">
            <v>MARINO</v>
          </cell>
          <cell r="C153">
            <v>13</v>
          </cell>
          <cell r="D153">
            <v>560000</v>
          </cell>
          <cell r="E153">
            <v>8</v>
          </cell>
          <cell r="F153">
            <v>685000</v>
          </cell>
        </row>
        <row r="154">
          <cell r="B154" t="str">
            <v>MARION</v>
          </cell>
          <cell r="C154">
            <v>13</v>
          </cell>
          <cell r="D154">
            <v>455000</v>
          </cell>
          <cell r="E154">
            <v>10</v>
          </cell>
          <cell r="F154">
            <v>460000</v>
          </cell>
        </row>
        <row r="155">
          <cell r="B155" t="str">
            <v>MITCHELL PARK</v>
          </cell>
          <cell r="C155">
            <v>11</v>
          </cell>
          <cell r="D155">
            <v>420000</v>
          </cell>
          <cell r="E155">
            <v>8</v>
          </cell>
          <cell r="F155">
            <v>455000</v>
          </cell>
        </row>
        <row r="156">
          <cell r="B156" t="str">
            <v>MORPHETTVILLE</v>
          </cell>
          <cell r="C156">
            <v>7</v>
          </cell>
          <cell r="D156">
            <v>515000</v>
          </cell>
          <cell r="E156">
            <v>6</v>
          </cell>
          <cell r="F156">
            <v>457500</v>
          </cell>
        </row>
        <row r="157">
          <cell r="B157" t="str">
            <v>OAKLANDS PARK</v>
          </cell>
          <cell r="C157">
            <v>14</v>
          </cell>
          <cell r="D157">
            <v>420000</v>
          </cell>
          <cell r="E157">
            <v>9</v>
          </cell>
          <cell r="F157">
            <v>490000</v>
          </cell>
        </row>
        <row r="158">
          <cell r="B158" t="str">
            <v>O'HALLORAN HILL</v>
          </cell>
          <cell r="C158">
            <v>13</v>
          </cell>
          <cell r="D158">
            <v>375100</v>
          </cell>
          <cell r="E158">
            <v>8</v>
          </cell>
          <cell r="F158">
            <v>388500</v>
          </cell>
        </row>
        <row r="159">
          <cell r="B159" t="str">
            <v>PARK HOLME</v>
          </cell>
          <cell r="C159">
            <v>10</v>
          </cell>
          <cell r="D159">
            <v>472500</v>
          </cell>
          <cell r="E159">
            <v>7</v>
          </cell>
          <cell r="F159">
            <v>460000</v>
          </cell>
        </row>
        <row r="160">
          <cell r="B160" t="str">
            <v>PLYMPTON PARK</v>
          </cell>
          <cell r="C160">
            <v>19</v>
          </cell>
          <cell r="D160">
            <v>455340</v>
          </cell>
          <cell r="E160">
            <v>16</v>
          </cell>
          <cell r="F160">
            <v>536000</v>
          </cell>
        </row>
        <row r="161">
          <cell r="B161" t="str">
            <v>SEACLIFF PARK</v>
          </cell>
          <cell r="C161">
            <v>10</v>
          </cell>
          <cell r="D161">
            <v>570000</v>
          </cell>
          <cell r="E161">
            <v>4</v>
          </cell>
          <cell r="F161">
            <v>462500</v>
          </cell>
        </row>
        <row r="162">
          <cell r="B162" t="str">
            <v>SEACOMBE GARDENS</v>
          </cell>
          <cell r="C162">
            <v>16</v>
          </cell>
          <cell r="D162">
            <v>420000</v>
          </cell>
          <cell r="E162">
            <v>10</v>
          </cell>
          <cell r="F162">
            <v>439000</v>
          </cell>
        </row>
        <row r="163">
          <cell r="B163" t="str">
            <v>SEACOMBE HEIGHTS</v>
          </cell>
          <cell r="C163">
            <v>8</v>
          </cell>
          <cell r="D163">
            <v>440000</v>
          </cell>
          <cell r="E163">
            <v>4</v>
          </cell>
          <cell r="F163">
            <v>489250</v>
          </cell>
        </row>
        <row r="164">
          <cell r="B164" t="str">
            <v>SEAVIEW DOWNS</v>
          </cell>
          <cell r="C164">
            <v>16</v>
          </cell>
          <cell r="D164">
            <v>450000</v>
          </cell>
          <cell r="E164">
            <v>7</v>
          </cell>
          <cell r="F164">
            <v>459000</v>
          </cell>
        </row>
        <row r="165">
          <cell r="B165" t="str">
            <v>SHEIDOW PARK</v>
          </cell>
          <cell r="C165">
            <v>20</v>
          </cell>
          <cell r="D165">
            <v>420000</v>
          </cell>
          <cell r="E165">
            <v>26</v>
          </cell>
          <cell r="F165">
            <v>420000</v>
          </cell>
        </row>
        <row r="166">
          <cell r="B166" t="str">
            <v>SOUTH PLYMPTON</v>
          </cell>
          <cell r="C166">
            <v>18</v>
          </cell>
          <cell r="D166">
            <v>425000</v>
          </cell>
          <cell r="E166">
            <v>15</v>
          </cell>
          <cell r="F166">
            <v>515000</v>
          </cell>
        </row>
        <row r="167">
          <cell r="B167" t="str">
            <v>STURT</v>
          </cell>
          <cell r="C167">
            <v>15</v>
          </cell>
          <cell r="D167">
            <v>413000</v>
          </cell>
          <cell r="E167">
            <v>7</v>
          </cell>
          <cell r="F167">
            <v>435000</v>
          </cell>
        </row>
        <row r="168">
          <cell r="B168" t="str">
            <v>TROTT PARK</v>
          </cell>
          <cell r="C168">
            <v>20</v>
          </cell>
          <cell r="D168">
            <v>353000</v>
          </cell>
          <cell r="E168">
            <v>5</v>
          </cell>
          <cell r="F168">
            <v>352000</v>
          </cell>
        </row>
        <row r="169">
          <cell r="B169" t="str">
            <v>WARRADALE</v>
          </cell>
          <cell r="C169">
            <v>26</v>
          </cell>
          <cell r="D169">
            <v>530000</v>
          </cell>
          <cell r="E169">
            <v>18</v>
          </cell>
          <cell r="F169">
            <v>530000</v>
          </cell>
        </row>
        <row r="170">
          <cell r="B170" t="str">
            <v>BEDFORD PARK</v>
          </cell>
          <cell r="C170">
            <v>8</v>
          </cell>
          <cell r="D170">
            <v>425500</v>
          </cell>
          <cell r="E170">
            <v>5</v>
          </cell>
          <cell r="F170">
            <v>508000</v>
          </cell>
        </row>
        <row r="171">
          <cell r="B171" t="str">
            <v>BELAIR</v>
          </cell>
          <cell r="C171">
            <v>17</v>
          </cell>
          <cell r="D171">
            <v>565000</v>
          </cell>
          <cell r="E171">
            <v>23</v>
          </cell>
          <cell r="F171">
            <v>540000</v>
          </cell>
        </row>
        <row r="172">
          <cell r="B172" t="str">
            <v>BELLEVUE HEIGHTS</v>
          </cell>
          <cell r="C172">
            <v>9</v>
          </cell>
          <cell r="D172">
            <v>473500</v>
          </cell>
          <cell r="E172">
            <v>6</v>
          </cell>
          <cell r="F172">
            <v>486000</v>
          </cell>
        </row>
        <row r="173">
          <cell r="B173" t="str">
            <v>BLACKWOOD</v>
          </cell>
          <cell r="C173">
            <v>15</v>
          </cell>
          <cell r="D173">
            <v>480000</v>
          </cell>
          <cell r="E173">
            <v>16</v>
          </cell>
          <cell r="F173">
            <v>510000</v>
          </cell>
        </row>
        <row r="174">
          <cell r="B174" t="str">
            <v>BROWN HILL CREEK</v>
          </cell>
        </row>
        <row r="175">
          <cell r="B175" t="str">
            <v>CLAPHAM</v>
          </cell>
          <cell r="C175">
            <v>6</v>
          </cell>
          <cell r="D175">
            <v>547750</v>
          </cell>
          <cell r="E175">
            <v>8</v>
          </cell>
          <cell r="F175">
            <v>546500</v>
          </cell>
        </row>
        <row r="176">
          <cell r="B176" t="str">
            <v>CLARENCE GARDENS</v>
          </cell>
          <cell r="C176">
            <v>7</v>
          </cell>
          <cell r="D176">
            <v>587000</v>
          </cell>
          <cell r="E176">
            <v>2</v>
          </cell>
          <cell r="F176">
            <v>505000</v>
          </cell>
        </row>
        <row r="177">
          <cell r="B177" t="str">
            <v>COLONEL LIGHT GARDENS</v>
          </cell>
          <cell r="C177">
            <v>9</v>
          </cell>
          <cell r="D177">
            <v>592000</v>
          </cell>
          <cell r="E177">
            <v>6</v>
          </cell>
          <cell r="F177">
            <v>632500</v>
          </cell>
        </row>
        <row r="178">
          <cell r="B178" t="str">
            <v>COROMANDEL VALLEY</v>
          </cell>
          <cell r="C178">
            <v>14</v>
          </cell>
          <cell r="D178">
            <v>522000</v>
          </cell>
          <cell r="E178">
            <v>16</v>
          </cell>
          <cell r="F178">
            <v>466500</v>
          </cell>
        </row>
        <row r="179">
          <cell r="B179" t="str">
            <v>CRAFERS WEST</v>
          </cell>
          <cell r="C179">
            <v>1</v>
          </cell>
          <cell r="D179">
            <v>497500</v>
          </cell>
          <cell r="E179">
            <v>5</v>
          </cell>
          <cell r="F179">
            <v>508650</v>
          </cell>
        </row>
        <row r="180">
          <cell r="B180" t="str">
            <v>CRAIGBURN FARM</v>
          </cell>
          <cell r="C180">
            <v>14</v>
          </cell>
          <cell r="D180">
            <v>665000</v>
          </cell>
          <cell r="E180">
            <v>7</v>
          </cell>
          <cell r="F180">
            <v>790000</v>
          </cell>
        </row>
        <row r="181">
          <cell r="B181" t="str">
            <v>CUMBERLAND PARK</v>
          </cell>
          <cell r="C181">
            <v>6</v>
          </cell>
          <cell r="D181">
            <v>705000</v>
          </cell>
          <cell r="E181">
            <v>4</v>
          </cell>
          <cell r="F181">
            <v>713250</v>
          </cell>
        </row>
        <row r="182">
          <cell r="B182" t="str">
            <v>DAW PARK</v>
          </cell>
          <cell r="C182">
            <v>9</v>
          </cell>
          <cell r="D182">
            <v>505000</v>
          </cell>
          <cell r="E182">
            <v>9</v>
          </cell>
          <cell r="F182">
            <v>514500</v>
          </cell>
        </row>
        <row r="183">
          <cell r="B183" t="str">
            <v>EDEN HILLS</v>
          </cell>
          <cell r="C183">
            <v>13</v>
          </cell>
          <cell r="D183">
            <v>540000</v>
          </cell>
          <cell r="E183">
            <v>3</v>
          </cell>
          <cell r="F183">
            <v>532000</v>
          </cell>
        </row>
        <row r="184">
          <cell r="B184" t="str">
            <v>GLENALTA</v>
          </cell>
          <cell r="C184">
            <v>3</v>
          </cell>
          <cell r="D184">
            <v>572000</v>
          </cell>
          <cell r="E184">
            <v>4</v>
          </cell>
          <cell r="F184">
            <v>460250</v>
          </cell>
        </row>
        <row r="185">
          <cell r="B185" t="str">
            <v>HAWTHORN</v>
          </cell>
          <cell r="C185">
            <v>7</v>
          </cell>
          <cell r="D185">
            <v>725000</v>
          </cell>
          <cell r="E185">
            <v>4</v>
          </cell>
          <cell r="F185">
            <v>875000</v>
          </cell>
        </row>
        <row r="186">
          <cell r="B186" t="str">
            <v>HAWTHORNDENE</v>
          </cell>
          <cell r="C186">
            <v>11</v>
          </cell>
          <cell r="D186">
            <v>500000</v>
          </cell>
          <cell r="E186">
            <v>8</v>
          </cell>
          <cell r="F186">
            <v>465750</v>
          </cell>
        </row>
        <row r="187">
          <cell r="B187" t="str">
            <v>KINGSWOOD</v>
          </cell>
          <cell r="C187">
            <v>8</v>
          </cell>
          <cell r="D187">
            <v>712500</v>
          </cell>
          <cell r="E187">
            <v>5</v>
          </cell>
          <cell r="F187">
            <v>1183000</v>
          </cell>
        </row>
        <row r="188">
          <cell r="B188" t="str">
            <v>LEAWOOD GARDENS</v>
          </cell>
        </row>
        <row r="189">
          <cell r="B189" t="str">
            <v>LOWER MITCHAM</v>
          </cell>
          <cell r="C189">
            <v>7</v>
          </cell>
          <cell r="D189">
            <v>630000</v>
          </cell>
          <cell r="E189">
            <v>9</v>
          </cell>
          <cell r="F189">
            <v>625500</v>
          </cell>
        </row>
        <row r="190">
          <cell r="B190" t="str">
            <v>LYNTON</v>
          </cell>
          <cell r="E190">
            <v>1</v>
          </cell>
          <cell r="F190">
            <v>725000</v>
          </cell>
        </row>
        <row r="191">
          <cell r="B191" t="str">
            <v>MELROSE PARK</v>
          </cell>
          <cell r="C191">
            <v>6</v>
          </cell>
          <cell r="D191">
            <v>537750</v>
          </cell>
          <cell r="E191">
            <v>11</v>
          </cell>
          <cell r="F191">
            <v>490000</v>
          </cell>
        </row>
        <row r="192">
          <cell r="B192" t="str">
            <v>MITCHAM</v>
          </cell>
          <cell r="C192">
            <v>2</v>
          </cell>
          <cell r="D192">
            <v>702500</v>
          </cell>
          <cell r="E192">
            <v>4</v>
          </cell>
          <cell r="F192">
            <v>799000</v>
          </cell>
        </row>
        <row r="193">
          <cell r="B193" t="str">
            <v>NETHERBY</v>
          </cell>
          <cell r="C193">
            <v>2</v>
          </cell>
          <cell r="D193">
            <v>770500</v>
          </cell>
          <cell r="E193">
            <v>2</v>
          </cell>
          <cell r="F193">
            <v>845000</v>
          </cell>
        </row>
        <row r="194">
          <cell r="B194" t="str">
            <v>PANORAMA</v>
          </cell>
          <cell r="C194">
            <v>9</v>
          </cell>
          <cell r="D194">
            <v>545500</v>
          </cell>
          <cell r="E194">
            <v>12</v>
          </cell>
          <cell r="F194">
            <v>631000</v>
          </cell>
        </row>
        <row r="195">
          <cell r="B195" t="str">
            <v>PASADENA</v>
          </cell>
          <cell r="C195">
            <v>12</v>
          </cell>
          <cell r="D195">
            <v>509000</v>
          </cell>
          <cell r="E195">
            <v>8</v>
          </cell>
          <cell r="F195">
            <v>534750</v>
          </cell>
        </row>
        <row r="196">
          <cell r="B196" t="str">
            <v>SPRINGFIELD</v>
          </cell>
          <cell r="C196">
            <v>3</v>
          </cell>
          <cell r="D196">
            <v>1360000</v>
          </cell>
          <cell r="E196">
            <v>2</v>
          </cell>
          <cell r="F196">
            <v>1225000</v>
          </cell>
        </row>
        <row r="197">
          <cell r="B197" t="str">
            <v>ST MARYS</v>
          </cell>
          <cell r="C197">
            <v>4</v>
          </cell>
          <cell r="D197">
            <v>396000</v>
          </cell>
          <cell r="E197">
            <v>10</v>
          </cell>
          <cell r="F197">
            <v>422000</v>
          </cell>
        </row>
        <row r="198">
          <cell r="B198" t="str">
            <v>TORRENS PARK</v>
          </cell>
          <cell r="C198">
            <v>5</v>
          </cell>
          <cell r="D198">
            <v>630000</v>
          </cell>
          <cell r="E198">
            <v>10</v>
          </cell>
          <cell r="F198">
            <v>815000</v>
          </cell>
        </row>
        <row r="199">
          <cell r="B199" t="str">
            <v>UPPER STURT</v>
          </cell>
          <cell r="C199">
            <v>4</v>
          </cell>
          <cell r="D199">
            <v>407500</v>
          </cell>
          <cell r="E199">
            <v>2</v>
          </cell>
          <cell r="F199">
            <v>382500</v>
          </cell>
        </row>
        <row r="200">
          <cell r="B200" t="str">
            <v>URRBRAE</v>
          </cell>
          <cell r="C200">
            <v>4</v>
          </cell>
          <cell r="D200">
            <v>725500</v>
          </cell>
          <cell r="E200">
            <v>6</v>
          </cell>
          <cell r="F200">
            <v>890000</v>
          </cell>
        </row>
        <row r="201">
          <cell r="B201" t="str">
            <v>WESTBOURNE PARK</v>
          </cell>
          <cell r="C201">
            <v>10</v>
          </cell>
          <cell r="D201">
            <v>775500</v>
          </cell>
          <cell r="E201">
            <v>9</v>
          </cell>
          <cell r="F201">
            <v>870000</v>
          </cell>
        </row>
        <row r="202">
          <cell r="B202" t="str">
            <v>COLLEGE PARK</v>
          </cell>
          <cell r="C202">
            <v>2</v>
          </cell>
          <cell r="D202">
            <v>1907500</v>
          </cell>
          <cell r="E202">
            <v>2</v>
          </cell>
          <cell r="F202">
            <v>3400000</v>
          </cell>
        </row>
        <row r="203">
          <cell r="B203" t="str">
            <v>EVANDALE</v>
          </cell>
          <cell r="C203">
            <v>4</v>
          </cell>
          <cell r="D203">
            <v>525000</v>
          </cell>
          <cell r="E203">
            <v>1</v>
          </cell>
          <cell r="F203">
            <v>650000</v>
          </cell>
        </row>
        <row r="204">
          <cell r="B204" t="str">
            <v>FELIXSTOW</v>
          </cell>
          <cell r="C204">
            <v>11</v>
          </cell>
          <cell r="D204">
            <v>550500</v>
          </cell>
          <cell r="E204">
            <v>4</v>
          </cell>
          <cell r="F204">
            <v>565750</v>
          </cell>
        </row>
        <row r="205">
          <cell r="B205" t="str">
            <v>FIRLE</v>
          </cell>
          <cell r="C205">
            <v>1</v>
          </cell>
          <cell r="D205">
            <v>575000</v>
          </cell>
          <cell r="E205">
            <v>6</v>
          </cell>
          <cell r="F205">
            <v>685000</v>
          </cell>
        </row>
        <row r="206">
          <cell r="B206" t="str">
            <v>GLYNDE</v>
          </cell>
          <cell r="C206">
            <v>8</v>
          </cell>
          <cell r="D206">
            <v>490500</v>
          </cell>
          <cell r="E206">
            <v>4</v>
          </cell>
          <cell r="F206">
            <v>501750</v>
          </cell>
        </row>
        <row r="207">
          <cell r="B207" t="str">
            <v>HACKNEY</v>
          </cell>
        </row>
        <row r="208">
          <cell r="B208" t="str">
            <v>HEATHPOOL</v>
          </cell>
          <cell r="C208">
            <v>2</v>
          </cell>
          <cell r="D208">
            <v>1625000</v>
          </cell>
          <cell r="E208">
            <v>1</v>
          </cell>
          <cell r="F208">
            <v>1120000</v>
          </cell>
        </row>
        <row r="209">
          <cell r="B209" t="str">
            <v>JOSLIN</v>
          </cell>
          <cell r="E209">
            <v>1</v>
          </cell>
          <cell r="F209">
            <v>1216000</v>
          </cell>
        </row>
        <row r="210">
          <cell r="B210" t="str">
            <v>KENSINGTON</v>
          </cell>
          <cell r="C210">
            <v>2</v>
          </cell>
          <cell r="D210">
            <v>481000</v>
          </cell>
          <cell r="E210">
            <v>1</v>
          </cell>
          <cell r="F210">
            <v>674000</v>
          </cell>
        </row>
        <row r="211">
          <cell r="B211" t="str">
            <v>KENT TOWN</v>
          </cell>
          <cell r="C211">
            <v>2</v>
          </cell>
          <cell r="D211">
            <v>1110500</v>
          </cell>
          <cell r="E211">
            <v>1</v>
          </cell>
          <cell r="F211">
            <v>971500</v>
          </cell>
        </row>
        <row r="212">
          <cell r="B212" t="str">
            <v>MARDEN</v>
          </cell>
          <cell r="C212">
            <v>5</v>
          </cell>
          <cell r="D212">
            <v>530000</v>
          </cell>
          <cell r="E212">
            <v>19</v>
          </cell>
          <cell r="F212">
            <v>506250</v>
          </cell>
        </row>
        <row r="213">
          <cell r="B213" t="str">
            <v>MARRYATVILLE</v>
          </cell>
        </row>
        <row r="214">
          <cell r="B214" t="str">
            <v>MAYLANDS</v>
          </cell>
          <cell r="C214">
            <v>5</v>
          </cell>
          <cell r="D214">
            <v>620000</v>
          </cell>
          <cell r="E214">
            <v>1</v>
          </cell>
          <cell r="F214">
            <v>574500</v>
          </cell>
        </row>
        <row r="215">
          <cell r="B215" t="str">
            <v>NORWOOD</v>
          </cell>
          <cell r="C215">
            <v>13</v>
          </cell>
          <cell r="D215">
            <v>780000</v>
          </cell>
          <cell r="E215">
            <v>10</v>
          </cell>
          <cell r="F215">
            <v>1250000</v>
          </cell>
        </row>
        <row r="216">
          <cell r="B216" t="str">
            <v>PAYNEHAM</v>
          </cell>
          <cell r="C216">
            <v>6</v>
          </cell>
          <cell r="D216">
            <v>655625</v>
          </cell>
          <cell r="E216">
            <v>3</v>
          </cell>
          <cell r="F216">
            <v>606000</v>
          </cell>
        </row>
        <row r="217">
          <cell r="B217" t="str">
            <v>PAYNEHAM SOUTH</v>
          </cell>
          <cell r="C217">
            <v>8</v>
          </cell>
          <cell r="D217">
            <v>562500</v>
          </cell>
          <cell r="E217">
            <v>6</v>
          </cell>
          <cell r="F217">
            <v>622500</v>
          </cell>
        </row>
        <row r="218">
          <cell r="B218" t="str">
            <v>ROYSTON PARK</v>
          </cell>
          <cell r="C218">
            <v>3</v>
          </cell>
          <cell r="D218">
            <v>1025000</v>
          </cell>
          <cell r="E218">
            <v>3</v>
          </cell>
          <cell r="F218">
            <v>775000</v>
          </cell>
        </row>
        <row r="219">
          <cell r="B219" t="str">
            <v>ST MORRIS</v>
          </cell>
          <cell r="C219">
            <v>2</v>
          </cell>
          <cell r="D219">
            <v>710000</v>
          </cell>
        </row>
        <row r="220">
          <cell r="B220" t="str">
            <v>ST PETERS</v>
          </cell>
          <cell r="C220">
            <v>2</v>
          </cell>
          <cell r="D220">
            <v>925000</v>
          </cell>
          <cell r="E220">
            <v>8</v>
          </cell>
          <cell r="F220">
            <v>1395000</v>
          </cell>
        </row>
        <row r="221">
          <cell r="B221" t="str">
            <v>STEPNEY</v>
          </cell>
          <cell r="C221">
            <v>1</v>
          </cell>
          <cell r="D221">
            <v>550000</v>
          </cell>
          <cell r="E221">
            <v>4</v>
          </cell>
          <cell r="F221">
            <v>750000</v>
          </cell>
        </row>
        <row r="222">
          <cell r="B222" t="str">
            <v>TRINITY GARDENS</v>
          </cell>
          <cell r="C222">
            <v>6</v>
          </cell>
          <cell r="D222">
            <v>660750</v>
          </cell>
          <cell r="E222">
            <v>1</v>
          </cell>
          <cell r="F222">
            <v>711000</v>
          </cell>
        </row>
        <row r="223">
          <cell r="B223" t="str">
            <v>ABERFOYLE PARK</v>
          </cell>
          <cell r="C223">
            <v>50</v>
          </cell>
          <cell r="D223">
            <v>395000</v>
          </cell>
          <cell r="E223">
            <v>34</v>
          </cell>
          <cell r="F223">
            <v>435000</v>
          </cell>
        </row>
        <row r="224">
          <cell r="B224" t="str">
            <v>ALDINGA</v>
          </cell>
          <cell r="C224">
            <v>4</v>
          </cell>
          <cell r="D224">
            <v>340000</v>
          </cell>
        </row>
        <row r="225">
          <cell r="B225" t="str">
            <v>ALDINGA BEACH</v>
          </cell>
          <cell r="C225">
            <v>52</v>
          </cell>
          <cell r="D225">
            <v>312000</v>
          </cell>
          <cell r="E225">
            <v>47</v>
          </cell>
          <cell r="F225">
            <v>345000</v>
          </cell>
        </row>
        <row r="226">
          <cell r="B226" t="str">
            <v>BLEWITT SPRINGS</v>
          </cell>
        </row>
        <row r="227">
          <cell r="B227" t="str">
            <v>CHANDLERS HILL</v>
          </cell>
          <cell r="C227">
            <v>1</v>
          </cell>
          <cell r="D227">
            <v>725000</v>
          </cell>
        </row>
        <row r="228">
          <cell r="B228" t="str">
            <v>CHERRY GARDENS</v>
          </cell>
        </row>
        <row r="229">
          <cell r="B229" t="str">
            <v>CHRISTIE DOWNS</v>
          </cell>
          <cell r="C229">
            <v>18</v>
          </cell>
          <cell r="D229">
            <v>260000</v>
          </cell>
          <cell r="E229">
            <v>17</v>
          </cell>
          <cell r="F229">
            <v>280000</v>
          </cell>
        </row>
        <row r="230">
          <cell r="B230" t="str">
            <v>CHRISTIES BEACH</v>
          </cell>
          <cell r="C230">
            <v>29</v>
          </cell>
          <cell r="D230">
            <v>320000</v>
          </cell>
          <cell r="E230">
            <v>26</v>
          </cell>
          <cell r="F230">
            <v>335000</v>
          </cell>
        </row>
        <row r="231">
          <cell r="B231" t="str">
            <v>CLARENDON</v>
          </cell>
          <cell r="C231">
            <v>1</v>
          </cell>
          <cell r="D231">
            <v>369000</v>
          </cell>
        </row>
        <row r="232">
          <cell r="B232" t="str">
            <v>COROMANDEL EAST</v>
          </cell>
        </row>
        <row r="233">
          <cell r="B233" t="str">
            <v>COROMANDEL VALLEY</v>
          </cell>
          <cell r="C233">
            <v>14</v>
          </cell>
          <cell r="D233">
            <v>522000</v>
          </cell>
          <cell r="E233">
            <v>16</v>
          </cell>
          <cell r="F233">
            <v>466500</v>
          </cell>
        </row>
        <row r="234">
          <cell r="B234" t="str">
            <v>CRAIGBURN FARM</v>
          </cell>
          <cell r="C234">
            <v>14</v>
          </cell>
          <cell r="D234">
            <v>665000</v>
          </cell>
          <cell r="E234">
            <v>7</v>
          </cell>
          <cell r="F234">
            <v>790000</v>
          </cell>
        </row>
        <row r="235">
          <cell r="B235" t="str">
            <v>DARLINGTON</v>
          </cell>
          <cell r="C235">
            <v>2</v>
          </cell>
          <cell r="D235">
            <v>468250</v>
          </cell>
          <cell r="E235">
            <v>1</v>
          </cell>
          <cell r="F235">
            <v>520000</v>
          </cell>
        </row>
        <row r="236">
          <cell r="B236" t="str">
            <v>DORSET VALE</v>
          </cell>
        </row>
        <row r="237">
          <cell r="B237" t="str">
            <v>FLAGSTAFF HILL</v>
          </cell>
          <cell r="C237">
            <v>39</v>
          </cell>
          <cell r="D237">
            <v>480000</v>
          </cell>
          <cell r="E237">
            <v>35</v>
          </cell>
          <cell r="F237">
            <v>443000</v>
          </cell>
        </row>
        <row r="238">
          <cell r="B238" t="str">
            <v>HACKHAM</v>
          </cell>
          <cell r="C238">
            <v>15</v>
          </cell>
          <cell r="D238">
            <v>274000</v>
          </cell>
          <cell r="E238">
            <v>16</v>
          </cell>
          <cell r="F238">
            <v>295000</v>
          </cell>
        </row>
        <row r="239">
          <cell r="B239" t="str">
            <v>HACKHAM WEST</v>
          </cell>
          <cell r="C239">
            <v>9</v>
          </cell>
          <cell r="D239">
            <v>257500</v>
          </cell>
          <cell r="E239">
            <v>14</v>
          </cell>
          <cell r="F239">
            <v>223500</v>
          </cell>
        </row>
        <row r="240">
          <cell r="B240" t="str">
            <v>HALLETT COVE</v>
          </cell>
          <cell r="C240">
            <v>49</v>
          </cell>
          <cell r="D240">
            <v>433500</v>
          </cell>
          <cell r="E240">
            <v>38</v>
          </cell>
          <cell r="F240">
            <v>465000</v>
          </cell>
        </row>
        <row r="241">
          <cell r="B241" t="str">
            <v>HAPPY VALLEY</v>
          </cell>
          <cell r="C241">
            <v>47</v>
          </cell>
          <cell r="D241">
            <v>360000</v>
          </cell>
          <cell r="E241">
            <v>33</v>
          </cell>
          <cell r="F241">
            <v>377500</v>
          </cell>
        </row>
        <row r="242">
          <cell r="B242" t="str">
            <v>HUNTFIELD HEIGHTS</v>
          </cell>
          <cell r="C242">
            <v>18</v>
          </cell>
          <cell r="D242">
            <v>258250</v>
          </cell>
          <cell r="E242">
            <v>13</v>
          </cell>
          <cell r="F242">
            <v>278750</v>
          </cell>
        </row>
        <row r="243">
          <cell r="B243" t="str">
            <v>IRONBANK</v>
          </cell>
        </row>
        <row r="244">
          <cell r="B244" t="str">
            <v>KANGARILLA</v>
          </cell>
        </row>
        <row r="245">
          <cell r="B245" t="str">
            <v>LONSDALE</v>
          </cell>
        </row>
        <row r="246">
          <cell r="B246" t="str">
            <v>MASLIN BEACH</v>
          </cell>
          <cell r="C246">
            <v>2</v>
          </cell>
          <cell r="D246">
            <v>280000</v>
          </cell>
          <cell r="E246">
            <v>2</v>
          </cell>
          <cell r="F246">
            <v>343750</v>
          </cell>
        </row>
        <row r="247">
          <cell r="B247" t="str">
            <v>MCLAREN FLAT</v>
          </cell>
          <cell r="C247">
            <v>7</v>
          </cell>
          <cell r="D247">
            <v>399000</v>
          </cell>
          <cell r="E247">
            <v>6</v>
          </cell>
          <cell r="F247">
            <v>442000</v>
          </cell>
        </row>
        <row r="248">
          <cell r="B248" t="str">
            <v>MCLAREN VALE</v>
          </cell>
          <cell r="C248">
            <v>10</v>
          </cell>
          <cell r="D248">
            <v>344250</v>
          </cell>
          <cell r="E248">
            <v>10</v>
          </cell>
          <cell r="F248">
            <v>409000</v>
          </cell>
        </row>
        <row r="249">
          <cell r="B249" t="str">
            <v>MOANA</v>
          </cell>
          <cell r="C249">
            <v>9</v>
          </cell>
          <cell r="D249">
            <v>349950</v>
          </cell>
          <cell r="E249">
            <v>9</v>
          </cell>
          <cell r="F249">
            <v>479250</v>
          </cell>
        </row>
        <row r="250">
          <cell r="B250" t="str">
            <v>MORPHETT VALE</v>
          </cell>
          <cell r="C250">
            <v>91</v>
          </cell>
          <cell r="D250">
            <v>288500</v>
          </cell>
          <cell r="E250">
            <v>80</v>
          </cell>
          <cell r="F250">
            <v>288250</v>
          </cell>
        </row>
        <row r="251">
          <cell r="B251" t="str">
            <v>NOARLUNGA CENTRE</v>
          </cell>
          <cell r="E251">
            <v>1</v>
          </cell>
          <cell r="F251">
            <v>307000</v>
          </cell>
        </row>
        <row r="252">
          <cell r="B252" t="str">
            <v>NOARLUNGA DOWNS</v>
          </cell>
          <cell r="C252">
            <v>12</v>
          </cell>
          <cell r="D252">
            <v>320000</v>
          </cell>
          <cell r="E252">
            <v>16</v>
          </cell>
          <cell r="F252">
            <v>377500</v>
          </cell>
        </row>
        <row r="253">
          <cell r="B253" t="str">
            <v>O'HALLORAN HILL</v>
          </cell>
          <cell r="C253">
            <v>13</v>
          </cell>
          <cell r="D253">
            <v>375100</v>
          </cell>
          <cell r="E253">
            <v>8</v>
          </cell>
          <cell r="F253">
            <v>388500</v>
          </cell>
        </row>
        <row r="254">
          <cell r="B254" t="str">
            <v>OLD NOARLUNGA</v>
          </cell>
          <cell r="C254">
            <v>4</v>
          </cell>
          <cell r="D254">
            <v>357500</v>
          </cell>
          <cell r="E254">
            <v>6</v>
          </cell>
          <cell r="F254">
            <v>341600</v>
          </cell>
        </row>
        <row r="255">
          <cell r="B255" t="str">
            <v>OLD REYNELLA</v>
          </cell>
          <cell r="C255">
            <v>14</v>
          </cell>
          <cell r="D255">
            <v>380000</v>
          </cell>
          <cell r="E255">
            <v>12</v>
          </cell>
          <cell r="F255">
            <v>400000</v>
          </cell>
        </row>
        <row r="256">
          <cell r="B256" t="str">
            <v>ONKAPARINGA HILLS</v>
          </cell>
          <cell r="C256">
            <v>5</v>
          </cell>
          <cell r="D256">
            <v>402000</v>
          </cell>
          <cell r="E256">
            <v>3</v>
          </cell>
          <cell r="F256">
            <v>407000</v>
          </cell>
        </row>
        <row r="257">
          <cell r="B257" t="str">
            <v>O'SULLIVAN BEACH</v>
          </cell>
          <cell r="C257">
            <v>6</v>
          </cell>
          <cell r="D257">
            <v>292150</v>
          </cell>
          <cell r="E257">
            <v>8</v>
          </cell>
          <cell r="F257">
            <v>276000</v>
          </cell>
        </row>
        <row r="258">
          <cell r="B258" t="str">
            <v>PORT NOARLUNGA</v>
          </cell>
          <cell r="C258">
            <v>17</v>
          </cell>
          <cell r="D258">
            <v>353750</v>
          </cell>
          <cell r="E258">
            <v>10</v>
          </cell>
          <cell r="F258">
            <v>384500</v>
          </cell>
        </row>
        <row r="259">
          <cell r="B259" t="str">
            <v>PORT NOARLUNGA SOUTH</v>
          </cell>
          <cell r="C259">
            <v>11</v>
          </cell>
          <cell r="D259">
            <v>352500</v>
          </cell>
          <cell r="E259">
            <v>11</v>
          </cell>
          <cell r="F259">
            <v>440000</v>
          </cell>
        </row>
        <row r="260">
          <cell r="B260" t="str">
            <v>PORT WILLUNGA</v>
          </cell>
          <cell r="C260">
            <v>8</v>
          </cell>
          <cell r="D260">
            <v>285000</v>
          </cell>
          <cell r="E260">
            <v>7</v>
          </cell>
          <cell r="F260">
            <v>348000</v>
          </cell>
        </row>
        <row r="261">
          <cell r="B261" t="str">
            <v>REYNELLA</v>
          </cell>
          <cell r="C261">
            <v>22</v>
          </cell>
          <cell r="D261">
            <v>290000</v>
          </cell>
          <cell r="E261">
            <v>12</v>
          </cell>
          <cell r="F261">
            <v>311000</v>
          </cell>
        </row>
        <row r="262">
          <cell r="B262" t="str">
            <v>REYNELLA EAST</v>
          </cell>
          <cell r="C262">
            <v>7</v>
          </cell>
          <cell r="D262">
            <v>337500</v>
          </cell>
          <cell r="E262">
            <v>12</v>
          </cell>
          <cell r="F262">
            <v>350000</v>
          </cell>
        </row>
        <row r="263">
          <cell r="B263" t="str">
            <v>SEAFORD</v>
          </cell>
          <cell r="C263">
            <v>17</v>
          </cell>
          <cell r="D263">
            <v>314500</v>
          </cell>
          <cell r="E263">
            <v>12</v>
          </cell>
          <cell r="F263">
            <v>352000</v>
          </cell>
        </row>
        <row r="264">
          <cell r="B264" t="str">
            <v>SEAFORD HEIGHTS</v>
          </cell>
        </row>
        <row r="265">
          <cell r="B265" t="str">
            <v>SEAFORD MEADOWS</v>
          </cell>
          <cell r="C265">
            <v>26</v>
          </cell>
          <cell r="D265">
            <v>352500</v>
          </cell>
          <cell r="E265">
            <v>23</v>
          </cell>
          <cell r="F265">
            <v>357000</v>
          </cell>
        </row>
        <row r="266">
          <cell r="B266" t="str">
            <v>SEAFORD RISE</v>
          </cell>
          <cell r="C266">
            <v>21</v>
          </cell>
          <cell r="D266">
            <v>355000</v>
          </cell>
          <cell r="E266">
            <v>18</v>
          </cell>
          <cell r="F266">
            <v>430000</v>
          </cell>
        </row>
        <row r="267">
          <cell r="B267" t="str">
            <v>SELLICKS BEACH</v>
          </cell>
          <cell r="C267">
            <v>10</v>
          </cell>
          <cell r="D267">
            <v>315000</v>
          </cell>
          <cell r="E267">
            <v>12</v>
          </cell>
          <cell r="F267">
            <v>272000</v>
          </cell>
        </row>
        <row r="268">
          <cell r="B268" t="str">
            <v>SELLICKS HILL</v>
          </cell>
        </row>
        <row r="269">
          <cell r="B269" t="str">
            <v>TATACHILLA</v>
          </cell>
        </row>
        <row r="270">
          <cell r="B270" t="str">
            <v>THE RANGE</v>
          </cell>
        </row>
        <row r="271">
          <cell r="B271" t="str">
            <v>VALE PARK</v>
          </cell>
          <cell r="C271">
            <v>10</v>
          </cell>
          <cell r="D271">
            <v>590000</v>
          </cell>
          <cell r="E271">
            <v>4</v>
          </cell>
          <cell r="F271">
            <v>615000</v>
          </cell>
        </row>
        <row r="272">
          <cell r="B272" t="str">
            <v>WHITES VALLEY</v>
          </cell>
        </row>
        <row r="273">
          <cell r="B273" t="str">
            <v>WILLUNGA</v>
          </cell>
          <cell r="C273">
            <v>6</v>
          </cell>
          <cell r="D273">
            <v>520000</v>
          </cell>
          <cell r="E273">
            <v>7</v>
          </cell>
          <cell r="F273">
            <v>495000</v>
          </cell>
        </row>
        <row r="274">
          <cell r="B274" t="str">
            <v>WILLUNGA SOUTH</v>
          </cell>
        </row>
        <row r="275">
          <cell r="B275" t="str">
            <v>WOODCROFT</v>
          </cell>
          <cell r="C275">
            <v>46</v>
          </cell>
          <cell r="D275">
            <v>366000</v>
          </cell>
          <cell r="E275">
            <v>31</v>
          </cell>
          <cell r="F275">
            <v>362000</v>
          </cell>
        </row>
        <row r="276">
          <cell r="B276" t="str">
            <v>ANDREWS FARM</v>
          </cell>
          <cell r="C276">
            <v>38</v>
          </cell>
          <cell r="D276">
            <v>268000</v>
          </cell>
          <cell r="E276">
            <v>36</v>
          </cell>
          <cell r="F276">
            <v>265000</v>
          </cell>
        </row>
        <row r="277">
          <cell r="B277" t="str">
            <v>ANGLE VALE</v>
          </cell>
          <cell r="C277">
            <v>6</v>
          </cell>
          <cell r="D277">
            <v>425000</v>
          </cell>
          <cell r="E277">
            <v>6</v>
          </cell>
          <cell r="F277">
            <v>567500</v>
          </cell>
        </row>
        <row r="278">
          <cell r="B278" t="str">
            <v>BIBARINGA</v>
          </cell>
        </row>
        <row r="279">
          <cell r="B279" t="str">
            <v>BLAKEVIEW</v>
          </cell>
          <cell r="C279">
            <v>31</v>
          </cell>
          <cell r="D279">
            <v>278000</v>
          </cell>
          <cell r="E279">
            <v>16</v>
          </cell>
          <cell r="F279">
            <v>350000</v>
          </cell>
        </row>
        <row r="280">
          <cell r="B280" t="str">
            <v>BUCKLAND PARK</v>
          </cell>
        </row>
        <row r="281">
          <cell r="B281" t="str">
            <v>CRAIGMORE</v>
          </cell>
          <cell r="C281">
            <v>39</v>
          </cell>
          <cell r="D281">
            <v>297000</v>
          </cell>
          <cell r="E281">
            <v>37</v>
          </cell>
          <cell r="F281">
            <v>305000</v>
          </cell>
        </row>
        <row r="282">
          <cell r="B282" t="str">
            <v>DAVOREN PARK</v>
          </cell>
          <cell r="C282">
            <v>21</v>
          </cell>
          <cell r="D282">
            <v>175500</v>
          </cell>
          <cell r="E282">
            <v>39</v>
          </cell>
          <cell r="F282">
            <v>182000</v>
          </cell>
        </row>
        <row r="283">
          <cell r="B283" t="str">
            <v>EDINBURGH</v>
          </cell>
        </row>
        <row r="284">
          <cell r="B284" t="str">
            <v>EDINBURGH NORTH</v>
          </cell>
        </row>
        <row r="285">
          <cell r="B285" t="str">
            <v>ELIZABETH</v>
          </cell>
          <cell r="C285">
            <v>5</v>
          </cell>
          <cell r="D285">
            <v>228750</v>
          </cell>
          <cell r="E285">
            <v>4</v>
          </cell>
          <cell r="F285">
            <v>226750</v>
          </cell>
        </row>
        <row r="286">
          <cell r="B286" t="str">
            <v>ELIZABETH DOWNS</v>
          </cell>
          <cell r="C286">
            <v>20</v>
          </cell>
          <cell r="D286">
            <v>187000</v>
          </cell>
          <cell r="E286">
            <v>21</v>
          </cell>
          <cell r="F286">
            <v>173000</v>
          </cell>
        </row>
        <row r="287">
          <cell r="B287" t="str">
            <v>ELIZABETH EAST</v>
          </cell>
          <cell r="C287">
            <v>7</v>
          </cell>
          <cell r="D287">
            <v>235000</v>
          </cell>
          <cell r="E287">
            <v>15</v>
          </cell>
          <cell r="F287">
            <v>205000</v>
          </cell>
        </row>
        <row r="288">
          <cell r="B288" t="str">
            <v>ELIZABETH GROVE</v>
          </cell>
          <cell r="C288">
            <v>2</v>
          </cell>
          <cell r="D288">
            <v>207500</v>
          </cell>
          <cell r="E288">
            <v>5</v>
          </cell>
          <cell r="F288">
            <v>184950</v>
          </cell>
        </row>
        <row r="289">
          <cell r="B289" t="str">
            <v>ELIZABETH NORTH</v>
          </cell>
          <cell r="C289">
            <v>15</v>
          </cell>
          <cell r="D289">
            <v>210000</v>
          </cell>
          <cell r="E289">
            <v>8</v>
          </cell>
          <cell r="F289">
            <v>171000</v>
          </cell>
        </row>
        <row r="290">
          <cell r="B290" t="str">
            <v>ELIZABETH PARK</v>
          </cell>
          <cell r="C290">
            <v>22</v>
          </cell>
          <cell r="D290">
            <v>204750</v>
          </cell>
          <cell r="E290">
            <v>17</v>
          </cell>
          <cell r="F290">
            <v>195000</v>
          </cell>
        </row>
        <row r="291">
          <cell r="B291" t="str">
            <v>ELIZABETH SOUTH</v>
          </cell>
          <cell r="C291">
            <v>5</v>
          </cell>
          <cell r="D291">
            <v>220000</v>
          </cell>
          <cell r="E291">
            <v>5</v>
          </cell>
          <cell r="F291">
            <v>243000</v>
          </cell>
        </row>
        <row r="292">
          <cell r="B292" t="str">
            <v>ELIZABETH VALE</v>
          </cell>
          <cell r="C292">
            <v>12</v>
          </cell>
          <cell r="D292">
            <v>231750.5</v>
          </cell>
          <cell r="E292">
            <v>19</v>
          </cell>
          <cell r="F292">
            <v>231000</v>
          </cell>
        </row>
        <row r="293">
          <cell r="B293" t="str">
            <v>EVANSTON PARK</v>
          </cell>
          <cell r="C293">
            <v>16</v>
          </cell>
          <cell r="D293">
            <v>310000</v>
          </cell>
          <cell r="E293">
            <v>18</v>
          </cell>
          <cell r="F293">
            <v>377500</v>
          </cell>
        </row>
        <row r="294">
          <cell r="B294" t="str">
            <v>GOULD CREEK</v>
          </cell>
        </row>
        <row r="295">
          <cell r="B295" t="str">
            <v>HILLBANK</v>
          </cell>
          <cell r="C295">
            <v>23</v>
          </cell>
          <cell r="D295">
            <v>355000</v>
          </cell>
          <cell r="E295">
            <v>16</v>
          </cell>
          <cell r="F295">
            <v>303000</v>
          </cell>
        </row>
        <row r="296">
          <cell r="B296" t="str">
            <v>HILLIER</v>
          </cell>
        </row>
        <row r="297">
          <cell r="B297" t="str">
            <v>HUMBUG SCRUB</v>
          </cell>
        </row>
        <row r="298">
          <cell r="B298" t="str">
            <v>MACDONALD PARK</v>
          </cell>
        </row>
        <row r="299">
          <cell r="B299" t="str">
            <v>MUNNO PARA</v>
          </cell>
          <cell r="C299">
            <v>14</v>
          </cell>
          <cell r="D299">
            <v>215000</v>
          </cell>
          <cell r="E299">
            <v>5</v>
          </cell>
          <cell r="F299">
            <v>220000</v>
          </cell>
        </row>
        <row r="300">
          <cell r="B300" t="str">
            <v>MUNNO PARA DOWNS</v>
          </cell>
        </row>
        <row r="301">
          <cell r="B301" t="str">
            <v>MUNNO PARA WEST</v>
          </cell>
          <cell r="C301">
            <v>26</v>
          </cell>
          <cell r="D301">
            <v>285050</v>
          </cell>
          <cell r="E301">
            <v>16</v>
          </cell>
          <cell r="F301">
            <v>284250</v>
          </cell>
        </row>
        <row r="302">
          <cell r="B302" t="str">
            <v>ONE TREE HILL</v>
          </cell>
          <cell r="C302">
            <v>3</v>
          </cell>
          <cell r="D302">
            <v>600000</v>
          </cell>
          <cell r="E302">
            <v>2</v>
          </cell>
          <cell r="F302">
            <v>513500</v>
          </cell>
        </row>
        <row r="303">
          <cell r="B303" t="str">
            <v>PENFIELD</v>
          </cell>
          <cell r="C303">
            <v>1</v>
          </cell>
          <cell r="D303">
            <v>270000</v>
          </cell>
        </row>
        <row r="304">
          <cell r="B304" t="str">
            <v>PENFIELD GARDENS</v>
          </cell>
        </row>
        <row r="305">
          <cell r="B305" t="str">
            <v>SAMPSON FLAT</v>
          </cell>
        </row>
        <row r="306">
          <cell r="B306" t="str">
            <v>SMITHFIELD</v>
          </cell>
          <cell r="C306">
            <v>6</v>
          </cell>
          <cell r="D306">
            <v>264000</v>
          </cell>
          <cell r="E306">
            <v>5</v>
          </cell>
          <cell r="F306">
            <v>220000</v>
          </cell>
        </row>
        <row r="307">
          <cell r="B307" t="str">
            <v>SMITHFIELD PLAINS</v>
          </cell>
          <cell r="C307">
            <v>13</v>
          </cell>
          <cell r="D307">
            <v>170000</v>
          </cell>
          <cell r="E307">
            <v>4</v>
          </cell>
          <cell r="F307">
            <v>171750</v>
          </cell>
        </row>
        <row r="308">
          <cell r="B308" t="str">
            <v>ST KILDA</v>
          </cell>
        </row>
        <row r="309">
          <cell r="B309" t="str">
            <v>ULEYBURY</v>
          </cell>
        </row>
        <row r="310">
          <cell r="B310" t="str">
            <v>VIRGINIA</v>
          </cell>
          <cell r="C310">
            <v>2</v>
          </cell>
          <cell r="D310">
            <v>465000</v>
          </cell>
          <cell r="E310">
            <v>2</v>
          </cell>
          <cell r="F310">
            <v>337500</v>
          </cell>
        </row>
        <row r="311">
          <cell r="B311" t="str">
            <v>WATERLOO CORNER</v>
          </cell>
        </row>
        <row r="312">
          <cell r="B312" t="str">
            <v>YATTALUNGA</v>
          </cell>
        </row>
        <row r="313">
          <cell r="B313" t="str">
            <v>ALBERTON</v>
          </cell>
          <cell r="C313">
            <v>6</v>
          </cell>
          <cell r="D313">
            <v>470000</v>
          </cell>
        </row>
        <row r="314">
          <cell r="B314" t="str">
            <v>ANGLE PARK</v>
          </cell>
          <cell r="C314">
            <v>1</v>
          </cell>
          <cell r="D314">
            <v>408000</v>
          </cell>
          <cell r="E314">
            <v>5</v>
          </cell>
          <cell r="F314">
            <v>385500</v>
          </cell>
        </row>
        <row r="315">
          <cell r="B315" t="str">
            <v>BIRKENHEAD</v>
          </cell>
          <cell r="C315">
            <v>11</v>
          </cell>
          <cell r="D315">
            <v>362500</v>
          </cell>
          <cell r="E315">
            <v>6</v>
          </cell>
          <cell r="F315">
            <v>350000</v>
          </cell>
        </row>
        <row r="316">
          <cell r="B316" t="str">
            <v>BLAIR ATHOL</v>
          </cell>
          <cell r="C316">
            <v>17</v>
          </cell>
          <cell r="D316">
            <v>380000</v>
          </cell>
          <cell r="E316">
            <v>10</v>
          </cell>
          <cell r="F316">
            <v>411250</v>
          </cell>
        </row>
        <row r="317">
          <cell r="B317" t="str">
            <v>BROADVIEW</v>
          </cell>
          <cell r="C317">
            <v>13</v>
          </cell>
          <cell r="D317">
            <v>459500</v>
          </cell>
          <cell r="E317">
            <v>12</v>
          </cell>
          <cell r="F317">
            <v>565500</v>
          </cell>
        </row>
        <row r="318">
          <cell r="B318" t="str">
            <v>CLEARVIEW</v>
          </cell>
          <cell r="C318">
            <v>19</v>
          </cell>
          <cell r="D318">
            <v>375000</v>
          </cell>
          <cell r="E318">
            <v>16</v>
          </cell>
          <cell r="F318">
            <v>407500</v>
          </cell>
        </row>
        <row r="319">
          <cell r="B319" t="str">
            <v>CROYDON PARK</v>
          </cell>
          <cell r="C319">
            <v>10</v>
          </cell>
          <cell r="D319">
            <v>380000</v>
          </cell>
          <cell r="E319">
            <v>9</v>
          </cell>
          <cell r="F319">
            <v>440000</v>
          </cell>
        </row>
        <row r="320">
          <cell r="B320" t="str">
            <v>DERNANCOURT</v>
          </cell>
          <cell r="C320">
            <v>12</v>
          </cell>
          <cell r="D320">
            <v>483000</v>
          </cell>
          <cell r="E320">
            <v>16</v>
          </cell>
          <cell r="F320">
            <v>453500</v>
          </cell>
        </row>
        <row r="321">
          <cell r="B321" t="str">
            <v>DEVON PARK</v>
          </cell>
          <cell r="C321">
            <v>4</v>
          </cell>
          <cell r="D321">
            <v>449000</v>
          </cell>
          <cell r="E321">
            <v>1</v>
          </cell>
          <cell r="F321">
            <v>619000</v>
          </cell>
        </row>
        <row r="322">
          <cell r="B322" t="str">
            <v>DRY CREEK</v>
          </cell>
          <cell r="C322">
            <v>3</v>
          </cell>
          <cell r="D322">
            <v>190473</v>
          </cell>
        </row>
        <row r="323">
          <cell r="B323" t="str">
            <v>DUDLEY PARK</v>
          </cell>
          <cell r="E323">
            <v>2</v>
          </cell>
          <cell r="F323">
            <v>397000</v>
          </cell>
        </row>
        <row r="324">
          <cell r="B324" t="str">
            <v>ENFIELD</v>
          </cell>
          <cell r="C324">
            <v>26</v>
          </cell>
          <cell r="D324">
            <v>365000</v>
          </cell>
          <cell r="E324">
            <v>18</v>
          </cell>
          <cell r="F324">
            <v>402000</v>
          </cell>
        </row>
        <row r="325">
          <cell r="B325" t="str">
            <v>ETHELTON</v>
          </cell>
          <cell r="C325">
            <v>9</v>
          </cell>
          <cell r="D325">
            <v>372000</v>
          </cell>
          <cell r="E325">
            <v>6</v>
          </cell>
          <cell r="F325">
            <v>332500</v>
          </cell>
        </row>
        <row r="326">
          <cell r="B326" t="str">
            <v>EXETER</v>
          </cell>
          <cell r="C326">
            <v>4</v>
          </cell>
          <cell r="D326">
            <v>515000</v>
          </cell>
          <cell r="E326">
            <v>2</v>
          </cell>
          <cell r="F326">
            <v>485500</v>
          </cell>
        </row>
        <row r="327">
          <cell r="B327" t="str">
            <v>FERRYDEN PARK</v>
          </cell>
          <cell r="C327">
            <v>6</v>
          </cell>
          <cell r="D327">
            <v>371000</v>
          </cell>
          <cell r="E327">
            <v>7</v>
          </cell>
          <cell r="F327">
            <v>430150</v>
          </cell>
        </row>
        <row r="328">
          <cell r="B328" t="str">
            <v>GEPPS CROSS</v>
          </cell>
          <cell r="E328">
            <v>2</v>
          </cell>
          <cell r="F328">
            <v>287500</v>
          </cell>
        </row>
        <row r="329">
          <cell r="B329" t="str">
            <v>GILLES PLAINS</v>
          </cell>
          <cell r="C329">
            <v>14</v>
          </cell>
          <cell r="D329">
            <v>360000</v>
          </cell>
          <cell r="E329">
            <v>9</v>
          </cell>
          <cell r="F329">
            <v>367500</v>
          </cell>
        </row>
        <row r="330">
          <cell r="B330" t="str">
            <v>GILLMAN</v>
          </cell>
        </row>
        <row r="331">
          <cell r="B331" t="str">
            <v>GLANVILLE</v>
          </cell>
          <cell r="C331">
            <v>3</v>
          </cell>
          <cell r="D331">
            <v>285000</v>
          </cell>
          <cell r="E331">
            <v>1</v>
          </cell>
          <cell r="F331">
            <v>315000</v>
          </cell>
        </row>
        <row r="332">
          <cell r="B332" t="str">
            <v>GREENACRES</v>
          </cell>
          <cell r="C332">
            <v>9</v>
          </cell>
          <cell r="D332">
            <v>375000</v>
          </cell>
          <cell r="E332">
            <v>18</v>
          </cell>
          <cell r="F332">
            <v>415300</v>
          </cell>
        </row>
        <row r="333">
          <cell r="B333" t="str">
            <v>HAMPSTEAD GARDENS</v>
          </cell>
          <cell r="C333">
            <v>6</v>
          </cell>
          <cell r="D333">
            <v>442000</v>
          </cell>
          <cell r="E333">
            <v>2</v>
          </cell>
          <cell r="F333">
            <v>451333</v>
          </cell>
        </row>
        <row r="334">
          <cell r="B334" t="str">
            <v>HILLCREST</v>
          </cell>
          <cell r="C334">
            <v>12</v>
          </cell>
          <cell r="D334">
            <v>405000</v>
          </cell>
          <cell r="E334">
            <v>9</v>
          </cell>
          <cell r="F334">
            <v>445000</v>
          </cell>
        </row>
        <row r="335">
          <cell r="B335" t="str">
            <v>HOLDEN HILL</v>
          </cell>
          <cell r="C335">
            <v>14</v>
          </cell>
          <cell r="D335">
            <v>343000</v>
          </cell>
          <cell r="E335">
            <v>8</v>
          </cell>
          <cell r="F335">
            <v>360500</v>
          </cell>
        </row>
        <row r="336">
          <cell r="B336" t="str">
            <v>KILBURN</v>
          </cell>
          <cell r="C336">
            <v>10</v>
          </cell>
          <cell r="D336">
            <v>410000</v>
          </cell>
          <cell r="E336">
            <v>4</v>
          </cell>
          <cell r="F336">
            <v>442750</v>
          </cell>
        </row>
        <row r="337">
          <cell r="B337" t="str">
            <v>KLEMZIG</v>
          </cell>
          <cell r="C337">
            <v>26</v>
          </cell>
          <cell r="D337">
            <v>463000</v>
          </cell>
          <cell r="E337">
            <v>16</v>
          </cell>
          <cell r="F337">
            <v>516000</v>
          </cell>
        </row>
        <row r="338">
          <cell r="B338" t="str">
            <v>LARGS BAY</v>
          </cell>
          <cell r="C338">
            <v>14</v>
          </cell>
          <cell r="D338">
            <v>447500</v>
          </cell>
          <cell r="E338">
            <v>11</v>
          </cell>
          <cell r="F338">
            <v>585000</v>
          </cell>
        </row>
        <row r="339">
          <cell r="B339" t="str">
            <v>LARGS NORTH</v>
          </cell>
          <cell r="C339">
            <v>26</v>
          </cell>
          <cell r="D339">
            <v>450000</v>
          </cell>
          <cell r="E339">
            <v>15</v>
          </cell>
          <cell r="F339">
            <v>417000</v>
          </cell>
        </row>
        <row r="340">
          <cell r="B340" t="str">
            <v>MANNINGHAM</v>
          </cell>
          <cell r="C340">
            <v>4</v>
          </cell>
          <cell r="D340">
            <v>476000</v>
          </cell>
          <cell r="E340">
            <v>1</v>
          </cell>
          <cell r="F340">
            <v>526500</v>
          </cell>
        </row>
        <row r="341">
          <cell r="B341" t="str">
            <v>MANSFIELD PARK</v>
          </cell>
          <cell r="C341">
            <v>7</v>
          </cell>
          <cell r="D341">
            <v>385000</v>
          </cell>
          <cell r="E341">
            <v>10</v>
          </cell>
          <cell r="F341">
            <v>356000</v>
          </cell>
        </row>
        <row r="342">
          <cell r="B342" t="str">
            <v>NEW PORT</v>
          </cell>
        </row>
        <row r="343">
          <cell r="B343" t="str">
            <v>NORTH HAVEN</v>
          </cell>
          <cell r="C343">
            <v>18</v>
          </cell>
          <cell r="D343">
            <v>435500</v>
          </cell>
          <cell r="E343">
            <v>15</v>
          </cell>
          <cell r="F343">
            <v>393000</v>
          </cell>
        </row>
        <row r="344">
          <cell r="B344" t="str">
            <v>NORTHFIELD</v>
          </cell>
          <cell r="C344">
            <v>18</v>
          </cell>
          <cell r="D344">
            <v>372500</v>
          </cell>
          <cell r="E344">
            <v>18</v>
          </cell>
          <cell r="F344">
            <v>420000</v>
          </cell>
        </row>
        <row r="345">
          <cell r="B345" t="str">
            <v>NORTHGATE</v>
          </cell>
          <cell r="C345">
            <v>19</v>
          </cell>
          <cell r="D345">
            <v>520000</v>
          </cell>
          <cell r="E345">
            <v>16</v>
          </cell>
          <cell r="F345">
            <v>485000</v>
          </cell>
        </row>
        <row r="346">
          <cell r="B346" t="str">
            <v>OAKDEN</v>
          </cell>
          <cell r="C346">
            <v>11</v>
          </cell>
          <cell r="D346">
            <v>430000</v>
          </cell>
          <cell r="E346">
            <v>9</v>
          </cell>
          <cell r="F346">
            <v>455000</v>
          </cell>
        </row>
        <row r="347">
          <cell r="B347" t="str">
            <v>OSBORNE</v>
          </cell>
          <cell r="C347">
            <v>6</v>
          </cell>
          <cell r="D347">
            <v>332500</v>
          </cell>
          <cell r="E347">
            <v>6</v>
          </cell>
          <cell r="F347">
            <v>400000</v>
          </cell>
        </row>
        <row r="348">
          <cell r="B348" t="str">
            <v>OTTOWAY</v>
          </cell>
          <cell r="C348">
            <v>9</v>
          </cell>
          <cell r="D348">
            <v>340000</v>
          </cell>
          <cell r="E348">
            <v>4</v>
          </cell>
          <cell r="F348">
            <v>323000</v>
          </cell>
        </row>
        <row r="349">
          <cell r="B349" t="str">
            <v>OUTER HARBOR</v>
          </cell>
        </row>
        <row r="350">
          <cell r="B350" t="str">
            <v>OVINGHAM</v>
          </cell>
          <cell r="E350">
            <v>2</v>
          </cell>
          <cell r="F350">
            <v>553000</v>
          </cell>
        </row>
        <row r="351">
          <cell r="B351" t="str">
            <v>PETERHEAD</v>
          </cell>
          <cell r="C351">
            <v>7</v>
          </cell>
          <cell r="D351">
            <v>298000</v>
          </cell>
          <cell r="E351">
            <v>2</v>
          </cell>
          <cell r="F351">
            <v>270000</v>
          </cell>
        </row>
        <row r="352">
          <cell r="B352" t="str">
            <v>PORT ADELAIDE</v>
          </cell>
          <cell r="C352">
            <v>5</v>
          </cell>
          <cell r="D352">
            <v>529000</v>
          </cell>
          <cell r="E352">
            <v>5</v>
          </cell>
          <cell r="F352">
            <v>465000</v>
          </cell>
        </row>
        <row r="353">
          <cell r="B353" t="str">
            <v>PROSPECT</v>
          </cell>
          <cell r="C353">
            <v>35</v>
          </cell>
          <cell r="D353">
            <v>555008</v>
          </cell>
          <cell r="E353">
            <v>37</v>
          </cell>
          <cell r="F353">
            <v>580000</v>
          </cell>
        </row>
        <row r="354">
          <cell r="B354" t="str">
            <v>QUEENSTOWN</v>
          </cell>
          <cell r="C354">
            <v>8</v>
          </cell>
          <cell r="D354">
            <v>385000</v>
          </cell>
          <cell r="E354">
            <v>7</v>
          </cell>
          <cell r="F354">
            <v>387500</v>
          </cell>
        </row>
        <row r="355">
          <cell r="B355" t="str">
            <v>REGENCY PARK</v>
          </cell>
        </row>
        <row r="356">
          <cell r="B356" t="str">
            <v>ROSEWATER</v>
          </cell>
          <cell r="C356">
            <v>11</v>
          </cell>
          <cell r="D356">
            <v>305000</v>
          </cell>
          <cell r="E356">
            <v>8</v>
          </cell>
          <cell r="F356">
            <v>340000</v>
          </cell>
        </row>
        <row r="357">
          <cell r="B357" t="str">
            <v>SEFTON PARK</v>
          </cell>
          <cell r="C357">
            <v>1</v>
          </cell>
          <cell r="D357">
            <v>467250</v>
          </cell>
          <cell r="E357">
            <v>8</v>
          </cell>
          <cell r="F357">
            <v>552500</v>
          </cell>
        </row>
        <row r="358">
          <cell r="B358" t="str">
            <v>SEMAPHORE</v>
          </cell>
          <cell r="C358">
            <v>8</v>
          </cell>
          <cell r="D358">
            <v>562500</v>
          </cell>
          <cell r="E358">
            <v>5</v>
          </cell>
          <cell r="F358">
            <v>530000</v>
          </cell>
        </row>
        <row r="359">
          <cell r="B359" t="str">
            <v>SEMAPHORE SOUTH</v>
          </cell>
          <cell r="C359">
            <v>3</v>
          </cell>
          <cell r="D359">
            <v>525000</v>
          </cell>
          <cell r="E359">
            <v>4</v>
          </cell>
          <cell r="F359">
            <v>455000</v>
          </cell>
        </row>
        <row r="360">
          <cell r="B360" t="str">
            <v>TAPEROO</v>
          </cell>
          <cell r="C360">
            <v>8</v>
          </cell>
          <cell r="D360">
            <v>312250</v>
          </cell>
          <cell r="E360">
            <v>9</v>
          </cell>
          <cell r="F360">
            <v>281500</v>
          </cell>
        </row>
        <row r="361">
          <cell r="B361" t="str">
            <v>VALLEY VIEW</v>
          </cell>
          <cell r="C361">
            <v>16</v>
          </cell>
          <cell r="D361">
            <v>347000</v>
          </cell>
          <cell r="E361">
            <v>15</v>
          </cell>
          <cell r="F361">
            <v>367500</v>
          </cell>
        </row>
        <row r="362">
          <cell r="B362" t="str">
            <v>WALKLEY HEIGHTS</v>
          </cell>
          <cell r="C362">
            <v>12</v>
          </cell>
          <cell r="D362">
            <v>525750</v>
          </cell>
          <cell r="E362">
            <v>4</v>
          </cell>
          <cell r="F362">
            <v>503000</v>
          </cell>
        </row>
        <row r="363">
          <cell r="B363" t="str">
            <v>WINDSOR GARDENS</v>
          </cell>
          <cell r="C363">
            <v>18</v>
          </cell>
          <cell r="D363">
            <v>401200</v>
          </cell>
          <cell r="E363">
            <v>21</v>
          </cell>
          <cell r="F363">
            <v>430500</v>
          </cell>
        </row>
        <row r="364">
          <cell r="B364" t="str">
            <v>WINGFIELD</v>
          </cell>
          <cell r="E364">
            <v>1</v>
          </cell>
          <cell r="F364">
            <v>325000</v>
          </cell>
        </row>
        <row r="365">
          <cell r="B365" t="str">
            <v>WOODVILLE GARDENS</v>
          </cell>
          <cell r="C365">
            <v>2</v>
          </cell>
          <cell r="D365">
            <v>445000</v>
          </cell>
          <cell r="E365">
            <v>3</v>
          </cell>
          <cell r="F365">
            <v>350500</v>
          </cell>
        </row>
        <row r="366">
          <cell r="B366" t="str">
            <v>BROADVIEW</v>
          </cell>
          <cell r="C366">
            <v>13</v>
          </cell>
          <cell r="D366">
            <v>459500</v>
          </cell>
          <cell r="E366">
            <v>12</v>
          </cell>
          <cell r="F366">
            <v>565500</v>
          </cell>
        </row>
        <row r="367">
          <cell r="B367" t="str">
            <v>COLLINSWOOD</v>
          </cell>
          <cell r="C367">
            <v>6</v>
          </cell>
          <cell r="D367">
            <v>562000</v>
          </cell>
          <cell r="E367">
            <v>3</v>
          </cell>
          <cell r="F367">
            <v>895000</v>
          </cell>
        </row>
        <row r="368">
          <cell r="B368" t="str">
            <v>FITZROY</v>
          </cell>
          <cell r="C368">
            <v>2</v>
          </cell>
          <cell r="D368">
            <v>1077500</v>
          </cell>
          <cell r="E368">
            <v>1</v>
          </cell>
          <cell r="F368">
            <v>1100000</v>
          </cell>
        </row>
        <row r="369">
          <cell r="B369" t="str">
            <v>MEDINDIE GARDENS</v>
          </cell>
          <cell r="C369">
            <v>1</v>
          </cell>
          <cell r="D369">
            <v>860000</v>
          </cell>
          <cell r="E369">
            <v>2</v>
          </cell>
          <cell r="F369">
            <v>940000</v>
          </cell>
        </row>
        <row r="370">
          <cell r="B370" t="str">
            <v>NAILSWORTH</v>
          </cell>
          <cell r="C370">
            <v>4</v>
          </cell>
          <cell r="D370">
            <v>508750</v>
          </cell>
          <cell r="E370">
            <v>5</v>
          </cell>
          <cell r="F370">
            <v>581000</v>
          </cell>
        </row>
        <row r="371">
          <cell r="B371" t="str">
            <v>OVINGHAM</v>
          </cell>
          <cell r="E371">
            <v>2</v>
          </cell>
          <cell r="F371">
            <v>553000</v>
          </cell>
        </row>
        <row r="372">
          <cell r="B372" t="str">
            <v>PROSPECT</v>
          </cell>
          <cell r="C372">
            <v>35</v>
          </cell>
          <cell r="D372">
            <v>555008</v>
          </cell>
          <cell r="E372">
            <v>37</v>
          </cell>
          <cell r="F372">
            <v>580000</v>
          </cell>
        </row>
        <row r="373">
          <cell r="B373" t="str">
            <v>SEFTON PARK</v>
          </cell>
          <cell r="C373">
            <v>1</v>
          </cell>
          <cell r="D373">
            <v>467250</v>
          </cell>
          <cell r="E373">
            <v>8</v>
          </cell>
          <cell r="F373">
            <v>552500</v>
          </cell>
        </row>
        <row r="374">
          <cell r="B374" t="str">
            <v>THORNGATE</v>
          </cell>
          <cell r="E374">
            <v>1</v>
          </cell>
          <cell r="F374">
            <v>1392500</v>
          </cell>
        </row>
        <row r="375">
          <cell r="B375" t="str">
            <v>BOLIVAR</v>
          </cell>
        </row>
        <row r="376">
          <cell r="B376" t="str">
            <v>BRAHMA LODGE</v>
          </cell>
          <cell r="C376">
            <v>15</v>
          </cell>
          <cell r="D376">
            <v>260500</v>
          </cell>
          <cell r="E376">
            <v>7</v>
          </cell>
          <cell r="F376">
            <v>267000</v>
          </cell>
        </row>
        <row r="377">
          <cell r="B377" t="str">
            <v>BURTON</v>
          </cell>
          <cell r="C377">
            <v>22</v>
          </cell>
          <cell r="D377">
            <v>295000</v>
          </cell>
          <cell r="E377">
            <v>24</v>
          </cell>
          <cell r="F377">
            <v>315000</v>
          </cell>
        </row>
        <row r="378">
          <cell r="B378" t="str">
            <v>CAVAN</v>
          </cell>
          <cell r="C378">
            <v>1</v>
          </cell>
          <cell r="D378">
            <v>316000</v>
          </cell>
        </row>
        <row r="379">
          <cell r="B379" t="str">
            <v>DIREK</v>
          </cell>
          <cell r="E379">
            <v>6</v>
          </cell>
          <cell r="F379">
            <v>318000</v>
          </cell>
        </row>
        <row r="380">
          <cell r="B380" t="str">
            <v>DRY CREEK</v>
          </cell>
          <cell r="C380">
            <v>3</v>
          </cell>
          <cell r="D380">
            <v>190473</v>
          </cell>
        </row>
        <row r="381">
          <cell r="B381" t="str">
            <v>EDINBURGH</v>
          </cell>
        </row>
        <row r="382">
          <cell r="B382" t="str">
            <v>ELIZABETH VALE</v>
          </cell>
          <cell r="C382">
            <v>12</v>
          </cell>
          <cell r="D382">
            <v>231750.5</v>
          </cell>
          <cell r="E382">
            <v>19</v>
          </cell>
          <cell r="F382">
            <v>231000</v>
          </cell>
        </row>
        <row r="383">
          <cell r="B383" t="str">
            <v>GLOBE DERBY PARK</v>
          </cell>
        </row>
        <row r="384">
          <cell r="B384" t="str">
            <v>GREEN FIELDS</v>
          </cell>
          <cell r="C384">
            <v>1</v>
          </cell>
          <cell r="D384">
            <v>330000</v>
          </cell>
        </row>
        <row r="385">
          <cell r="B385" t="str">
            <v>GULFVIEW HEIGHTS</v>
          </cell>
          <cell r="C385">
            <v>18</v>
          </cell>
          <cell r="D385">
            <v>495000</v>
          </cell>
          <cell r="E385">
            <v>11</v>
          </cell>
          <cell r="F385">
            <v>495000</v>
          </cell>
        </row>
        <row r="386">
          <cell r="B386" t="str">
            <v>INGLE FARM</v>
          </cell>
          <cell r="C386">
            <v>27</v>
          </cell>
          <cell r="D386">
            <v>307500</v>
          </cell>
          <cell r="E386">
            <v>33</v>
          </cell>
          <cell r="F386">
            <v>300000</v>
          </cell>
        </row>
        <row r="387">
          <cell r="B387" t="str">
            <v>MAWSON LAKES</v>
          </cell>
          <cell r="C387">
            <v>57</v>
          </cell>
          <cell r="D387">
            <v>465000</v>
          </cell>
          <cell r="E387">
            <v>44</v>
          </cell>
          <cell r="F387">
            <v>459000</v>
          </cell>
        </row>
        <row r="388">
          <cell r="B388" t="str">
            <v>MODBURY HEIGHTS</v>
          </cell>
          <cell r="C388">
            <v>28</v>
          </cell>
          <cell r="D388">
            <v>362750</v>
          </cell>
          <cell r="E388">
            <v>23</v>
          </cell>
          <cell r="F388">
            <v>388000</v>
          </cell>
        </row>
        <row r="389">
          <cell r="B389" t="str">
            <v>PARA HILLS</v>
          </cell>
          <cell r="C389">
            <v>32</v>
          </cell>
          <cell r="D389">
            <v>288000</v>
          </cell>
          <cell r="E389">
            <v>18</v>
          </cell>
          <cell r="F389">
            <v>310000</v>
          </cell>
        </row>
        <row r="390">
          <cell r="B390" t="str">
            <v>PARA HILLS WEST</v>
          </cell>
          <cell r="C390">
            <v>8</v>
          </cell>
          <cell r="D390">
            <v>297500</v>
          </cell>
          <cell r="E390">
            <v>6</v>
          </cell>
          <cell r="F390">
            <v>316250</v>
          </cell>
        </row>
        <row r="391">
          <cell r="B391" t="str">
            <v>PARA VISTA</v>
          </cell>
          <cell r="C391">
            <v>12</v>
          </cell>
          <cell r="D391">
            <v>302000</v>
          </cell>
          <cell r="E391">
            <v>10</v>
          </cell>
          <cell r="F391">
            <v>350000</v>
          </cell>
        </row>
        <row r="392">
          <cell r="B392" t="str">
            <v>PARAFIELD GARDENS</v>
          </cell>
          <cell r="C392">
            <v>45</v>
          </cell>
          <cell r="D392">
            <v>307500</v>
          </cell>
          <cell r="E392">
            <v>45</v>
          </cell>
          <cell r="F392">
            <v>305000</v>
          </cell>
        </row>
        <row r="393">
          <cell r="B393" t="str">
            <v>PARALOWIE</v>
          </cell>
          <cell r="C393">
            <v>47</v>
          </cell>
          <cell r="D393">
            <v>295000</v>
          </cell>
          <cell r="E393">
            <v>48</v>
          </cell>
          <cell r="F393">
            <v>280000</v>
          </cell>
        </row>
        <row r="394">
          <cell r="B394" t="str">
            <v>POORAKA</v>
          </cell>
          <cell r="C394">
            <v>29</v>
          </cell>
          <cell r="D394">
            <v>320250</v>
          </cell>
          <cell r="E394">
            <v>25</v>
          </cell>
          <cell r="F394">
            <v>330500</v>
          </cell>
        </row>
        <row r="395">
          <cell r="B395" t="str">
            <v>SALISBURY</v>
          </cell>
          <cell r="C395">
            <v>24</v>
          </cell>
          <cell r="D395">
            <v>272000</v>
          </cell>
          <cell r="E395">
            <v>18</v>
          </cell>
          <cell r="F395">
            <v>290500</v>
          </cell>
        </row>
        <row r="396">
          <cell r="B396" t="str">
            <v>SALISBURY DOWNS</v>
          </cell>
          <cell r="C396">
            <v>23</v>
          </cell>
          <cell r="D396">
            <v>294500</v>
          </cell>
          <cell r="E396">
            <v>19</v>
          </cell>
          <cell r="F396">
            <v>303500</v>
          </cell>
        </row>
        <row r="397">
          <cell r="B397" t="str">
            <v>SALISBURY EAST</v>
          </cell>
          <cell r="C397">
            <v>20</v>
          </cell>
          <cell r="D397">
            <v>292000</v>
          </cell>
          <cell r="E397">
            <v>28</v>
          </cell>
          <cell r="F397">
            <v>308000</v>
          </cell>
        </row>
        <row r="398">
          <cell r="B398" t="str">
            <v>SALISBURY HEIGHTS</v>
          </cell>
          <cell r="C398">
            <v>23</v>
          </cell>
          <cell r="D398">
            <v>355000</v>
          </cell>
          <cell r="E398">
            <v>7</v>
          </cell>
          <cell r="F398">
            <v>417500</v>
          </cell>
        </row>
        <row r="399">
          <cell r="B399" t="str">
            <v>SALISBURY NORTH</v>
          </cell>
          <cell r="C399">
            <v>26</v>
          </cell>
          <cell r="D399">
            <v>251500</v>
          </cell>
          <cell r="E399">
            <v>21</v>
          </cell>
          <cell r="F399">
            <v>254000</v>
          </cell>
        </row>
        <row r="400">
          <cell r="B400" t="str">
            <v>SALISBURY PARK</v>
          </cell>
          <cell r="C400">
            <v>12</v>
          </cell>
          <cell r="D400">
            <v>263500</v>
          </cell>
          <cell r="E400">
            <v>3</v>
          </cell>
          <cell r="F400">
            <v>276500</v>
          </cell>
        </row>
        <row r="401">
          <cell r="B401" t="str">
            <v>SALISBURY PLAIN</v>
          </cell>
          <cell r="C401">
            <v>4</v>
          </cell>
          <cell r="D401">
            <v>307500</v>
          </cell>
          <cell r="E401">
            <v>3</v>
          </cell>
          <cell r="F401">
            <v>270000</v>
          </cell>
        </row>
        <row r="402">
          <cell r="B402" t="str">
            <v>SALISBURY SOUTH</v>
          </cell>
        </row>
        <row r="403">
          <cell r="B403" t="str">
            <v>ST KILDA</v>
          </cell>
        </row>
        <row r="404">
          <cell r="B404" t="str">
            <v>VALLEY VIEW</v>
          </cell>
          <cell r="C404">
            <v>16</v>
          </cell>
          <cell r="D404">
            <v>347000</v>
          </cell>
          <cell r="E404">
            <v>15</v>
          </cell>
          <cell r="F404">
            <v>367500</v>
          </cell>
        </row>
        <row r="405">
          <cell r="B405" t="str">
            <v>WALKLEY HEIGHTS</v>
          </cell>
          <cell r="C405">
            <v>12</v>
          </cell>
          <cell r="D405">
            <v>525750</v>
          </cell>
          <cell r="E405">
            <v>4</v>
          </cell>
          <cell r="F405">
            <v>503000</v>
          </cell>
        </row>
        <row r="406">
          <cell r="B406" t="str">
            <v>WATERLOO CORNER</v>
          </cell>
        </row>
        <row r="407">
          <cell r="B407" t="str">
            <v>BANKSIA PARK</v>
          </cell>
          <cell r="C407">
            <v>14</v>
          </cell>
          <cell r="D407">
            <v>328750</v>
          </cell>
          <cell r="E407">
            <v>14</v>
          </cell>
          <cell r="F407">
            <v>377500</v>
          </cell>
        </row>
        <row r="408">
          <cell r="B408" t="str">
            <v>DERNANCOURT</v>
          </cell>
          <cell r="C408">
            <v>12</v>
          </cell>
          <cell r="D408">
            <v>483000</v>
          </cell>
          <cell r="E408">
            <v>16</v>
          </cell>
          <cell r="F408">
            <v>453500</v>
          </cell>
        </row>
        <row r="409">
          <cell r="B409" t="str">
            <v>FAIRVIEW PARK</v>
          </cell>
          <cell r="C409">
            <v>14</v>
          </cell>
          <cell r="D409">
            <v>365000</v>
          </cell>
          <cell r="E409">
            <v>11</v>
          </cell>
          <cell r="F409">
            <v>385500</v>
          </cell>
        </row>
        <row r="410">
          <cell r="B410" t="str">
            <v>GILLES PLAINS</v>
          </cell>
          <cell r="C410">
            <v>14</v>
          </cell>
          <cell r="D410">
            <v>360000</v>
          </cell>
          <cell r="E410">
            <v>9</v>
          </cell>
          <cell r="F410">
            <v>367500</v>
          </cell>
        </row>
        <row r="411">
          <cell r="B411" t="str">
            <v>GOLDEN GROVE</v>
          </cell>
          <cell r="C411">
            <v>43</v>
          </cell>
          <cell r="D411">
            <v>406000</v>
          </cell>
          <cell r="E411">
            <v>25</v>
          </cell>
          <cell r="F411">
            <v>385000</v>
          </cell>
        </row>
        <row r="412">
          <cell r="B412" t="str">
            <v>GOULD CREEK</v>
          </cell>
        </row>
        <row r="413">
          <cell r="B413" t="str">
            <v>GREENWITH</v>
          </cell>
          <cell r="C413">
            <v>32</v>
          </cell>
          <cell r="D413">
            <v>430000</v>
          </cell>
          <cell r="E413">
            <v>32</v>
          </cell>
          <cell r="F413">
            <v>390000</v>
          </cell>
        </row>
        <row r="414">
          <cell r="B414" t="str">
            <v>GULFVIEW HEIGHTS</v>
          </cell>
          <cell r="C414">
            <v>18</v>
          </cell>
          <cell r="D414">
            <v>495000</v>
          </cell>
          <cell r="E414">
            <v>11</v>
          </cell>
          <cell r="F414">
            <v>495000</v>
          </cell>
        </row>
        <row r="415">
          <cell r="B415" t="str">
            <v>HIGHBURY</v>
          </cell>
          <cell r="C415">
            <v>16</v>
          </cell>
          <cell r="D415">
            <v>436500</v>
          </cell>
          <cell r="E415">
            <v>23</v>
          </cell>
          <cell r="F415">
            <v>507500</v>
          </cell>
        </row>
        <row r="416">
          <cell r="B416" t="str">
            <v>HOLDEN HILL</v>
          </cell>
          <cell r="C416">
            <v>14</v>
          </cell>
          <cell r="D416">
            <v>343000</v>
          </cell>
          <cell r="E416">
            <v>8</v>
          </cell>
          <cell r="F416">
            <v>360500</v>
          </cell>
        </row>
        <row r="417">
          <cell r="B417" t="str">
            <v>HOPE VALLEY</v>
          </cell>
          <cell r="C417">
            <v>19</v>
          </cell>
          <cell r="D417">
            <v>380000</v>
          </cell>
          <cell r="E417">
            <v>15</v>
          </cell>
          <cell r="F417">
            <v>384720</v>
          </cell>
        </row>
        <row r="418">
          <cell r="B418" t="str">
            <v>MODBURY</v>
          </cell>
          <cell r="C418">
            <v>18</v>
          </cell>
          <cell r="D418">
            <v>348750</v>
          </cell>
          <cell r="E418">
            <v>4</v>
          </cell>
          <cell r="F418">
            <v>436000</v>
          </cell>
        </row>
        <row r="419">
          <cell r="B419" t="str">
            <v>MODBURY HEIGHTS</v>
          </cell>
          <cell r="C419">
            <v>28</v>
          </cell>
          <cell r="D419">
            <v>362750</v>
          </cell>
          <cell r="E419">
            <v>23</v>
          </cell>
          <cell r="F419">
            <v>388000</v>
          </cell>
        </row>
        <row r="420">
          <cell r="B420" t="str">
            <v>MODBURY NORTH</v>
          </cell>
          <cell r="C420">
            <v>20</v>
          </cell>
          <cell r="D420">
            <v>327500</v>
          </cell>
          <cell r="E420">
            <v>12</v>
          </cell>
          <cell r="F420">
            <v>342500</v>
          </cell>
        </row>
        <row r="421">
          <cell r="B421" t="str">
            <v>REDWOOD PARK</v>
          </cell>
          <cell r="C421">
            <v>24</v>
          </cell>
          <cell r="D421">
            <v>335500</v>
          </cell>
          <cell r="E421">
            <v>22</v>
          </cell>
          <cell r="F421">
            <v>370000</v>
          </cell>
        </row>
        <row r="422">
          <cell r="B422" t="str">
            <v>RIDGEHAVEN</v>
          </cell>
          <cell r="C422">
            <v>12</v>
          </cell>
          <cell r="D422">
            <v>330000</v>
          </cell>
          <cell r="E422">
            <v>14</v>
          </cell>
          <cell r="F422">
            <v>353250</v>
          </cell>
        </row>
        <row r="423">
          <cell r="B423" t="str">
            <v>SALISBURY EAST</v>
          </cell>
          <cell r="C423">
            <v>20</v>
          </cell>
          <cell r="D423">
            <v>292000</v>
          </cell>
          <cell r="E423">
            <v>28</v>
          </cell>
          <cell r="F423">
            <v>308000</v>
          </cell>
        </row>
        <row r="424">
          <cell r="B424" t="str">
            <v>SALISBURY HEIGHTS</v>
          </cell>
          <cell r="C424">
            <v>23</v>
          </cell>
          <cell r="D424">
            <v>355000</v>
          </cell>
          <cell r="E424">
            <v>7</v>
          </cell>
          <cell r="F424">
            <v>417500</v>
          </cell>
        </row>
        <row r="425">
          <cell r="B425" t="str">
            <v>ST AGNES</v>
          </cell>
          <cell r="C425">
            <v>12</v>
          </cell>
          <cell r="D425">
            <v>382500</v>
          </cell>
          <cell r="E425">
            <v>7</v>
          </cell>
          <cell r="F425">
            <v>367000</v>
          </cell>
        </row>
        <row r="426">
          <cell r="B426" t="str">
            <v>SURREY DOWNS</v>
          </cell>
          <cell r="C426">
            <v>8</v>
          </cell>
          <cell r="D426">
            <v>314500</v>
          </cell>
          <cell r="E426">
            <v>11</v>
          </cell>
          <cell r="F426">
            <v>356500</v>
          </cell>
        </row>
        <row r="427">
          <cell r="B427" t="str">
            <v>TEA TREE GULLY</v>
          </cell>
          <cell r="C427">
            <v>8</v>
          </cell>
          <cell r="D427">
            <v>435000</v>
          </cell>
          <cell r="E427">
            <v>14</v>
          </cell>
          <cell r="F427">
            <v>422750</v>
          </cell>
        </row>
        <row r="428">
          <cell r="B428" t="str">
            <v>VALLEY VIEW</v>
          </cell>
          <cell r="C428">
            <v>16</v>
          </cell>
          <cell r="D428">
            <v>347000</v>
          </cell>
          <cell r="E428">
            <v>15</v>
          </cell>
          <cell r="F428">
            <v>367500</v>
          </cell>
        </row>
        <row r="429">
          <cell r="B429" t="str">
            <v>VISTA</v>
          </cell>
          <cell r="C429">
            <v>4</v>
          </cell>
          <cell r="D429">
            <v>357500</v>
          </cell>
          <cell r="E429">
            <v>7</v>
          </cell>
          <cell r="F429">
            <v>425000</v>
          </cell>
        </row>
        <row r="430">
          <cell r="B430" t="str">
            <v>WYNN VALE</v>
          </cell>
          <cell r="C430">
            <v>31</v>
          </cell>
          <cell r="D430">
            <v>422500</v>
          </cell>
          <cell r="E430">
            <v>30</v>
          </cell>
          <cell r="F430">
            <v>397500</v>
          </cell>
        </row>
        <row r="431">
          <cell r="B431" t="str">
            <v>YATALA VALE</v>
          </cell>
          <cell r="C431">
            <v>1</v>
          </cell>
          <cell r="D431">
            <v>305000</v>
          </cell>
        </row>
        <row r="432">
          <cell r="B432" t="str">
            <v>BLACK FOREST</v>
          </cell>
          <cell r="C432">
            <v>4</v>
          </cell>
          <cell r="D432">
            <v>593000</v>
          </cell>
          <cell r="E432">
            <v>4</v>
          </cell>
          <cell r="F432">
            <v>645800</v>
          </cell>
        </row>
        <row r="433">
          <cell r="B433" t="str">
            <v>CLARENCE PARK</v>
          </cell>
          <cell r="C433">
            <v>5</v>
          </cell>
          <cell r="D433">
            <v>568000</v>
          </cell>
          <cell r="E433">
            <v>4</v>
          </cell>
          <cell r="F433">
            <v>755000</v>
          </cell>
        </row>
        <row r="434">
          <cell r="B434" t="str">
            <v>EVERARD PARK</v>
          </cell>
          <cell r="C434">
            <v>1</v>
          </cell>
          <cell r="D434">
            <v>595000</v>
          </cell>
          <cell r="E434">
            <v>2</v>
          </cell>
          <cell r="F434">
            <v>1035875</v>
          </cell>
        </row>
        <row r="435">
          <cell r="B435" t="str">
            <v>FORESTVILLE</v>
          </cell>
          <cell r="C435">
            <v>4</v>
          </cell>
          <cell r="D435">
            <v>690000</v>
          </cell>
          <cell r="E435">
            <v>1</v>
          </cell>
          <cell r="F435">
            <v>552000</v>
          </cell>
        </row>
        <row r="436">
          <cell r="B436" t="str">
            <v>FULLARTON</v>
          </cell>
          <cell r="C436">
            <v>8</v>
          </cell>
          <cell r="D436">
            <v>761250</v>
          </cell>
          <cell r="E436">
            <v>7</v>
          </cell>
          <cell r="F436">
            <v>845000</v>
          </cell>
        </row>
        <row r="437">
          <cell r="B437" t="str">
            <v>GOODWOOD</v>
          </cell>
          <cell r="C437">
            <v>9</v>
          </cell>
          <cell r="D437">
            <v>700750</v>
          </cell>
          <cell r="E437">
            <v>5</v>
          </cell>
          <cell r="F437">
            <v>710000</v>
          </cell>
        </row>
        <row r="438">
          <cell r="B438" t="str">
            <v>HIGHGATE</v>
          </cell>
          <cell r="E438">
            <v>3</v>
          </cell>
          <cell r="F438">
            <v>876000</v>
          </cell>
        </row>
        <row r="439">
          <cell r="B439" t="str">
            <v>HYDE PARK</v>
          </cell>
          <cell r="C439">
            <v>4</v>
          </cell>
          <cell r="D439">
            <v>1130500</v>
          </cell>
          <cell r="E439">
            <v>1</v>
          </cell>
          <cell r="F439">
            <v>1738000</v>
          </cell>
        </row>
        <row r="440">
          <cell r="B440" t="str">
            <v>KESWICK</v>
          </cell>
          <cell r="C440">
            <v>2</v>
          </cell>
          <cell r="D440">
            <v>370000</v>
          </cell>
          <cell r="E440">
            <v>2</v>
          </cell>
          <cell r="F440">
            <v>494375</v>
          </cell>
        </row>
        <row r="441">
          <cell r="B441" t="str">
            <v>KINGS PARK</v>
          </cell>
        </row>
        <row r="442">
          <cell r="B442" t="str">
            <v>MALVERN</v>
          </cell>
          <cell r="C442">
            <v>8</v>
          </cell>
          <cell r="D442">
            <v>851750</v>
          </cell>
          <cell r="E442">
            <v>9</v>
          </cell>
          <cell r="F442">
            <v>1710000</v>
          </cell>
        </row>
        <row r="443">
          <cell r="B443" t="str">
            <v>MILLSWOOD</v>
          </cell>
          <cell r="C443">
            <v>7</v>
          </cell>
          <cell r="D443">
            <v>640000</v>
          </cell>
          <cell r="E443">
            <v>5</v>
          </cell>
          <cell r="F443">
            <v>925000</v>
          </cell>
        </row>
        <row r="444">
          <cell r="B444" t="str">
            <v>MYRTLE BANK</v>
          </cell>
          <cell r="C444">
            <v>8</v>
          </cell>
          <cell r="D444">
            <v>718500</v>
          </cell>
          <cell r="E444">
            <v>3</v>
          </cell>
          <cell r="F444">
            <v>955000</v>
          </cell>
        </row>
        <row r="445">
          <cell r="B445" t="str">
            <v>PARKSIDE</v>
          </cell>
          <cell r="C445">
            <v>15</v>
          </cell>
          <cell r="D445">
            <v>687500</v>
          </cell>
          <cell r="E445">
            <v>14</v>
          </cell>
          <cell r="F445">
            <v>740000</v>
          </cell>
        </row>
        <row r="446">
          <cell r="B446" t="str">
            <v>UNLEY</v>
          </cell>
          <cell r="C446">
            <v>7</v>
          </cell>
          <cell r="D446">
            <v>965000</v>
          </cell>
          <cell r="E446">
            <v>5</v>
          </cell>
          <cell r="F446">
            <v>878000</v>
          </cell>
        </row>
        <row r="447">
          <cell r="B447" t="str">
            <v>UNLEY PARK</v>
          </cell>
          <cell r="C447">
            <v>5</v>
          </cell>
          <cell r="D447">
            <v>1190000</v>
          </cell>
          <cell r="E447">
            <v>5</v>
          </cell>
          <cell r="F447">
            <v>2100000</v>
          </cell>
        </row>
        <row r="448">
          <cell r="B448" t="str">
            <v>WAYVILLE</v>
          </cell>
          <cell r="C448">
            <v>4</v>
          </cell>
          <cell r="D448">
            <v>895000</v>
          </cell>
          <cell r="E448">
            <v>2</v>
          </cell>
          <cell r="F448">
            <v>775000</v>
          </cell>
        </row>
        <row r="449">
          <cell r="B449" t="str">
            <v>GILBERTON</v>
          </cell>
          <cell r="C449">
            <v>4</v>
          </cell>
          <cell r="D449">
            <v>887000</v>
          </cell>
          <cell r="E449">
            <v>7</v>
          </cell>
          <cell r="F449">
            <v>806000</v>
          </cell>
        </row>
        <row r="450">
          <cell r="B450" t="str">
            <v>MEDINDIE</v>
          </cell>
          <cell r="C450">
            <v>5</v>
          </cell>
          <cell r="D450">
            <v>1540000</v>
          </cell>
          <cell r="E450">
            <v>4</v>
          </cell>
          <cell r="F450">
            <v>1040000</v>
          </cell>
        </row>
        <row r="451">
          <cell r="B451" t="str">
            <v>VALE PARK</v>
          </cell>
          <cell r="C451">
            <v>10</v>
          </cell>
          <cell r="D451">
            <v>590000</v>
          </cell>
          <cell r="E451">
            <v>4</v>
          </cell>
          <cell r="F451">
            <v>615000</v>
          </cell>
        </row>
        <row r="452">
          <cell r="B452" t="str">
            <v>WALKERVILLE</v>
          </cell>
          <cell r="C452">
            <v>3</v>
          </cell>
          <cell r="D452">
            <v>825000</v>
          </cell>
          <cell r="E452">
            <v>8</v>
          </cell>
          <cell r="F452">
            <v>882500</v>
          </cell>
        </row>
        <row r="453">
          <cell r="B453" t="str">
            <v>ADELAIDE AIRPORT</v>
          </cell>
        </row>
        <row r="454">
          <cell r="B454" t="str">
            <v>ASHFORD</v>
          </cell>
          <cell r="C454">
            <v>3</v>
          </cell>
          <cell r="D454">
            <v>630000</v>
          </cell>
          <cell r="E454">
            <v>3</v>
          </cell>
          <cell r="F454">
            <v>690000</v>
          </cell>
        </row>
        <row r="455">
          <cell r="B455" t="str">
            <v>BROOKLYN PARK</v>
          </cell>
          <cell r="C455">
            <v>10</v>
          </cell>
          <cell r="D455">
            <v>527500</v>
          </cell>
          <cell r="E455">
            <v>17</v>
          </cell>
          <cell r="F455">
            <v>452500</v>
          </cell>
        </row>
        <row r="456">
          <cell r="B456" t="str">
            <v>CAMDEN PARK</v>
          </cell>
          <cell r="C456">
            <v>13</v>
          </cell>
          <cell r="D456">
            <v>460000</v>
          </cell>
          <cell r="E456">
            <v>13</v>
          </cell>
          <cell r="F456">
            <v>480000</v>
          </cell>
        </row>
        <row r="457">
          <cell r="B457" t="str">
            <v>COWANDILLA</v>
          </cell>
          <cell r="C457">
            <v>3</v>
          </cell>
          <cell r="D457">
            <v>430000</v>
          </cell>
          <cell r="E457">
            <v>4</v>
          </cell>
          <cell r="F457">
            <v>428000</v>
          </cell>
        </row>
        <row r="458">
          <cell r="B458" t="str">
            <v>FULHAM</v>
          </cell>
          <cell r="C458">
            <v>7</v>
          </cell>
          <cell r="D458">
            <v>551000</v>
          </cell>
          <cell r="E458">
            <v>10</v>
          </cell>
          <cell r="F458">
            <v>620000</v>
          </cell>
        </row>
        <row r="459">
          <cell r="B459" t="str">
            <v>GLANDORE</v>
          </cell>
          <cell r="C459">
            <v>10</v>
          </cell>
          <cell r="D459">
            <v>502500</v>
          </cell>
          <cell r="E459">
            <v>7</v>
          </cell>
          <cell r="F459">
            <v>489000</v>
          </cell>
        </row>
        <row r="460">
          <cell r="B460" t="str">
            <v>GLENELG NORTH</v>
          </cell>
          <cell r="C460">
            <v>14</v>
          </cell>
          <cell r="D460">
            <v>535000</v>
          </cell>
          <cell r="E460">
            <v>19</v>
          </cell>
          <cell r="F460">
            <v>622500</v>
          </cell>
        </row>
        <row r="461">
          <cell r="B461" t="str">
            <v>HILTON</v>
          </cell>
          <cell r="C461">
            <v>2</v>
          </cell>
          <cell r="D461">
            <v>500750</v>
          </cell>
          <cell r="E461">
            <v>2</v>
          </cell>
          <cell r="F461">
            <v>525000</v>
          </cell>
        </row>
        <row r="462">
          <cell r="B462" t="str">
            <v>KESWICK</v>
          </cell>
          <cell r="C462">
            <v>2</v>
          </cell>
          <cell r="D462">
            <v>370000</v>
          </cell>
          <cell r="E462">
            <v>2</v>
          </cell>
          <cell r="F462">
            <v>494375</v>
          </cell>
        </row>
        <row r="463">
          <cell r="B463" t="str">
            <v>KESWICK TERMINAL</v>
          </cell>
        </row>
        <row r="464">
          <cell r="B464" t="str">
            <v>KURRALTA PARK</v>
          </cell>
          <cell r="C464">
            <v>7</v>
          </cell>
          <cell r="D464">
            <v>562000</v>
          </cell>
          <cell r="E464">
            <v>7</v>
          </cell>
          <cell r="F464">
            <v>655000</v>
          </cell>
        </row>
        <row r="465">
          <cell r="B465" t="str">
            <v>LOCKLEYS</v>
          </cell>
          <cell r="C465">
            <v>26</v>
          </cell>
          <cell r="D465">
            <v>602750</v>
          </cell>
          <cell r="E465">
            <v>22</v>
          </cell>
          <cell r="F465">
            <v>710000</v>
          </cell>
        </row>
        <row r="466">
          <cell r="B466" t="str">
            <v>MARLESTON</v>
          </cell>
          <cell r="C466">
            <v>3</v>
          </cell>
          <cell r="D466">
            <v>445000</v>
          </cell>
          <cell r="E466">
            <v>2</v>
          </cell>
          <cell r="F466">
            <v>530000</v>
          </cell>
        </row>
        <row r="467">
          <cell r="B467" t="str">
            <v>MILE END</v>
          </cell>
          <cell r="C467">
            <v>5</v>
          </cell>
          <cell r="D467">
            <v>462500</v>
          </cell>
          <cell r="E467">
            <v>9</v>
          </cell>
          <cell r="F467">
            <v>495000</v>
          </cell>
        </row>
        <row r="468">
          <cell r="B468" t="str">
            <v>MILE END SOUTH</v>
          </cell>
        </row>
        <row r="469">
          <cell r="B469" t="str">
            <v>NETLEY</v>
          </cell>
          <cell r="C469">
            <v>4</v>
          </cell>
          <cell r="D469">
            <v>476500</v>
          </cell>
          <cell r="E469">
            <v>7</v>
          </cell>
          <cell r="F469">
            <v>440000</v>
          </cell>
        </row>
        <row r="470">
          <cell r="B470" t="str">
            <v>NORTH PLYMPTON</v>
          </cell>
          <cell r="C470">
            <v>17</v>
          </cell>
          <cell r="D470">
            <v>440000</v>
          </cell>
          <cell r="E470">
            <v>6</v>
          </cell>
          <cell r="F470">
            <v>622500</v>
          </cell>
        </row>
        <row r="471">
          <cell r="B471" t="str">
            <v>NOVAR GARDENS</v>
          </cell>
          <cell r="C471">
            <v>12</v>
          </cell>
          <cell r="D471">
            <v>620000</v>
          </cell>
          <cell r="E471">
            <v>4</v>
          </cell>
          <cell r="F471">
            <v>490000</v>
          </cell>
        </row>
        <row r="472">
          <cell r="B472" t="str">
            <v>PLYMPTON</v>
          </cell>
          <cell r="C472">
            <v>7</v>
          </cell>
          <cell r="D472">
            <v>430000</v>
          </cell>
          <cell r="E472">
            <v>11</v>
          </cell>
          <cell r="F472">
            <v>520000</v>
          </cell>
        </row>
        <row r="473">
          <cell r="B473" t="str">
            <v>RICHMOND</v>
          </cell>
          <cell r="C473">
            <v>11</v>
          </cell>
          <cell r="D473">
            <v>457500</v>
          </cell>
          <cell r="E473">
            <v>9</v>
          </cell>
          <cell r="F473">
            <v>420000</v>
          </cell>
        </row>
        <row r="474">
          <cell r="B474" t="str">
            <v>THEBARTON</v>
          </cell>
          <cell r="C474">
            <v>5</v>
          </cell>
          <cell r="D474">
            <v>440000</v>
          </cell>
          <cell r="E474">
            <v>3</v>
          </cell>
          <cell r="F474">
            <v>546000</v>
          </cell>
        </row>
        <row r="475">
          <cell r="B475" t="str">
            <v>TORRENSVILLE</v>
          </cell>
          <cell r="C475">
            <v>15</v>
          </cell>
          <cell r="D475">
            <v>532500</v>
          </cell>
          <cell r="E475">
            <v>12</v>
          </cell>
          <cell r="F475">
            <v>602500</v>
          </cell>
        </row>
        <row r="476">
          <cell r="B476" t="str">
            <v>UNDERDALE</v>
          </cell>
          <cell r="C476">
            <v>6</v>
          </cell>
          <cell r="D476">
            <v>578000</v>
          </cell>
          <cell r="E476">
            <v>7</v>
          </cell>
          <cell r="F476">
            <v>580000</v>
          </cell>
        </row>
        <row r="477">
          <cell r="B477" t="str">
            <v>WEST BEACH</v>
          </cell>
          <cell r="C477">
            <v>15</v>
          </cell>
          <cell r="D477">
            <v>639250</v>
          </cell>
          <cell r="E477">
            <v>8</v>
          </cell>
          <cell r="F477">
            <v>728000</v>
          </cell>
        </row>
        <row r="478">
          <cell r="B478" t="str">
            <v>WEST RICHMOND</v>
          </cell>
          <cell r="C478">
            <v>3</v>
          </cell>
          <cell r="D478">
            <v>385000</v>
          </cell>
          <cell r="E478">
            <v>3</v>
          </cell>
          <cell r="F478">
            <v>392500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B2" t="str">
            <v>ADELAIDE</v>
          </cell>
          <cell r="C2">
            <v>5</v>
          </cell>
          <cell r="D2">
            <v>770000</v>
          </cell>
          <cell r="E2">
            <v>5</v>
          </cell>
          <cell r="F2">
            <v>320000</v>
          </cell>
        </row>
        <row r="3">
          <cell r="B3" t="str">
            <v>NORTH ADELAIDE</v>
          </cell>
          <cell r="C3">
            <v>10</v>
          </cell>
          <cell r="D3">
            <v>952500</v>
          </cell>
          <cell r="E3">
            <v>4</v>
          </cell>
          <cell r="F3">
            <v>1300000</v>
          </cell>
        </row>
        <row r="4">
          <cell r="B4" t="str">
            <v>ALDGATE</v>
          </cell>
          <cell r="C4">
            <v>10</v>
          </cell>
          <cell r="D4">
            <v>670000</v>
          </cell>
          <cell r="E4">
            <v>7</v>
          </cell>
          <cell r="F4">
            <v>668750</v>
          </cell>
        </row>
        <row r="5">
          <cell r="B5" t="str">
            <v>ASHTON</v>
          </cell>
          <cell r="C5"/>
          <cell r="D5" t="str">
            <v xml:space="preserve"> </v>
          </cell>
          <cell r="E5"/>
          <cell r="F5"/>
        </row>
        <row r="6">
          <cell r="B6" t="str">
            <v>BASKET RANGE</v>
          </cell>
          <cell r="C6"/>
          <cell r="D6"/>
          <cell r="E6"/>
          <cell r="F6"/>
        </row>
        <row r="7">
          <cell r="B7" t="str">
            <v>BELAIR</v>
          </cell>
          <cell r="C7">
            <v>26</v>
          </cell>
          <cell r="D7">
            <v>588000</v>
          </cell>
          <cell r="E7">
            <v>16</v>
          </cell>
          <cell r="F7">
            <v>550000</v>
          </cell>
        </row>
        <row r="8">
          <cell r="B8" t="str">
            <v>BRADBURY</v>
          </cell>
          <cell r="C8">
            <v>1</v>
          </cell>
          <cell r="D8">
            <v>586000</v>
          </cell>
          <cell r="E8"/>
          <cell r="F8"/>
        </row>
        <row r="9">
          <cell r="B9" t="str">
            <v>BRIDGEWATER</v>
          </cell>
          <cell r="C9">
            <v>25</v>
          </cell>
          <cell r="D9">
            <v>452750</v>
          </cell>
          <cell r="E9">
            <v>12</v>
          </cell>
          <cell r="F9">
            <v>477000</v>
          </cell>
        </row>
        <row r="10">
          <cell r="B10" t="str">
            <v>CAREY GULLY</v>
          </cell>
          <cell r="C10"/>
          <cell r="D10"/>
          <cell r="E10"/>
          <cell r="F10"/>
        </row>
        <row r="11">
          <cell r="B11" t="str">
            <v>CASTAMBUL</v>
          </cell>
          <cell r="C11"/>
          <cell r="D11"/>
          <cell r="E11"/>
          <cell r="F11"/>
        </row>
        <row r="12">
          <cell r="B12" t="str">
            <v>CHERRYVILLE</v>
          </cell>
          <cell r="C12"/>
          <cell r="D12"/>
          <cell r="E12"/>
          <cell r="F12"/>
        </row>
        <row r="13">
          <cell r="B13" t="str">
            <v>CLELAND</v>
          </cell>
          <cell r="C13"/>
          <cell r="D13"/>
          <cell r="E13"/>
          <cell r="F13"/>
        </row>
        <row r="14">
          <cell r="B14" t="str">
            <v>CRAFERS</v>
          </cell>
          <cell r="C14">
            <v>10</v>
          </cell>
          <cell r="D14">
            <v>752500</v>
          </cell>
          <cell r="E14">
            <v>3</v>
          </cell>
          <cell r="F14">
            <v>678250</v>
          </cell>
        </row>
        <row r="15">
          <cell r="B15" t="str">
            <v>CRAFERS WEST</v>
          </cell>
          <cell r="C15">
            <v>4</v>
          </cell>
          <cell r="D15">
            <v>559000</v>
          </cell>
          <cell r="E15">
            <v>6</v>
          </cell>
          <cell r="F15">
            <v>537500</v>
          </cell>
        </row>
        <row r="16">
          <cell r="B16" t="str">
            <v>DORSET VALE</v>
          </cell>
          <cell r="C16"/>
          <cell r="D16"/>
          <cell r="E16"/>
          <cell r="F16"/>
        </row>
        <row r="17">
          <cell r="B17" t="str">
            <v>GREENHILL</v>
          </cell>
          <cell r="C17"/>
          <cell r="D17"/>
          <cell r="E17">
            <v>2</v>
          </cell>
          <cell r="F17">
            <v>572500</v>
          </cell>
        </row>
        <row r="18">
          <cell r="B18" t="str">
            <v>HEATHFIELD</v>
          </cell>
          <cell r="C18">
            <v>5</v>
          </cell>
          <cell r="D18">
            <v>558000</v>
          </cell>
          <cell r="E18">
            <v>3</v>
          </cell>
          <cell r="F18">
            <v>942500</v>
          </cell>
        </row>
        <row r="19">
          <cell r="B19" t="str">
            <v>HORSNELL GULLY</v>
          </cell>
          <cell r="C19"/>
          <cell r="D19"/>
          <cell r="E19"/>
          <cell r="F19"/>
        </row>
        <row r="20">
          <cell r="B20" t="str">
            <v>HUMBUG SCRUB</v>
          </cell>
          <cell r="C20"/>
          <cell r="D20"/>
          <cell r="E20"/>
          <cell r="F20"/>
        </row>
        <row r="21">
          <cell r="B21" t="str">
            <v>IRONBANK</v>
          </cell>
          <cell r="C21"/>
          <cell r="D21"/>
          <cell r="E21">
            <v>1</v>
          </cell>
          <cell r="F21">
            <v>855000</v>
          </cell>
        </row>
        <row r="22">
          <cell r="B22" t="str">
            <v>KENTON VALLEY</v>
          </cell>
          <cell r="C22"/>
          <cell r="D22"/>
          <cell r="E22"/>
          <cell r="F22"/>
        </row>
        <row r="23">
          <cell r="B23" t="str">
            <v>LONGWOOD</v>
          </cell>
          <cell r="C23"/>
          <cell r="D23"/>
          <cell r="E23"/>
          <cell r="F23"/>
        </row>
        <row r="24">
          <cell r="B24" t="str">
            <v>MARBLE HILL</v>
          </cell>
          <cell r="C24"/>
          <cell r="D24"/>
          <cell r="E24"/>
          <cell r="F24"/>
        </row>
        <row r="25">
          <cell r="B25" t="str">
            <v>MONTACUTE</v>
          </cell>
          <cell r="C25"/>
          <cell r="D25"/>
          <cell r="E25"/>
          <cell r="F25"/>
        </row>
        <row r="26">
          <cell r="B26" t="str">
            <v>MOUNT GEORGE</v>
          </cell>
          <cell r="C26"/>
          <cell r="D26"/>
          <cell r="E26"/>
          <cell r="F26"/>
        </row>
        <row r="27">
          <cell r="B27" t="str">
            <v>MYLOR</v>
          </cell>
          <cell r="C27">
            <v>3</v>
          </cell>
          <cell r="D27">
            <v>520000</v>
          </cell>
          <cell r="E27"/>
          <cell r="F27"/>
        </row>
        <row r="28">
          <cell r="B28" t="str">
            <v>NORTON SUMMIT</v>
          </cell>
          <cell r="C28"/>
          <cell r="D28"/>
          <cell r="E28">
            <v>1</v>
          </cell>
          <cell r="F28">
            <v>610000</v>
          </cell>
        </row>
        <row r="29">
          <cell r="B29" t="str">
            <v>PICCADILLY</v>
          </cell>
          <cell r="C29"/>
          <cell r="D29"/>
          <cell r="E29"/>
          <cell r="F29"/>
        </row>
        <row r="30">
          <cell r="B30" t="str">
            <v>ROSTREVOR</v>
          </cell>
          <cell r="C30">
            <v>32</v>
          </cell>
          <cell r="D30">
            <v>490000</v>
          </cell>
          <cell r="E30">
            <v>23</v>
          </cell>
          <cell r="F30">
            <v>615000</v>
          </cell>
        </row>
        <row r="31">
          <cell r="B31" t="str">
            <v>SCOTT CREEK</v>
          </cell>
          <cell r="C31"/>
          <cell r="D31"/>
          <cell r="E31"/>
          <cell r="F31"/>
        </row>
        <row r="32">
          <cell r="B32" t="str">
            <v>STIRLING</v>
          </cell>
          <cell r="C32">
            <v>13</v>
          </cell>
          <cell r="D32">
            <v>660000</v>
          </cell>
          <cell r="E32">
            <v>8</v>
          </cell>
          <cell r="F32">
            <v>700000</v>
          </cell>
        </row>
        <row r="33">
          <cell r="B33" t="str">
            <v>STONYFELL</v>
          </cell>
          <cell r="C33">
            <v>5</v>
          </cell>
          <cell r="D33">
            <v>750000</v>
          </cell>
          <cell r="E33">
            <v>4</v>
          </cell>
          <cell r="F33">
            <v>950000</v>
          </cell>
        </row>
        <row r="34">
          <cell r="B34" t="str">
            <v>SUMMERTOWN</v>
          </cell>
          <cell r="C34">
            <v>1</v>
          </cell>
          <cell r="D34">
            <v>410000</v>
          </cell>
          <cell r="E34"/>
          <cell r="F34"/>
        </row>
        <row r="35">
          <cell r="B35" t="str">
            <v>TERINGIE</v>
          </cell>
          <cell r="C35">
            <v>3</v>
          </cell>
          <cell r="D35">
            <v>765000</v>
          </cell>
          <cell r="E35"/>
          <cell r="F35"/>
        </row>
        <row r="36">
          <cell r="B36" t="str">
            <v>UPPER STURT</v>
          </cell>
          <cell r="C36">
            <v>3</v>
          </cell>
          <cell r="D36">
            <v>482000</v>
          </cell>
          <cell r="E36">
            <v>2</v>
          </cell>
          <cell r="F36">
            <v>520000</v>
          </cell>
        </row>
        <row r="37">
          <cell r="B37" t="str">
            <v>URAIDLA</v>
          </cell>
          <cell r="C37">
            <v>1</v>
          </cell>
          <cell r="D37">
            <v>455000</v>
          </cell>
          <cell r="E37">
            <v>1</v>
          </cell>
          <cell r="F37">
            <v>400000</v>
          </cell>
        </row>
        <row r="38">
          <cell r="B38" t="str">
            <v>WATERFALL GULLY</v>
          </cell>
          <cell r="C38"/>
          <cell r="D38"/>
          <cell r="E38"/>
          <cell r="F38"/>
        </row>
        <row r="39">
          <cell r="B39" t="str">
            <v>WOODFORDE</v>
          </cell>
          <cell r="C39">
            <v>1</v>
          </cell>
          <cell r="D39">
            <v>588888</v>
          </cell>
          <cell r="E39">
            <v>2</v>
          </cell>
          <cell r="F39">
            <v>788500</v>
          </cell>
        </row>
        <row r="40">
          <cell r="B40" t="str">
            <v>AULDANA</v>
          </cell>
          <cell r="C40">
            <v>3</v>
          </cell>
          <cell r="D40">
            <v>955000</v>
          </cell>
          <cell r="E40">
            <v>1</v>
          </cell>
          <cell r="F40">
            <v>828888</v>
          </cell>
        </row>
        <row r="41">
          <cell r="B41" t="str">
            <v>BEAUMONT</v>
          </cell>
          <cell r="C41">
            <v>17</v>
          </cell>
          <cell r="D41">
            <v>857500</v>
          </cell>
          <cell r="E41">
            <v>12</v>
          </cell>
          <cell r="F41">
            <v>870000</v>
          </cell>
        </row>
        <row r="42">
          <cell r="B42" t="str">
            <v>BEULAH PARK</v>
          </cell>
          <cell r="C42"/>
          <cell r="D42"/>
          <cell r="E42">
            <v>5</v>
          </cell>
          <cell r="F42">
            <v>736000</v>
          </cell>
        </row>
        <row r="43">
          <cell r="B43" t="str">
            <v>BURNSIDE</v>
          </cell>
          <cell r="C43">
            <v>12</v>
          </cell>
          <cell r="D43">
            <v>835750</v>
          </cell>
          <cell r="E43">
            <v>10</v>
          </cell>
          <cell r="F43">
            <v>800000</v>
          </cell>
        </row>
        <row r="44">
          <cell r="B44" t="str">
            <v>DULWICH</v>
          </cell>
          <cell r="C44">
            <v>2</v>
          </cell>
          <cell r="D44">
            <v>985500</v>
          </cell>
          <cell r="E44">
            <v>5</v>
          </cell>
          <cell r="F44">
            <v>1390000</v>
          </cell>
        </row>
        <row r="45">
          <cell r="B45" t="str">
            <v>EASTWOOD</v>
          </cell>
          <cell r="C45">
            <v>3</v>
          </cell>
          <cell r="D45">
            <v>841100</v>
          </cell>
          <cell r="E45"/>
          <cell r="F45"/>
        </row>
        <row r="46">
          <cell r="B46" t="str">
            <v>ERINDALE</v>
          </cell>
          <cell r="C46">
            <v>7</v>
          </cell>
          <cell r="D46">
            <v>965500</v>
          </cell>
          <cell r="E46">
            <v>3</v>
          </cell>
          <cell r="F46">
            <v>941000</v>
          </cell>
        </row>
        <row r="47">
          <cell r="B47" t="str">
            <v>FREWVILLE</v>
          </cell>
          <cell r="C47">
            <v>3</v>
          </cell>
          <cell r="D47">
            <v>600000</v>
          </cell>
          <cell r="E47">
            <v>2</v>
          </cell>
          <cell r="F47">
            <v>687500</v>
          </cell>
        </row>
        <row r="48">
          <cell r="B48" t="str">
            <v>GLEN OSMOND</v>
          </cell>
          <cell r="C48">
            <v>9</v>
          </cell>
          <cell r="D48">
            <v>885000</v>
          </cell>
          <cell r="E48">
            <v>8</v>
          </cell>
          <cell r="F48">
            <v>994000</v>
          </cell>
        </row>
        <row r="49">
          <cell r="B49" t="str">
            <v>GLENSIDE</v>
          </cell>
          <cell r="C49">
            <v>6</v>
          </cell>
          <cell r="D49">
            <v>941500</v>
          </cell>
          <cell r="E49">
            <v>2</v>
          </cell>
          <cell r="F49">
            <v>750000</v>
          </cell>
        </row>
        <row r="50">
          <cell r="B50" t="str">
            <v>GLENUNGA</v>
          </cell>
          <cell r="C50">
            <v>8</v>
          </cell>
          <cell r="D50">
            <v>838500</v>
          </cell>
          <cell r="E50"/>
          <cell r="F50"/>
        </row>
        <row r="51">
          <cell r="B51" t="str">
            <v>HAZELWOOD PARK</v>
          </cell>
          <cell r="C51">
            <v>7</v>
          </cell>
          <cell r="D51">
            <v>745000</v>
          </cell>
          <cell r="E51">
            <v>4</v>
          </cell>
          <cell r="F51">
            <v>971500</v>
          </cell>
        </row>
        <row r="52">
          <cell r="B52" t="str">
            <v>HORSNELL GULLY</v>
          </cell>
          <cell r="C52"/>
          <cell r="D52"/>
          <cell r="E52"/>
          <cell r="F52"/>
        </row>
        <row r="53">
          <cell r="B53" t="str">
            <v>KENSINGTON GARDENS</v>
          </cell>
          <cell r="C53">
            <v>12</v>
          </cell>
          <cell r="D53">
            <v>690000</v>
          </cell>
          <cell r="E53">
            <v>4</v>
          </cell>
          <cell r="F53">
            <v>601000</v>
          </cell>
        </row>
        <row r="54">
          <cell r="B54" t="str">
            <v>KENSINGTON PARK</v>
          </cell>
          <cell r="C54">
            <v>11</v>
          </cell>
          <cell r="D54">
            <v>702000</v>
          </cell>
          <cell r="E54">
            <v>2</v>
          </cell>
          <cell r="F54">
            <v>850000</v>
          </cell>
        </row>
        <row r="55">
          <cell r="B55" t="str">
            <v>LEABROOK</v>
          </cell>
          <cell r="C55">
            <v>3</v>
          </cell>
          <cell r="D55">
            <v>1100000</v>
          </cell>
          <cell r="E55"/>
          <cell r="F55"/>
        </row>
        <row r="56">
          <cell r="B56" t="str">
            <v>LEAWOOD GARDENS</v>
          </cell>
          <cell r="C56"/>
          <cell r="D56"/>
          <cell r="E56"/>
          <cell r="F56"/>
        </row>
        <row r="57">
          <cell r="B57" t="str">
            <v>LINDEN PARK</v>
          </cell>
          <cell r="C57">
            <v>9</v>
          </cell>
          <cell r="D57">
            <v>800000</v>
          </cell>
          <cell r="E57">
            <v>7</v>
          </cell>
          <cell r="F57">
            <v>1000000</v>
          </cell>
        </row>
        <row r="58">
          <cell r="B58" t="str">
            <v>MAGILL</v>
          </cell>
          <cell r="C58">
            <v>28</v>
          </cell>
          <cell r="D58">
            <v>524000</v>
          </cell>
          <cell r="E58">
            <v>22</v>
          </cell>
          <cell r="F58">
            <v>580000</v>
          </cell>
        </row>
        <row r="59">
          <cell r="B59" t="str">
            <v>MOUNT OSMOND</v>
          </cell>
          <cell r="C59">
            <v>1</v>
          </cell>
          <cell r="D59">
            <v>1050000</v>
          </cell>
          <cell r="E59">
            <v>2</v>
          </cell>
          <cell r="F59">
            <v>878500</v>
          </cell>
        </row>
        <row r="60">
          <cell r="B60" t="str">
            <v>ROSE PARK</v>
          </cell>
          <cell r="C60"/>
          <cell r="D60"/>
          <cell r="E60">
            <v>3</v>
          </cell>
          <cell r="F60">
            <v>900000</v>
          </cell>
        </row>
        <row r="61">
          <cell r="B61" t="str">
            <v>ROSSLYN PARK</v>
          </cell>
          <cell r="C61">
            <v>4</v>
          </cell>
          <cell r="D61">
            <v>799000</v>
          </cell>
          <cell r="E61">
            <v>4</v>
          </cell>
          <cell r="F61">
            <v>892500</v>
          </cell>
        </row>
        <row r="62">
          <cell r="B62" t="str">
            <v>SKYE</v>
          </cell>
          <cell r="C62"/>
          <cell r="D62"/>
          <cell r="E62"/>
          <cell r="F62"/>
        </row>
        <row r="63">
          <cell r="B63" t="str">
            <v>ST GEORGES</v>
          </cell>
          <cell r="C63">
            <v>9</v>
          </cell>
          <cell r="D63">
            <v>850000</v>
          </cell>
          <cell r="E63">
            <v>2</v>
          </cell>
          <cell r="F63">
            <v>1092500</v>
          </cell>
        </row>
        <row r="64">
          <cell r="B64" t="str">
            <v>STONYFELL</v>
          </cell>
          <cell r="C64">
            <v>5</v>
          </cell>
          <cell r="D64">
            <v>750000</v>
          </cell>
          <cell r="E64">
            <v>4</v>
          </cell>
          <cell r="F64">
            <v>950000</v>
          </cell>
        </row>
        <row r="65">
          <cell r="B65" t="str">
            <v>TOORAK GARDENS</v>
          </cell>
          <cell r="C65">
            <v>9</v>
          </cell>
          <cell r="D65">
            <v>1130000</v>
          </cell>
          <cell r="E65">
            <v>2</v>
          </cell>
          <cell r="F65">
            <v>1021050</v>
          </cell>
        </row>
        <row r="66">
          <cell r="B66" t="str">
            <v>TUSMORE</v>
          </cell>
          <cell r="C66">
            <v>3</v>
          </cell>
          <cell r="D66">
            <v>1125000</v>
          </cell>
          <cell r="E66">
            <v>2</v>
          </cell>
          <cell r="F66">
            <v>1023250</v>
          </cell>
        </row>
        <row r="67">
          <cell r="B67" t="str">
            <v>WATERFALL GULLY</v>
          </cell>
          <cell r="C67"/>
          <cell r="D67"/>
          <cell r="E67"/>
          <cell r="F67"/>
        </row>
        <row r="68">
          <cell r="B68" t="str">
            <v>WATTLE PARK</v>
          </cell>
          <cell r="C68">
            <v>12</v>
          </cell>
          <cell r="D68">
            <v>745750</v>
          </cell>
          <cell r="E68">
            <v>7</v>
          </cell>
          <cell r="F68">
            <v>895000</v>
          </cell>
        </row>
        <row r="69">
          <cell r="B69" t="str">
            <v>ATHELSTONE</v>
          </cell>
          <cell r="C69">
            <v>45</v>
          </cell>
          <cell r="D69">
            <v>475000</v>
          </cell>
          <cell r="E69">
            <v>16</v>
          </cell>
          <cell r="F69">
            <v>475000</v>
          </cell>
        </row>
        <row r="70">
          <cell r="B70" t="str">
            <v>CAMPBELLTOWN</v>
          </cell>
          <cell r="C70">
            <v>32</v>
          </cell>
          <cell r="D70">
            <v>470000</v>
          </cell>
          <cell r="E70">
            <v>28</v>
          </cell>
          <cell r="F70">
            <v>500000</v>
          </cell>
        </row>
        <row r="71">
          <cell r="B71" t="str">
            <v>HECTORVILLE</v>
          </cell>
          <cell r="C71">
            <v>14</v>
          </cell>
          <cell r="D71">
            <v>518000</v>
          </cell>
          <cell r="E71">
            <v>18</v>
          </cell>
          <cell r="F71">
            <v>487500</v>
          </cell>
        </row>
        <row r="72">
          <cell r="B72" t="str">
            <v>MAGILL</v>
          </cell>
          <cell r="C72">
            <v>28</v>
          </cell>
          <cell r="D72">
            <v>524000</v>
          </cell>
          <cell r="E72">
            <v>22</v>
          </cell>
          <cell r="F72">
            <v>580000</v>
          </cell>
        </row>
        <row r="73">
          <cell r="B73" t="str">
            <v>NEWTON</v>
          </cell>
          <cell r="C73">
            <v>15</v>
          </cell>
          <cell r="D73">
            <v>485000</v>
          </cell>
          <cell r="E73">
            <v>12</v>
          </cell>
          <cell r="F73">
            <v>552500</v>
          </cell>
        </row>
        <row r="74">
          <cell r="B74" t="str">
            <v>PARADISE</v>
          </cell>
          <cell r="C74">
            <v>14</v>
          </cell>
          <cell r="D74">
            <v>435000</v>
          </cell>
          <cell r="E74">
            <v>15</v>
          </cell>
          <cell r="F74">
            <v>490000</v>
          </cell>
        </row>
        <row r="75">
          <cell r="B75" t="str">
            <v>ROSTREVOR</v>
          </cell>
          <cell r="C75">
            <v>32</v>
          </cell>
          <cell r="D75">
            <v>490000</v>
          </cell>
          <cell r="E75">
            <v>23</v>
          </cell>
          <cell r="F75">
            <v>615000</v>
          </cell>
        </row>
        <row r="76">
          <cell r="B76" t="str">
            <v>TRANMERE</v>
          </cell>
          <cell r="C76">
            <v>24</v>
          </cell>
          <cell r="D76">
            <v>610000</v>
          </cell>
          <cell r="E76">
            <v>9</v>
          </cell>
          <cell r="F76">
            <v>705000</v>
          </cell>
        </row>
        <row r="77">
          <cell r="B77" t="str">
            <v>ALBERT PARK</v>
          </cell>
          <cell r="C77">
            <v>13</v>
          </cell>
          <cell r="D77">
            <v>382500</v>
          </cell>
          <cell r="E77">
            <v>8</v>
          </cell>
          <cell r="F77">
            <v>377500</v>
          </cell>
        </row>
        <row r="78">
          <cell r="B78" t="str">
            <v>ALLENBY GARDENS</v>
          </cell>
          <cell r="C78">
            <v>5</v>
          </cell>
          <cell r="D78">
            <v>615000</v>
          </cell>
          <cell r="E78">
            <v>3</v>
          </cell>
          <cell r="F78">
            <v>490250</v>
          </cell>
        </row>
        <row r="79">
          <cell r="B79" t="str">
            <v>ATHOL PARK</v>
          </cell>
          <cell r="C79">
            <v>6</v>
          </cell>
          <cell r="D79">
            <v>366500</v>
          </cell>
          <cell r="E79">
            <v>3</v>
          </cell>
          <cell r="F79">
            <v>483750</v>
          </cell>
        </row>
        <row r="80">
          <cell r="B80" t="str">
            <v>BEVERLEY</v>
          </cell>
          <cell r="C80">
            <v>6</v>
          </cell>
          <cell r="D80">
            <v>412500</v>
          </cell>
          <cell r="E80">
            <v>8</v>
          </cell>
          <cell r="F80">
            <v>489000</v>
          </cell>
        </row>
        <row r="81">
          <cell r="B81" t="str">
            <v>BOWDEN</v>
          </cell>
          <cell r="C81">
            <v>2</v>
          </cell>
          <cell r="D81">
            <v>615000</v>
          </cell>
          <cell r="E81"/>
          <cell r="F81"/>
        </row>
        <row r="82">
          <cell r="B82" t="str">
            <v>BROMPTON</v>
          </cell>
          <cell r="C82">
            <v>11</v>
          </cell>
          <cell r="D82">
            <v>492500</v>
          </cell>
          <cell r="E82">
            <v>5</v>
          </cell>
          <cell r="F82">
            <v>525000</v>
          </cell>
        </row>
        <row r="83">
          <cell r="B83" t="str">
            <v>CHELTENHAM</v>
          </cell>
          <cell r="C83">
            <v>7</v>
          </cell>
          <cell r="D83">
            <v>508000</v>
          </cell>
          <cell r="E83">
            <v>3</v>
          </cell>
          <cell r="F83">
            <v>430000</v>
          </cell>
        </row>
        <row r="84">
          <cell r="B84" t="str">
            <v>CROYDON</v>
          </cell>
          <cell r="C84">
            <v>7</v>
          </cell>
          <cell r="D84">
            <v>475000</v>
          </cell>
          <cell r="E84">
            <v>3</v>
          </cell>
          <cell r="F84">
            <v>470000</v>
          </cell>
        </row>
        <row r="85">
          <cell r="B85" t="str">
            <v>DEVON PARK</v>
          </cell>
          <cell r="C85">
            <v>5</v>
          </cell>
          <cell r="D85">
            <v>425000</v>
          </cell>
          <cell r="E85">
            <v>4</v>
          </cell>
          <cell r="F85">
            <v>482000</v>
          </cell>
        </row>
        <row r="86">
          <cell r="B86" t="str">
            <v>FINDON</v>
          </cell>
          <cell r="C86">
            <v>16</v>
          </cell>
          <cell r="D86">
            <v>438750</v>
          </cell>
          <cell r="E86">
            <v>11</v>
          </cell>
          <cell r="F86">
            <v>496500</v>
          </cell>
        </row>
        <row r="87">
          <cell r="B87" t="str">
            <v>FLINDERS PARK</v>
          </cell>
          <cell r="C87">
            <v>19</v>
          </cell>
          <cell r="D87">
            <v>523000</v>
          </cell>
          <cell r="E87">
            <v>12</v>
          </cell>
          <cell r="F87">
            <v>545000</v>
          </cell>
        </row>
        <row r="88">
          <cell r="B88" t="str">
            <v>FULHAM GARDENS</v>
          </cell>
          <cell r="C88">
            <v>17</v>
          </cell>
          <cell r="D88">
            <v>555000</v>
          </cell>
          <cell r="E88">
            <v>17</v>
          </cell>
          <cell r="F88">
            <v>565000</v>
          </cell>
        </row>
        <row r="89">
          <cell r="B89" t="str">
            <v>GRANGE</v>
          </cell>
          <cell r="C89">
            <v>18</v>
          </cell>
          <cell r="D89">
            <v>637500</v>
          </cell>
          <cell r="E89">
            <v>9</v>
          </cell>
          <cell r="F89">
            <v>657500</v>
          </cell>
        </row>
        <row r="90">
          <cell r="B90" t="str">
            <v>HENDON</v>
          </cell>
          <cell r="C90">
            <v>3</v>
          </cell>
          <cell r="D90">
            <v>355000</v>
          </cell>
          <cell r="E90">
            <v>4</v>
          </cell>
          <cell r="F90">
            <v>377500</v>
          </cell>
        </row>
        <row r="91">
          <cell r="B91" t="str">
            <v>HENLEY BEACH</v>
          </cell>
          <cell r="C91">
            <v>10</v>
          </cell>
          <cell r="D91">
            <v>750000</v>
          </cell>
          <cell r="E91">
            <v>14</v>
          </cell>
          <cell r="F91">
            <v>672000</v>
          </cell>
        </row>
        <row r="92">
          <cell r="B92" t="str">
            <v>HENLEY BEACH SOUTH</v>
          </cell>
          <cell r="C92">
            <v>8</v>
          </cell>
          <cell r="D92">
            <v>767500</v>
          </cell>
          <cell r="E92">
            <v>4</v>
          </cell>
          <cell r="F92">
            <v>797500</v>
          </cell>
        </row>
        <row r="93">
          <cell r="B93" t="str">
            <v>HINDMARSH</v>
          </cell>
          <cell r="C93"/>
          <cell r="D93"/>
          <cell r="E93"/>
          <cell r="F93"/>
        </row>
        <row r="94">
          <cell r="B94" t="str">
            <v>KIDMAN PARK</v>
          </cell>
          <cell r="C94">
            <v>6</v>
          </cell>
          <cell r="D94">
            <v>610000</v>
          </cell>
          <cell r="E94">
            <v>4</v>
          </cell>
          <cell r="F94">
            <v>581000</v>
          </cell>
        </row>
        <row r="95">
          <cell r="B95" t="str">
            <v>KILKENNY</v>
          </cell>
          <cell r="C95">
            <v>3</v>
          </cell>
          <cell r="D95">
            <v>430000</v>
          </cell>
          <cell r="E95">
            <v>1</v>
          </cell>
          <cell r="F95">
            <v>450000</v>
          </cell>
        </row>
        <row r="96">
          <cell r="B96" t="str">
            <v>OVINGHAM</v>
          </cell>
          <cell r="C96">
            <v>6</v>
          </cell>
          <cell r="D96">
            <v>498500</v>
          </cell>
          <cell r="E96"/>
          <cell r="F96"/>
        </row>
        <row r="97">
          <cell r="B97" t="str">
            <v>PENNINGTON</v>
          </cell>
          <cell r="C97">
            <v>12</v>
          </cell>
          <cell r="D97">
            <v>375000</v>
          </cell>
          <cell r="E97">
            <v>5</v>
          </cell>
          <cell r="F97">
            <v>376000</v>
          </cell>
        </row>
        <row r="98">
          <cell r="B98" t="str">
            <v>RENOWN PARK</v>
          </cell>
          <cell r="C98">
            <v>5</v>
          </cell>
          <cell r="D98">
            <v>513000</v>
          </cell>
          <cell r="E98">
            <v>6</v>
          </cell>
          <cell r="F98">
            <v>476750</v>
          </cell>
        </row>
        <row r="99">
          <cell r="B99" t="str">
            <v>RIDLEYTON</v>
          </cell>
          <cell r="C99">
            <v>4</v>
          </cell>
          <cell r="D99">
            <v>455000</v>
          </cell>
          <cell r="E99">
            <v>7</v>
          </cell>
          <cell r="F99">
            <v>465750</v>
          </cell>
        </row>
        <row r="100">
          <cell r="B100" t="str">
            <v>ROSEWATER</v>
          </cell>
          <cell r="C100">
            <v>8</v>
          </cell>
          <cell r="D100">
            <v>345000</v>
          </cell>
          <cell r="E100">
            <v>6</v>
          </cell>
          <cell r="F100">
            <v>365000</v>
          </cell>
        </row>
        <row r="101">
          <cell r="B101" t="str">
            <v>ROYAL PARK</v>
          </cell>
          <cell r="C101">
            <v>10</v>
          </cell>
          <cell r="D101">
            <v>370000</v>
          </cell>
          <cell r="E101">
            <v>8</v>
          </cell>
          <cell r="F101">
            <v>382500</v>
          </cell>
        </row>
        <row r="102">
          <cell r="B102" t="str">
            <v>SEATON</v>
          </cell>
          <cell r="C102">
            <v>40</v>
          </cell>
          <cell r="D102">
            <v>455000</v>
          </cell>
          <cell r="E102">
            <v>18</v>
          </cell>
          <cell r="F102">
            <v>480000</v>
          </cell>
        </row>
        <row r="103">
          <cell r="B103" t="str">
            <v>SEMAPHORE PARK</v>
          </cell>
          <cell r="C103">
            <v>10</v>
          </cell>
          <cell r="D103">
            <v>450000</v>
          </cell>
          <cell r="E103">
            <v>9</v>
          </cell>
          <cell r="F103">
            <v>508000</v>
          </cell>
        </row>
        <row r="104">
          <cell r="B104" t="str">
            <v>ST CLAIR</v>
          </cell>
          <cell r="C104">
            <v>7</v>
          </cell>
          <cell r="D104">
            <v>597500</v>
          </cell>
          <cell r="E104">
            <v>1</v>
          </cell>
          <cell r="F104">
            <v>621500</v>
          </cell>
        </row>
        <row r="105">
          <cell r="B105" t="str">
            <v>TENNYSON</v>
          </cell>
          <cell r="C105">
            <v>2</v>
          </cell>
          <cell r="D105">
            <v>1022500</v>
          </cell>
          <cell r="E105">
            <v>2</v>
          </cell>
          <cell r="F105">
            <v>1027000</v>
          </cell>
        </row>
        <row r="106">
          <cell r="B106" t="str">
            <v>WELLAND</v>
          </cell>
          <cell r="C106">
            <v>3</v>
          </cell>
          <cell r="D106">
            <v>590000</v>
          </cell>
          <cell r="E106"/>
          <cell r="F106"/>
        </row>
        <row r="107">
          <cell r="B107" t="str">
            <v>WEST BEACH</v>
          </cell>
          <cell r="C107">
            <v>17</v>
          </cell>
          <cell r="D107">
            <v>641250</v>
          </cell>
          <cell r="E107">
            <v>8</v>
          </cell>
          <cell r="F107">
            <v>633500</v>
          </cell>
        </row>
        <row r="108">
          <cell r="B108" t="str">
            <v>WEST CROYDON</v>
          </cell>
          <cell r="C108">
            <v>15</v>
          </cell>
          <cell r="D108">
            <v>549000</v>
          </cell>
          <cell r="E108">
            <v>10</v>
          </cell>
          <cell r="F108">
            <v>483500</v>
          </cell>
        </row>
        <row r="109">
          <cell r="B109" t="str">
            <v>WEST HINDMARSH</v>
          </cell>
          <cell r="C109">
            <v>4</v>
          </cell>
          <cell r="D109">
            <v>472500</v>
          </cell>
          <cell r="E109"/>
          <cell r="F109"/>
        </row>
        <row r="110">
          <cell r="B110" t="str">
            <v>WEST LAKES</v>
          </cell>
          <cell r="C110">
            <v>11</v>
          </cell>
          <cell r="D110">
            <v>690000</v>
          </cell>
          <cell r="E110">
            <v>6</v>
          </cell>
          <cell r="F110">
            <v>649000</v>
          </cell>
        </row>
        <row r="111">
          <cell r="B111" t="str">
            <v>WEST LAKES SHORE</v>
          </cell>
          <cell r="C111">
            <v>4</v>
          </cell>
          <cell r="D111">
            <v>530000</v>
          </cell>
          <cell r="E111">
            <v>6</v>
          </cell>
          <cell r="F111">
            <v>522500</v>
          </cell>
        </row>
        <row r="112">
          <cell r="B112" t="str">
            <v>WOODVILLE</v>
          </cell>
          <cell r="C112">
            <v>3</v>
          </cell>
          <cell r="D112">
            <v>600000</v>
          </cell>
          <cell r="E112">
            <v>1</v>
          </cell>
          <cell r="F112">
            <v>517500</v>
          </cell>
        </row>
        <row r="113">
          <cell r="B113" t="str">
            <v>WOODVILLE NORTH</v>
          </cell>
          <cell r="C113">
            <v>5</v>
          </cell>
          <cell r="D113">
            <v>441500</v>
          </cell>
          <cell r="E113">
            <v>4</v>
          </cell>
          <cell r="F113">
            <v>360000</v>
          </cell>
        </row>
        <row r="114">
          <cell r="B114" t="str">
            <v>WOODVILLE PARK</v>
          </cell>
          <cell r="C114">
            <v>9</v>
          </cell>
          <cell r="D114">
            <v>635000</v>
          </cell>
          <cell r="E114">
            <v>5</v>
          </cell>
          <cell r="F114">
            <v>580000</v>
          </cell>
        </row>
        <row r="115">
          <cell r="B115" t="str">
            <v>WOODVILLE SOUTH</v>
          </cell>
          <cell r="C115">
            <v>11</v>
          </cell>
          <cell r="D115">
            <v>447600</v>
          </cell>
          <cell r="E115">
            <v>11</v>
          </cell>
          <cell r="F115">
            <v>555000</v>
          </cell>
        </row>
        <row r="116">
          <cell r="B116" t="str">
            <v>WOODVILLE WEST</v>
          </cell>
          <cell r="C116">
            <v>14</v>
          </cell>
          <cell r="D116">
            <v>462475</v>
          </cell>
          <cell r="E116">
            <v>6</v>
          </cell>
          <cell r="F116">
            <v>491250</v>
          </cell>
        </row>
        <row r="117">
          <cell r="B117" t="str">
            <v>BIBARINGA</v>
          </cell>
          <cell r="C117"/>
          <cell r="D117"/>
          <cell r="E117"/>
          <cell r="F117"/>
        </row>
        <row r="118">
          <cell r="B118" t="str">
            <v>EVANSTON</v>
          </cell>
          <cell r="C118">
            <v>7</v>
          </cell>
          <cell r="D118">
            <v>275000</v>
          </cell>
          <cell r="E118">
            <v>6</v>
          </cell>
          <cell r="F118">
            <v>337500</v>
          </cell>
        </row>
        <row r="119">
          <cell r="B119" t="str">
            <v>EVANSTON GARDENS</v>
          </cell>
          <cell r="C119">
            <v>5</v>
          </cell>
          <cell r="D119">
            <v>270009</v>
          </cell>
          <cell r="E119">
            <v>2</v>
          </cell>
          <cell r="F119">
            <v>248000</v>
          </cell>
        </row>
        <row r="120">
          <cell r="B120" t="str">
            <v>EVANSTON PARK</v>
          </cell>
          <cell r="C120">
            <v>13</v>
          </cell>
          <cell r="D120">
            <v>335000</v>
          </cell>
          <cell r="E120">
            <v>20</v>
          </cell>
          <cell r="F120">
            <v>375000</v>
          </cell>
        </row>
        <row r="121">
          <cell r="B121" t="str">
            <v>EVANSTON SOUTH</v>
          </cell>
          <cell r="C121">
            <v>3</v>
          </cell>
          <cell r="D121">
            <v>387500</v>
          </cell>
          <cell r="E121">
            <v>1</v>
          </cell>
          <cell r="F121">
            <v>520000</v>
          </cell>
        </row>
        <row r="122">
          <cell r="B122" t="str">
            <v>GAWLER</v>
          </cell>
          <cell r="C122">
            <v>3</v>
          </cell>
          <cell r="D122">
            <v>423500</v>
          </cell>
          <cell r="E122">
            <v>1</v>
          </cell>
          <cell r="F122">
            <v>390000</v>
          </cell>
        </row>
        <row r="123">
          <cell r="B123" t="str">
            <v>GAWLER EAST</v>
          </cell>
          <cell r="C123">
            <v>18</v>
          </cell>
          <cell r="D123">
            <v>325000</v>
          </cell>
          <cell r="E123">
            <v>12</v>
          </cell>
          <cell r="F123">
            <v>315000</v>
          </cell>
        </row>
        <row r="124">
          <cell r="B124" t="str">
            <v>GAWLER SOUTH</v>
          </cell>
          <cell r="C124">
            <v>8</v>
          </cell>
          <cell r="D124">
            <v>356000</v>
          </cell>
          <cell r="E124">
            <v>11</v>
          </cell>
          <cell r="F124">
            <v>305975</v>
          </cell>
        </row>
        <row r="125">
          <cell r="B125" t="str">
            <v>GAWLER WEST</v>
          </cell>
          <cell r="C125">
            <v>6</v>
          </cell>
          <cell r="D125">
            <v>232000</v>
          </cell>
          <cell r="E125">
            <v>1</v>
          </cell>
          <cell r="F125">
            <v>155000</v>
          </cell>
        </row>
        <row r="126">
          <cell r="B126" t="str">
            <v>HILLIER</v>
          </cell>
          <cell r="C126"/>
          <cell r="D126"/>
          <cell r="E126"/>
          <cell r="F126"/>
        </row>
        <row r="127">
          <cell r="B127" t="str">
            <v>KUDLA</v>
          </cell>
          <cell r="C127"/>
          <cell r="D127"/>
          <cell r="E127"/>
          <cell r="F127"/>
        </row>
        <row r="128">
          <cell r="B128" t="str">
            <v>REID</v>
          </cell>
          <cell r="C128"/>
          <cell r="D128"/>
          <cell r="E128"/>
          <cell r="F128"/>
        </row>
        <row r="129">
          <cell r="B129" t="str">
            <v>ULEYBURY</v>
          </cell>
          <cell r="C129"/>
          <cell r="D129"/>
          <cell r="E129"/>
          <cell r="F129"/>
        </row>
        <row r="130">
          <cell r="B130" t="str">
            <v>WILLASTON</v>
          </cell>
          <cell r="C130">
            <v>17</v>
          </cell>
          <cell r="D130">
            <v>300000</v>
          </cell>
          <cell r="E130">
            <v>10</v>
          </cell>
          <cell r="F130">
            <v>342500</v>
          </cell>
        </row>
        <row r="131">
          <cell r="B131" t="str">
            <v>BRIGHTON</v>
          </cell>
          <cell r="C131">
            <v>16</v>
          </cell>
          <cell r="D131">
            <v>615000</v>
          </cell>
          <cell r="E131">
            <v>15</v>
          </cell>
          <cell r="F131">
            <v>677500</v>
          </cell>
        </row>
        <row r="132">
          <cell r="B132" t="str">
            <v>GLENELG</v>
          </cell>
          <cell r="C132">
            <v>4</v>
          </cell>
          <cell r="D132">
            <v>652000</v>
          </cell>
          <cell r="E132"/>
          <cell r="F132"/>
        </row>
        <row r="133">
          <cell r="B133" t="str">
            <v>GLENELG EAST</v>
          </cell>
          <cell r="C133">
            <v>11</v>
          </cell>
          <cell r="D133">
            <v>748000</v>
          </cell>
          <cell r="E133">
            <v>7</v>
          </cell>
          <cell r="F133">
            <v>686250</v>
          </cell>
        </row>
        <row r="134">
          <cell r="B134" t="str">
            <v>GLENELG NORTH</v>
          </cell>
          <cell r="C134">
            <v>19</v>
          </cell>
          <cell r="D134">
            <v>603750</v>
          </cell>
          <cell r="E134">
            <v>11</v>
          </cell>
          <cell r="F134">
            <v>570000</v>
          </cell>
        </row>
        <row r="135">
          <cell r="B135" t="str">
            <v>GLENELG SOUTH</v>
          </cell>
          <cell r="C135">
            <v>7</v>
          </cell>
          <cell r="D135">
            <v>790000</v>
          </cell>
          <cell r="E135"/>
          <cell r="F135"/>
        </row>
        <row r="136">
          <cell r="B136" t="str">
            <v>HOVE</v>
          </cell>
          <cell r="C136">
            <v>9</v>
          </cell>
          <cell r="D136">
            <v>905000</v>
          </cell>
          <cell r="E136">
            <v>11</v>
          </cell>
          <cell r="F136">
            <v>632000</v>
          </cell>
        </row>
        <row r="137">
          <cell r="B137" t="str">
            <v>KINGSTON PARK</v>
          </cell>
          <cell r="C137">
            <v>3</v>
          </cell>
          <cell r="D137">
            <v>1185000</v>
          </cell>
          <cell r="E137"/>
          <cell r="F137"/>
        </row>
        <row r="138">
          <cell r="B138" t="str">
            <v>NORTH BRIGHTON</v>
          </cell>
          <cell r="C138">
            <v>13</v>
          </cell>
          <cell r="D138">
            <v>575000</v>
          </cell>
          <cell r="E138">
            <v>5</v>
          </cell>
          <cell r="F138">
            <v>760000</v>
          </cell>
        </row>
        <row r="139">
          <cell r="B139" t="str">
            <v>SEACLIFF</v>
          </cell>
          <cell r="C139">
            <v>9</v>
          </cell>
          <cell r="D139">
            <v>592000</v>
          </cell>
          <cell r="E139">
            <v>3</v>
          </cell>
          <cell r="F139">
            <v>497500</v>
          </cell>
        </row>
        <row r="140">
          <cell r="B140" t="str">
            <v>SEACLIFF PARK</v>
          </cell>
          <cell r="C140">
            <v>21</v>
          </cell>
          <cell r="D140">
            <v>430000</v>
          </cell>
          <cell r="E140">
            <v>9</v>
          </cell>
          <cell r="F140">
            <v>475000</v>
          </cell>
        </row>
        <row r="141">
          <cell r="B141" t="str">
            <v>SOMERTON PARK</v>
          </cell>
          <cell r="C141">
            <v>25</v>
          </cell>
          <cell r="D141">
            <v>842500</v>
          </cell>
          <cell r="E141">
            <v>13</v>
          </cell>
          <cell r="F141">
            <v>975000</v>
          </cell>
        </row>
        <row r="142">
          <cell r="B142" t="str">
            <v>SOUTH BRIGHTON</v>
          </cell>
          <cell r="C142">
            <v>11</v>
          </cell>
          <cell r="D142">
            <v>670000</v>
          </cell>
          <cell r="E142">
            <v>6</v>
          </cell>
          <cell r="F142">
            <v>567000</v>
          </cell>
        </row>
        <row r="143">
          <cell r="B143" t="str">
            <v>ASCOT PARK</v>
          </cell>
          <cell r="C143">
            <v>5</v>
          </cell>
          <cell r="D143">
            <v>430200</v>
          </cell>
          <cell r="E143">
            <v>4</v>
          </cell>
          <cell r="F143">
            <v>523000</v>
          </cell>
        </row>
        <row r="144">
          <cell r="B144" t="str">
            <v>BEDFORD PARK</v>
          </cell>
          <cell r="C144">
            <v>4</v>
          </cell>
          <cell r="D144">
            <v>440499.5</v>
          </cell>
          <cell r="E144">
            <v>4</v>
          </cell>
          <cell r="F144">
            <v>487500</v>
          </cell>
        </row>
        <row r="145">
          <cell r="B145" t="str">
            <v>CLOVELLY PARK</v>
          </cell>
          <cell r="C145">
            <v>8</v>
          </cell>
          <cell r="D145">
            <v>425000</v>
          </cell>
          <cell r="E145">
            <v>9</v>
          </cell>
          <cell r="F145">
            <v>462500</v>
          </cell>
        </row>
        <row r="146">
          <cell r="B146" t="str">
            <v>DARLINGTON</v>
          </cell>
          <cell r="C146">
            <v>4</v>
          </cell>
          <cell r="D146">
            <v>455000</v>
          </cell>
          <cell r="E146"/>
          <cell r="F146"/>
        </row>
        <row r="147">
          <cell r="B147" t="str">
            <v>DOVER GARDENS</v>
          </cell>
          <cell r="C147">
            <v>13</v>
          </cell>
          <cell r="D147">
            <v>425000</v>
          </cell>
          <cell r="E147">
            <v>18</v>
          </cell>
          <cell r="F147">
            <v>455000</v>
          </cell>
        </row>
        <row r="148">
          <cell r="B148" t="str">
            <v>EDWARDSTOWN</v>
          </cell>
          <cell r="C148">
            <v>13</v>
          </cell>
          <cell r="D148">
            <v>438000</v>
          </cell>
          <cell r="E148">
            <v>8</v>
          </cell>
          <cell r="F148">
            <v>445000</v>
          </cell>
        </row>
        <row r="149">
          <cell r="B149" t="str">
            <v>GLANDORE</v>
          </cell>
          <cell r="C149">
            <v>2</v>
          </cell>
          <cell r="D149">
            <v>492500</v>
          </cell>
          <cell r="E149">
            <v>8</v>
          </cell>
          <cell r="F149">
            <v>615000</v>
          </cell>
        </row>
        <row r="150">
          <cell r="B150" t="str">
            <v>GLENGOWRIE</v>
          </cell>
          <cell r="C150">
            <v>29</v>
          </cell>
          <cell r="D150">
            <v>575000</v>
          </cell>
          <cell r="E150">
            <v>13</v>
          </cell>
          <cell r="F150">
            <v>615000</v>
          </cell>
        </row>
        <row r="151">
          <cell r="B151" t="str">
            <v>HALLETT COVE</v>
          </cell>
          <cell r="C151">
            <v>51</v>
          </cell>
          <cell r="D151">
            <v>403000</v>
          </cell>
          <cell r="E151">
            <v>29</v>
          </cell>
          <cell r="F151">
            <v>440500</v>
          </cell>
        </row>
        <row r="152">
          <cell r="B152" t="str">
            <v>LONSDALE</v>
          </cell>
          <cell r="C152"/>
          <cell r="D152"/>
          <cell r="E152"/>
          <cell r="F152"/>
        </row>
        <row r="153">
          <cell r="B153" t="str">
            <v>MARINO</v>
          </cell>
          <cell r="C153">
            <v>10</v>
          </cell>
          <cell r="D153">
            <v>465000</v>
          </cell>
          <cell r="E153">
            <v>9</v>
          </cell>
          <cell r="F153">
            <v>522500</v>
          </cell>
        </row>
        <row r="154">
          <cell r="B154" t="str">
            <v>MARION</v>
          </cell>
          <cell r="C154">
            <v>21</v>
          </cell>
          <cell r="D154">
            <v>471000</v>
          </cell>
          <cell r="E154">
            <v>13</v>
          </cell>
          <cell r="F154">
            <v>480000</v>
          </cell>
        </row>
        <row r="155">
          <cell r="B155" t="str">
            <v>MITCHELL PARK</v>
          </cell>
          <cell r="C155">
            <v>16</v>
          </cell>
          <cell r="D155">
            <v>452000</v>
          </cell>
          <cell r="E155">
            <v>11</v>
          </cell>
          <cell r="F155">
            <v>435000</v>
          </cell>
        </row>
        <row r="156">
          <cell r="B156" t="str">
            <v>MORPHETTVILLE</v>
          </cell>
          <cell r="C156">
            <v>19</v>
          </cell>
          <cell r="D156">
            <v>461000</v>
          </cell>
          <cell r="E156">
            <v>9</v>
          </cell>
          <cell r="F156">
            <v>486125</v>
          </cell>
        </row>
        <row r="157">
          <cell r="B157" t="str">
            <v>OAKLANDS PARK</v>
          </cell>
          <cell r="C157">
            <v>12</v>
          </cell>
          <cell r="D157">
            <v>410000</v>
          </cell>
          <cell r="E157">
            <v>6</v>
          </cell>
          <cell r="F157">
            <v>447500</v>
          </cell>
        </row>
        <row r="158">
          <cell r="B158" t="str">
            <v>O'HALLORAN HILL</v>
          </cell>
          <cell r="C158">
            <v>7</v>
          </cell>
          <cell r="D158">
            <v>375000</v>
          </cell>
          <cell r="E158">
            <v>9</v>
          </cell>
          <cell r="F158">
            <v>342000</v>
          </cell>
        </row>
        <row r="159">
          <cell r="B159" t="str">
            <v>PARK HOLME</v>
          </cell>
          <cell r="C159">
            <v>10</v>
          </cell>
          <cell r="D159">
            <v>475000</v>
          </cell>
          <cell r="E159">
            <v>7</v>
          </cell>
          <cell r="F159">
            <v>462750</v>
          </cell>
        </row>
        <row r="160">
          <cell r="B160" t="str">
            <v>PLYMPTON PARK</v>
          </cell>
          <cell r="C160">
            <v>9</v>
          </cell>
          <cell r="D160">
            <v>437000</v>
          </cell>
          <cell r="E160">
            <v>8</v>
          </cell>
          <cell r="F160">
            <v>537500</v>
          </cell>
        </row>
        <row r="161">
          <cell r="B161" t="str">
            <v>SEACLIFF PARK</v>
          </cell>
          <cell r="C161">
            <v>21</v>
          </cell>
          <cell r="D161">
            <v>430000</v>
          </cell>
          <cell r="E161">
            <v>9</v>
          </cell>
          <cell r="F161">
            <v>475000</v>
          </cell>
        </row>
        <row r="162">
          <cell r="B162" t="str">
            <v>SEACOMBE GARDENS</v>
          </cell>
          <cell r="C162">
            <v>8</v>
          </cell>
          <cell r="D162">
            <v>435000</v>
          </cell>
          <cell r="E162">
            <v>10</v>
          </cell>
          <cell r="F162">
            <v>440000</v>
          </cell>
        </row>
        <row r="163">
          <cell r="B163" t="str">
            <v>SEACOMBE HEIGHTS</v>
          </cell>
          <cell r="C163">
            <v>4</v>
          </cell>
          <cell r="D163">
            <v>525500</v>
          </cell>
          <cell r="E163"/>
          <cell r="F163"/>
        </row>
        <row r="164">
          <cell r="B164" t="str">
            <v>SEAVIEW DOWNS</v>
          </cell>
          <cell r="C164">
            <v>16</v>
          </cell>
          <cell r="D164">
            <v>441500</v>
          </cell>
          <cell r="E164">
            <v>7</v>
          </cell>
          <cell r="F164">
            <v>470500</v>
          </cell>
        </row>
        <row r="165">
          <cell r="B165" t="str">
            <v>SHEIDOW PARK</v>
          </cell>
          <cell r="C165">
            <v>20</v>
          </cell>
          <cell r="D165">
            <v>400050</v>
          </cell>
          <cell r="E165">
            <v>22</v>
          </cell>
          <cell r="F165">
            <v>381500</v>
          </cell>
        </row>
        <row r="166">
          <cell r="B166" t="str">
            <v>SOUTH PLYMPTON</v>
          </cell>
          <cell r="C166">
            <v>14</v>
          </cell>
          <cell r="D166">
            <v>435000</v>
          </cell>
          <cell r="E166">
            <v>10</v>
          </cell>
          <cell r="F166">
            <v>505000</v>
          </cell>
        </row>
        <row r="167">
          <cell r="B167" t="str">
            <v>STURT</v>
          </cell>
          <cell r="C167">
            <v>9</v>
          </cell>
          <cell r="D167">
            <v>415000</v>
          </cell>
          <cell r="E167">
            <v>8</v>
          </cell>
          <cell r="F167">
            <v>472819</v>
          </cell>
        </row>
        <row r="168">
          <cell r="B168" t="str">
            <v>TROTT PARK</v>
          </cell>
          <cell r="C168">
            <v>12</v>
          </cell>
          <cell r="D168">
            <v>355000</v>
          </cell>
          <cell r="E168">
            <v>8</v>
          </cell>
          <cell r="F168">
            <v>341750</v>
          </cell>
        </row>
        <row r="169">
          <cell r="B169" t="str">
            <v>WARRADALE</v>
          </cell>
          <cell r="C169">
            <v>27</v>
          </cell>
          <cell r="D169">
            <v>502000</v>
          </cell>
          <cell r="E169">
            <v>16</v>
          </cell>
          <cell r="F169">
            <v>565500</v>
          </cell>
        </row>
        <row r="170">
          <cell r="B170" t="str">
            <v>BEDFORD PARK</v>
          </cell>
          <cell r="C170">
            <v>4</v>
          </cell>
          <cell r="D170">
            <v>440499.5</v>
          </cell>
          <cell r="E170">
            <v>4</v>
          </cell>
          <cell r="F170">
            <v>487500</v>
          </cell>
        </row>
        <row r="171">
          <cell r="B171" t="str">
            <v>BELAIR</v>
          </cell>
          <cell r="C171">
            <v>26</v>
          </cell>
          <cell r="D171">
            <v>588000</v>
          </cell>
          <cell r="E171">
            <v>16</v>
          </cell>
          <cell r="F171">
            <v>550000</v>
          </cell>
        </row>
        <row r="172">
          <cell r="B172" t="str">
            <v>BELLEVUE HEIGHTS</v>
          </cell>
          <cell r="C172">
            <v>6</v>
          </cell>
          <cell r="D172">
            <v>510000</v>
          </cell>
          <cell r="E172">
            <v>7</v>
          </cell>
          <cell r="F172">
            <v>521300</v>
          </cell>
        </row>
        <row r="173">
          <cell r="B173" t="str">
            <v>BLACKWOOD</v>
          </cell>
          <cell r="C173">
            <v>18</v>
          </cell>
          <cell r="D173">
            <v>535000</v>
          </cell>
          <cell r="E173">
            <v>9</v>
          </cell>
          <cell r="F173">
            <v>527000</v>
          </cell>
        </row>
        <row r="174">
          <cell r="B174" t="str">
            <v>BROWN HILL CREEK</v>
          </cell>
          <cell r="C174"/>
          <cell r="D174"/>
          <cell r="E174"/>
          <cell r="F174"/>
        </row>
        <row r="175">
          <cell r="B175" t="str">
            <v>CLAPHAM</v>
          </cell>
          <cell r="C175">
            <v>8</v>
          </cell>
          <cell r="D175">
            <v>573000</v>
          </cell>
          <cell r="E175">
            <v>3</v>
          </cell>
          <cell r="F175">
            <v>417500</v>
          </cell>
        </row>
        <row r="176">
          <cell r="B176" t="str">
            <v>CLARENCE GARDENS</v>
          </cell>
          <cell r="C176">
            <v>14</v>
          </cell>
          <cell r="D176">
            <v>531000</v>
          </cell>
          <cell r="E176">
            <v>5</v>
          </cell>
          <cell r="F176">
            <v>587500</v>
          </cell>
        </row>
        <row r="177">
          <cell r="B177" t="str">
            <v>COLONEL LIGHT GARDENS</v>
          </cell>
          <cell r="C177">
            <v>9</v>
          </cell>
          <cell r="D177">
            <v>675000</v>
          </cell>
          <cell r="E177">
            <v>10</v>
          </cell>
          <cell r="F177">
            <v>750000</v>
          </cell>
        </row>
        <row r="178">
          <cell r="B178" t="str">
            <v>COROMANDEL VALLEY</v>
          </cell>
          <cell r="C178">
            <v>17</v>
          </cell>
          <cell r="D178">
            <v>500000</v>
          </cell>
          <cell r="E178">
            <v>4</v>
          </cell>
          <cell r="F178">
            <v>546500</v>
          </cell>
        </row>
        <row r="179">
          <cell r="B179" t="str">
            <v>CRAFERS WEST</v>
          </cell>
          <cell r="C179">
            <v>4</v>
          </cell>
          <cell r="D179">
            <v>559000</v>
          </cell>
          <cell r="E179">
            <v>6</v>
          </cell>
          <cell r="F179">
            <v>537500</v>
          </cell>
        </row>
        <row r="180">
          <cell r="B180" t="str">
            <v>CRAIGBURN FARM</v>
          </cell>
          <cell r="C180">
            <v>12</v>
          </cell>
          <cell r="D180">
            <v>670000</v>
          </cell>
          <cell r="E180">
            <v>8</v>
          </cell>
          <cell r="F180">
            <v>617500</v>
          </cell>
        </row>
        <row r="181">
          <cell r="B181" t="str">
            <v>CUMBERLAND PARK</v>
          </cell>
          <cell r="C181">
            <v>7</v>
          </cell>
          <cell r="D181">
            <v>752500</v>
          </cell>
          <cell r="E181">
            <v>4</v>
          </cell>
          <cell r="F181">
            <v>620000</v>
          </cell>
        </row>
        <row r="182">
          <cell r="B182" t="str">
            <v>DAW PARK</v>
          </cell>
          <cell r="C182">
            <v>9</v>
          </cell>
          <cell r="D182">
            <v>490000</v>
          </cell>
          <cell r="E182">
            <v>1</v>
          </cell>
          <cell r="F182">
            <v>410000</v>
          </cell>
        </row>
        <row r="183">
          <cell r="B183" t="str">
            <v>EDEN HILLS</v>
          </cell>
          <cell r="C183">
            <v>8</v>
          </cell>
          <cell r="D183">
            <v>538000</v>
          </cell>
          <cell r="E183">
            <v>9</v>
          </cell>
          <cell r="F183">
            <v>535000</v>
          </cell>
        </row>
        <row r="184">
          <cell r="B184" t="str">
            <v>GLENALTA</v>
          </cell>
          <cell r="C184">
            <v>5</v>
          </cell>
          <cell r="D184">
            <v>465000</v>
          </cell>
          <cell r="E184">
            <v>5</v>
          </cell>
          <cell r="F184">
            <v>490000</v>
          </cell>
        </row>
        <row r="185">
          <cell r="B185" t="str">
            <v>HAWTHORN</v>
          </cell>
          <cell r="C185">
            <v>8</v>
          </cell>
          <cell r="D185">
            <v>945000</v>
          </cell>
          <cell r="E185">
            <v>6</v>
          </cell>
          <cell r="F185">
            <v>876500</v>
          </cell>
        </row>
        <row r="186">
          <cell r="B186" t="str">
            <v>HAWTHORNDENE</v>
          </cell>
          <cell r="C186">
            <v>14</v>
          </cell>
          <cell r="D186">
            <v>425000</v>
          </cell>
          <cell r="E186">
            <v>13</v>
          </cell>
          <cell r="F186">
            <v>525000</v>
          </cell>
        </row>
        <row r="187">
          <cell r="B187" t="str">
            <v>KINGSWOOD</v>
          </cell>
          <cell r="C187">
            <v>7</v>
          </cell>
          <cell r="D187">
            <v>895000</v>
          </cell>
          <cell r="E187">
            <v>3</v>
          </cell>
          <cell r="F187">
            <v>676000</v>
          </cell>
        </row>
        <row r="188">
          <cell r="B188" t="str">
            <v>LEAWOOD GARDENS</v>
          </cell>
          <cell r="C188"/>
          <cell r="D188"/>
          <cell r="E188"/>
          <cell r="F188"/>
        </row>
        <row r="189">
          <cell r="B189" t="str">
            <v>LOWER MITCHAM</v>
          </cell>
          <cell r="C189">
            <v>8</v>
          </cell>
          <cell r="D189">
            <v>615500</v>
          </cell>
          <cell r="E189">
            <v>9</v>
          </cell>
          <cell r="F189">
            <v>710000</v>
          </cell>
        </row>
        <row r="190">
          <cell r="B190" t="str">
            <v>LYNTON</v>
          </cell>
          <cell r="C190"/>
          <cell r="D190"/>
          <cell r="E190">
            <v>1</v>
          </cell>
          <cell r="F190">
            <v>460000</v>
          </cell>
        </row>
        <row r="191">
          <cell r="B191" t="str">
            <v>MELROSE PARK</v>
          </cell>
          <cell r="C191">
            <v>2</v>
          </cell>
          <cell r="D191">
            <v>410000</v>
          </cell>
          <cell r="E191">
            <v>12</v>
          </cell>
          <cell r="F191">
            <v>522000</v>
          </cell>
        </row>
        <row r="192">
          <cell r="B192" t="str">
            <v>MITCHAM</v>
          </cell>
          <cell r="C192">
            <v>9</v>
          </cell>
          <cell r="D192">
            <v>830000</v>
          </cell>
          <cell r="E192">
            <v>5</v>
          </cell>
          <cell r="F192">
            <v>1075000</v>
          </cell>
        </row>
        <row r="193">
          <cell r="B193" t="str">
            <v>NETHERBY</v>
          </cell>
          <cell r="C193">
            <v>4</v>
          </cell>
          <cell r="D193">
            <v>862500</v>
          </cell>
          <cell r="E193">
            <v>3</v>
          </cell>
          <cell r="F193">
            <v>906000</v>
          </cell>
        </row>
        <row r="194">
          <cell r="B194" t="str">
            <v>PANORAMA</v>
          </cell>
          <cell r="C194">
            <v>6</v>
          </cell>
          <cell r="D194">
            <v>562500</v>
          </cell>
          <cell r="E194">
            <v>8</v>
          </cell>
          <cell r="F194">
            <v>629500</v>
          </cell>
        </row>
        <row r="195">
          <cell r="B195" t="str">
            <v>PASADENA</v>
          </cell>
          <cell r="C195">
            <v>8</v>
          </cell>
          <cell r="D195">
            <v>390000</v>
          </cell>
          <cell r="E195">
            <v>6</v>
          </cell>
          <cell r="F195">
            <v>440000</v>
          </cell>
        </row>
        <row r="196">
          <cell r="B196" t="str">
            <v>SPRINGFIELD</v>
          </cell>
          <cell r="C196">
            <v>1</v>
          </cell>
          <cell r="D196">
            <v>1910000</v>
          </cell>
          <cell r="E196"/>
          <cell r="F196"/>
        </row>
        <row r="197">
          <cell r="B197" t="str">
            <v>ST MARYS</v>
          </cell>
          <cell r="C197">
            <v>10</v>
          </cell>
          <cell r="D197">
            <v>390000</v>
          </cell>
          <cell r="E197">
            <v>4</v>
          </cell>
          <cell r="F197">
            <v>438400</v>
          </cell>
        </row>
        <row r="198">
          <cell r="B198" t="str">
            <v>TORRENS PARK</v>
          </cell>
          <cell r="C198">
            <v>14</v>
          </cell>
          <cell r="D198">
            <v>753000</v>
          </cell>
          <cell r="E198">
            <v>9</v>
          </cell>
          <cell r="F198">
            <v>790500</v>
          </cell>
        </row>
        <row r="199">
          <cell r="B199" t="str">
            <v>UPPER STURT</v>
          </cell>
          <cell r="C199">
            <v>3</v>
          </cell>
          <cell r="D199">
            <v>482000</v>
          </cell>
          <cell r="E199">
            <v>2</v>
          </cell>
          <cell r="F199">
            <v>520000</v>
          </cell>
        </row>
        <row r="200">
          <cell r="B200" t="str">
            <v>URRBRAE</v>
          </cell>
          <cell r="C200">
            <v>8</v>
          </cell>
          <cell r="D200">
            <v>746000</v>
          </cell>
          <cell r="E200">
            <v>5</v>
          </cell>
          <cell r="F200">
            <v>760000</v>
          </cell>
        </row>
        <row r="201">
          <cell r="B201" t="str">
            <v>WESTBOURNE PARK</v>
          </cell>
          <cell r="C201">
            <v>7</v>
          </cell>
          <cell r="D201">
            <v>689000</v>
          </cell>
          <cell r="E201">
            <v>7</v>
          </cell>
          <cell r="F201">
            <v>810000</v>
          </cell>
        </row>
        <row r="202">
          <cell r="B202" t="str">
            <v>COLLEGE PARK</v>
          </cell>
          <cell r="C202">
            <v>3</v>
          </cell>
          <cell r="D202">
            <v>1050000</v>
          </cell>
          <cell r="E202">
            <v>3</v>
          </cell>
          <cell r="F202">
            <v>2400000</v>
          </cell>
        </row>
        <row r="203">
          <cell r="B203" t="str">
            <v>EVANDALE</v>
          </cell>
          <cell r="C203">
            <v>1</v>
          </cell>
          <cell r="D203">
            <v>795000</v>
          </cell>
          <cell r="E203"/>
          <cell r="F203"/>
        </row>
        <row r="204">
          <cell r="B204" t="str">
            <v>FELIXSTOW</v>
          </cell>
          <cell r="C204">
            <v>7</v>
          </cell>
          <cell r="D204">
            <v>505000</v>
          </cell>
          <cell r="E204"/>
          <cell r="F204"/>
        </row>
        <row r="205">
          <cell r="B205" t="str">
            <v>FIRLE</v>
          </cell>
          <cell r="C205">
            <v>4</v>
          </cell>
          <cell r="D205">
            <v>535000</v>
          </cell>
          <cell r="E205">
            <v>5</v>
          </cell>
          <cell r="F205">
            <v>635000</v>
          </cell>
        </row>
        <row r="206">
          <cell r="B206" t="str">
            <v>GLYNDE</v>
          </cell>
          <cell r="C206">
            <v>9</v>
          </cell>
          <cell r="D206">
            <v>597500</v>
          </cell>
          <cell r="E206">
            <v>6</v>
          </cell>
          <cell r="F206">
            <v>603000</v>
          </cell>
        </row>
        <row r="207">
          <cell r="B207" t="str">
            <v>HACKNEY</v>
          </cell>
          <cell r="C207">
            <v>1</v>
          </cell>
          <cell r="D207">
            <v>1850000</v>
          </cell>
          <cell r="E207"/>
          <cell r="F207"/>
        </row>
        <row r="208">
          <cell r="B208" t="str">
            <v>HEATHPOOL</v>
          </cell>
          <cell r="C208">
            <v>4</v>
          </cell>
          <cell r="D208">
            <v>689500</v>
          </cell>
          <cell r="E208"/>
          <cell r="F208"/>
        </row>
        <row r="209">
          <cell r="B209" t="str">
            <v>JOSLIN</v>
          </cell>
          <cell r="C209">
            <v>6</v>
          </cell>
          <cell r="D209">
            <v>1015000</v>
          </cell>
          <cell r="E209">
            <v>5</v>
          </cell>
          <cell r="F209">
            <v>911500</v>
          </cell>
        </row>
        <row r="210">
          <cell r="B210" t="str">
            <v>KENSINGTON</v>
          </cell>
          <cell r="C210">
            <v>2</v>
          </cell>
          <cell r="D210">
            <v>825000</v>
          </cell>
          <cell r="E210"/>
          <cell r="F210"/>
        </row>
        <row r="211">
          <cell r="B211" t="str">
            <v>KENT TOWN</v>
          </cell>
          <cell r="C211">
            <v>2</v>
          </cell>
          <cell r="D211">
            <v>1325000</v>
          </cell>
          <cell r="E211">
            <v>1</v>
          </cell>
          <cell r="F211">
            <v>1700000</v>
          </cell>
        </row>
        <row r="212">
          <cell r="B212" t="str">
            <v>MARDEN</v>
          </cell>
          <cell r="C212">
            <v>12</v>
          </cell>
          <cell r="D212">
            <v>644500</v>
          </cell>
          <cell r="E212">
            <v>4</v>
          </cell>
          <cell r="F212">
            <v>699650</v>
          </cell>
        </row>
        <row r="213">
          <cell r="B213" t="str">
            <v>MARRYATVILLE</v>
          </cell>
          <cell r="C213">
            <v>3</v>
          </cell>
          <cell r="D213">
            <v>715000</v>
          </cell>
          <cell r="E213">
            <v>1</v>
          </cell>
          <cell r="F213">
            <v>1060000</v>
          </cell>
        </row>
        <row r="214">
          <cell r="B214" t="str">
            <v>MAYLANDS</v>
          </cell>
          <cell r="C214">
            <v>5</v>
          </cell>
          <cell r="D214">
            <v>780000</v>
          </cell>
          <cell r="E214">
            <v>1</v>
          </cell>
          <cell r="F214">
            <v>873000</v>
          </cell>
        </row>
        <row r="215">
          <cell r="B215" t="str">
            <v>NORWOOD</v>
          </cell>
          <cell r="C215">
            <v>13</v>
          </cell>
          <cell r="D215">
            <v>820000</v>
          </cell>
          <cell r="E215">
            <v>8</v>
          </cell>
          <cell r="F215">
            <v>605100</v>
          </cell>
        </row>
        <row r="216">
          <cell r="B216" t="str">
            <v>PAYNEHAM</v>
          </cell>
          <cell r="C216">
            <v>8</v>
          </cell>
          <cell r="D216">
            <v>537500</v>
          </cell>
          <cell r="E216">
            <v>5</v>
          </cell>
          <cell r="F216">
            <v>553000</v>
          </cell>
        </row>
        <row r="217">
          <cell r="B217" t="str">
            <v>PAYNEHAM SOUTH</v>
          </cell>
          <cell r="C217">
            <v>5</v>
          </cell>
          <cell r="D217">
            <v>603750</v>
          </cell>
          <cell r="E217">
            <v>7</v>
          </cell>
          <cell r="F217">
            <v>655000</v>
          </cell>
        </row>
        <row r="218">
          <cell r="B218" t="str">
            <v>ROYSTON PARK</v>
          </cell>
          <cell r="C218">
            <v>4</v>
          </cell>
          <cell r="D218">
            <v>880000</v>
          </cell>
          <cell r="E218">
            <v>6</v>
          </cell>
          <cell r="F218">
            <v>810000</v>
          </cell>
        </row>
        <row r="219">
          <cell r="B219" t="str">
            <v>ST MORRIS</v>
          </cell>
          <cell r="C219">
            <v>8</v>
          </cell>
          <cell r="D219">
            <v>642000</v>
          </cell>
          <cell r="E219">
            <v>4</v>
          </cell>
          <cell r="F219">
            <v>614000</v>
          </cell>
        </row>
        <row r="220">
          <cell r="B220" t="str">
            <v>ST PETERS</v>
          </cell>
          <cell r="C220">
            <v>12</v>
          </cell>
          <cell r="D220">
            <v>1020000</v>
          </cell>
          <cell r="E220">
            <v>9</v>
          </cell>
          <cell r="F220">
            <v>1327500</v>
          </cell>
        </row>
        <row r="221">
          <cell r="B221" t="str">
            <v>STEPNEY</v>
          </cell>
          <cell r="C221">
            <v>4</v>
          </cell>
          <cell r="D221">
            <v>651000</v>
          </cell>
          <cell r="E221">
            <v>3</v>
          </cell>
          <cell r="F221">
            <v>646500</v>
          </cell>
        </row>
        <row r="222">
          <cell r="B222" t="str">
            <v>TRINITY GARDENS</v>
          </cell>
          <cell r="C222">
            <v>1</v>
          </cell>
          <cell r="D222">
            <v>590000</v>
          </cell>
          <cell r="E222">
            <v>1</v>
          </cell>
          <cell r="F222">
            <v>492000</v>
          </cell>
        </row>
        <row r="223">
          <cell r="B223" t="str">
            <v>ABERFOYLE PARK</v>
          </cell>
          <cell r="C223">
            <v>38</v>
          </cell>
          <cell r="D223">
            <v>385000</v>
          </cell>
          <cell r="E223">
            <v>34</v>
          </cell>
          <cell r="F223">
            <v>402500</v>
          </cell>
        </row>
        <row r="224">
          <cell r="B224" t="str">
            <v>ALDINGA</v>
          </cell>
          <cell r="C224">
            <v>1</v>
          </cell>
          <cell r="D224">
            <v>389000</v>
          </cell>
          <cell r="E224"/>
          <cell r="F224"/>
        </row>
        <row r="225">
          <cell r="B225" t="str">
            <v>ALDINGA BEACH</v>
          </cell>
          <cell r="C225">
            <v>57</v>
          </cell>
          <cell r="D225">
            <v>320000</v>
          </cell>
          <cell r="E225">
            <v>40</v>
          </cell>
          <cell r="F225">
            <v>330000</v>
          </cell>
        </row>
        <row r="226">
          <cell r="B226" t="str">
            <v>BLEWITT SPRINGS</v>
          </cell>
          <cell r="C226"/>
          <cell r="D226"/>
          <cell r="E226"/>
          <cell r="F226"/>
        </row>
        <row r="227">
          <cell r="B227" t="str">
            <v>CHANDLERS HILL</v>
          </cell>
          <cell r="C227">
            <v>1</v>
          </cell>
          <cell r="D227">
            <v>700000</v>
          </cell>
          <cell r="E227">
            <v>2</v>
          </cell>
          <cell r="F227">
            <v>660000</v>
          </cell>
        </row>
        <row r="228">
          <cell r="B228" t="str">
            <v>CHERRY GARDENS</v>
          </cell>
          <cell r="C228"/>
          <cell r="D228"/>
          <cell r="E228"/>
          <cell r="F228"/>
        </row>
        <row r="229">
          <cell r="B229" t="str">
            <v>CHRISTIE DOWNS</v>
          </cell>
          <cell r="C229">
            <v>20</v>
          </cell>
          <cell r="D229">
            <v>260500</v>
          </cell>
          <cell r="E229">
            <v>15</v>
          </cell>
          <cell r="F229">
            <v>256875</v>
          </cell>
        </row>
        <row r="230">
          <cell r="B230" t="str">
            <v>CHRISTIES BEACH</v>
          </cell>
          <cell r="C230">
            <v>27</v>
          </cell>
          <cell r="D230">
            <v>332500</v>
          </cell>
          <cell r="E230">
            <v>15</v>
          </cell>
          <cell r="F230">
            <v>349000</v>
          </cell>
        </row>
        <row r="231">
          <cell r="B231" t="str">
            <v>CLARENDON</v>
          </cell>
          <cell r="C231"/>
          <cell r="D231"/>
          <cell r="E231">
            <v>1</v>
          </cell>
          <cell r="F231">
            <v>320000</v>
          </cell>
        </row>
        <row r="232">
          <cell r="B232" t="str">
            <v>COROMANDEL EAST</v>
          </cell>
          <cell r="C232"/>
          <cell r="D232"/>
          <cell r="E232"/>
          <cell r="F232"/>
        </row>
        <row r="233">
          <cell r="B233" t="str">
            <v>COROMANDEL VALLEY</v>
          </cell>
          <cell r="C233">
            <v>17</v>
          </cell>
          <cell r="D233">
            <v>500000</v>
          </cell>
          <cell r="E233">
            <v>4</v>
          </cell>
          <cell r="F233">
            <v>546500</v>
          </cell>
        </row>
        <row r="234">
          <cell r="B234" t="str">
            <v>CRAIGBURN FARM</v>
          </cell>
          <cell r="C234">
            <v>12</v>
          </cell>
          <cell r="D234">
            <v>670000</v>
          </cell>
          <cell r="E234">
            <v>8</v>
          </cell>
          <cell r="F234">
            <v>617500</v>
          </cell>
        </row>
        <row r="235">
          <cell r="B235" t="str">
            <v>DARLINGTON</v>
          </cell>
          <cell r="C235">
            <v>4</v>
          </cell>
          <cell r="D235">
            <v>455000</v>
          </cell>
          <cell r="E235"/>
          <cell r="F235"/>
        </row>
        <row r="236">
          <cell r="B236" t="str">
            <v>DORSET VALE</v>
          </cell>
          <cell r="C236"/>
          <cell r="D236"/>
          <cell r="E236"/>
          <cell r="F236"/>
        </row>
        <row r="237">
          <cell r="B237" t="str">
            <v>FLAGSTAFF HILL</v>
          </cell>
          <cell r="C237">
            <v>49</v>
          </cell>
          <cell r="D237">
            <v>475000</v>
          </cell>
          <cell r="E237">
            <v>52</v>
          </cell>
          <cell r="F237">
            <v>505000</v>
          </cell>
        </row>
        <row r="238">
          <cell r="B238" t="str">
            <v>HACKHAM</v>
          </cell>
          <cell r="C238">
            <v>12</v>
          </cell>
          <cell r="D238">
            <v>256000</v>
          </cell>
          <cell r="E238">
            <v>12</v>
          </cell>
          <cell r="F238">
            <v>281500</v>
          </cell>
        </row>
        <row r="239">
          <cell r="B239" t="str">
            <v>HACKHAM WEST</v>
          </cell>
          <cell r="C239">
            <v>13</v>
          </cell>
          <cell r="D239">
            <v>245000</v>
          </cell>
          <cell r="E239">
            <v>9</v>
          </cell>
          <cell r="F239">
            <v>251000</v>
          </cell>
        </row>
        <row r="240">
          <cell r="B240" t="str">
            <v>HALLETT COVE</v>
          </cell>
          <cell r="C240">
            <v>51</v>
          </cell>
          <cell r="D240">
            <v>403000</v>
          </cell>
          <cell r="E240">
            <v>29</v>
          </cell>
          <cell r="F240">
            <v>440500</v>
          </cell>
        </row>
        <row r="241">
          <cell r="B241" t="str">
            <v>HAPPY VALLEY</v>
          </cell>
          <cell r="C241">
            <v>43</v>
          </cell>
          <cell r="D241">
            <v>360000</v>
          </cell>
          <cell r="E241">
            <v>34</v>
          </cell>
          <cell r="F241">
            <v>385000</v>
          </cell>
        </row>
        <row r="242">
          <cell r="B242" t="str">
            <v>HUNTFIELD HEIGHTS</v>
          </cell>
          <cell r="C242">
            <v>15</v>
          </cell>
          <cell r="D242">
            <v>285000</v>
          </cell>
          <cell r="E242">
            <v>12</v>
          </cell>
          <cell r="F242">
            <v>256750</v>
          </cell>
        </row>
        <row r="243">
          <cell r="B243" t="str">
            <v>IRONBANK</v>
          </cell>
          <cell r="C243"/>
          <cell r="D243"/>
          <cell r="E243">
            <v>1</v>
          </cell>
          <cell r="F243">
            <v>855000</v>
          </cell>
        </row>
        <row r="244">
          <cell r="B244" t="str">
            <v>KANGARILLA</v>
          </cell>
          <cell r="C244"/>
          <cell r="D244"/>
          <cell r="E244"/>
          <cell r="F244"/>
        </row>
        <row r="245">
          <cell r="B245" t="str">
            <v>LONSDALE</v>
          </cell>
          <cell r="C245"/>
          <cell r="D245"/>
          <cell r="E245"/>
          <cell r="F245"/>
        </row>
        <row r="246">
          <cell r="B246" t="str">
            <v>MASLIN BEACH</v>
          </cell>
          <cell r="C246">
            <v>6</v>
          </cell>
          <cell r="D246">
            <v>330000</v>
          </cell>
          <cell r="E246"/>
          <cell r="F246"/>
        </row>
        <row r="247">
          <cell r="B247" t="str">
            <v>MCLAREN FLAT</v>
          </cell>
          <cell r="C247">
            <v>5</v>
          </cell>
          <cell r="D247">
            <v>510000</v>
          </cell>
          <cell r="E247">
            <v>2</v>
          </cell>
          <cell r="F247">
            <v>555000</v>
          </cell>
        </row>
        <row r="248">
          <cell r="B248" t="str">
            <v>MCLAREN VALE</v>
          </cell>
          <cell r="C248">
            <v>16</v>
          </cell>
          <cell r="D248">
            <v>415000</v>
          </cell>
          <cell r="E248"/>
          <cell r="F248"/>
        </row>
        <row r="249">
          <cell r="B249" t="str">
            <v>MOANA</v>
          </cell>
          <cell r="C249">
            <v>17</v>
          </cell>
          <cell r="D249">
            <v>392000</v>
          </cell>
          <cell r="E249">
            <v>9</v>
          </cell>
          <cell r="F249">
            <v>402500</v>
          </cell>
        </row>
        <row r="250">
          <cell r="B250" t="str">
            <v>MORPHETT VALE</v>
          </cell>
          <cell r="C250">
            <v>93</v>
          </cell>
          <cell r="D250">
            <v>293500</v>
          </cell>
          <cell r="E250">
            <v>74</v>
          </cell>
          <cell r="F250">
            <v>305500</v>
          </cell>
        </row>
        <row r="251">
          <cell r="B251" t="str">
            <v>NOARLUNGA CENTRE</v>
          </cell>
          <cell r="C251">
            <v>1</v>
          </cell>
          <cell r="D251">
            <v>368000</v>
          </cell>
          <cell r="E251"/>
          <cell r="F251"/>
        </row>
        <row r="252">
          <cell r="B252" t="str">
            <v>NOARLUNGA DOWNS</v>
          </cell>
          <cell r="C252">
            <v>21</v>
          </cell>
          <cell r="D252">
            <v>322500</v>
          </cell>
          <cell r="E252">
            <v>9</v>
          </cell>
          <cell r="F252">
            <v>320125</v>
          </cell>
        </row>
        <row r="253">
          <cell r="B253" t="str">
            <v>O'HALLORAN HILL</v>
          </cell>
          <cell r="C253">
            <v>7</v>
          </cell>
          <cell r="D253">
            <v>375000</v>
          </cell>
          <cell r="E253">
            <v>9</v>
          </cell>
          <cell r="F253">
            <v>342000</v>
          </cell>
        </row>
        <row r="254">
          <cell r="B254" t="str">
            <v>OLD NOARLUNGA</v>
          </cell>
          <cell r="C254">
            <v>6</v>
          </cell>
          <cell r="D254">
            <v>347500</v>
          </cell>
          <cell r="E254">
            <v>3</v>
          </cell>
          <cell r="F254">
            <v>356000</v>
          </cell>
        </row>
        <row r="255">
          <cell r="B255" t="str">
            <v>OLD REYNELLA</v>
          </cell>
          <cell r="C255">
            <v>21</v>
          </cell>
          <cell r="D255">
            <v>329000</v>
          </cell>
          <cell r="E255">
            <v>11</v>
          </cell>
          <cell r="F255">
            <v>375000</v>
          </cell>
        </row>
        <row r="256">
          <cell r="B256" t="str">
            <v>ONKAPARINGA HILLS</v>
          </cell>
          <cell r="C256">
            <v>6</v>
          </cell>
          <cell r="D256">
            <v>407500</v>
          </cell>
          <cell r="E256">
            <v>4</v>
          </cell>
          <cell r="F256">
            <v>425000</v>
          </cell>
        </row>
        <row r="257">
          <cell r="B257" t="str">
            <v>O'SULLIVAN BEACH</v>
          </cell>
          <cell r="C257">
            <v>5</v>
          </cell>
          <cell r="D257">
            <v>260000</v>
          </cell>
          <cell r="E257">
            <v>9</v>
          </cell>
          <cell r="F257">
            <v>281000</v>
          </cell>
        </row>
        <row r="258">
          <cell r="B258" t="str">
            <v>PORT NOARLUNGA</v>
          </cell>
          <cell r="C258">
            <v>11</v>
          </cell>
          <cell r="D258">
            <v>345000</v>
          </cell>
          <cell r="E258">
            <v>6</v>
          </cell>
          <cell r="F258">
            <v>375000</v>
          </cell>
        </row>
        <row r="259">
          <cell r="B259" t="str">
            <v>PORT NOARLUNGA SOUTH</v>
          </cell>
          <cell r="C259">
            <v>12</v>
          </cell>
          <cell r="D259">
            <v>375000</v>
          </cell>
          <cell r="E259">
            <v>7</v>
          </cell>
          <cell r="F259">
            <v>395000</v>
          </cell>
        </row>
        <row r="260">
          <cell r="B260" t="str">
            <v>PORT WILLUNGA</v>
          </cell>
          <cell r="C260">
            <v>13</v>
          </cell>
          <cell r="D260">
            <v>325000</v>
          </cell>
          <cell r="E260">
            <v>4</v>
          </cell>
          <cell r="F260">
            <v>285000</v>
          </cell>
        </row>
        <row r="261">
          <cell r="B261" t="str">
            <v>REYNELLA</v>
          </cell>
          <cell r="C261">
            <v>18</v>
          </cell>
          <cell r="D261">
            <v>320000</v>
          </cell>
          <cell r="E261">
            <v>16</v>
          </cell>
          <cell r="F261">
            <v>319500</v>
          </cell>
        </row>
        <row r="262">
          <cell r="B262" t="str">
            <v>REYNELLA EAST</v>
          </cell>
          <cell r="C262">
            <v>7</v>
          </cell>
          <cell r="D262">
            <v>347000</v>
          </cell>
          <cell r="E262">
            <v>2</v>
          </cell>
          <cell r="F262">
            <v>315156.5</v>
          </cell>
        </row>
        <row r="263">
          <cell r="B263" t="str">
            <v>SEAFORD</v>
          </cell>
          <cell r="C263">
            <v>18</v>
          </cell>
          <cell r="D263">
            <v>351250</v>
          </cell>
          <cell r="E263">
            <v>16</v>
          </cell>
          <cell r="F263">
            <v>333000</v>
          </cell>
        </row>
        <row r="264">
          <cell r="B264" t="str">
            <v>SEAFORD HEIGHTS</v>
          </cell>
          <cell r="C264"/>
          <cell r="D264"/>
          <cell r="E264"/>
          <cell r="F264"/>
        </row>
        <row r="265">
          <cell r="B265" t="str">
            <v>SEAFORD MEADOWS</v>
          </cell>
          <cell r="C265">
            <v>19</v>
          </cell>
          <cell r="D265">
            <v>334000</v>
          </cell>
          <cell r="E265">
            <v>17</v>
          </cell>
          <cell r="F265">
            <v>392500</v>
          </cell>
        </row>
        <row r="266">
          <cell r="B266" t="str">
            <v>SEAFORD RISE</v>
          </cell>
          <cell r="C266">
            <v>17</v>
          </cell>
          <cell r="D266">
            <v>355750</v>
          </cell>
          <cell r="E266">
            <v>21</v>
          </cell>
          <cell r="F266">
            <v>362000</v>
          </cell>
        </row>
        <row r="267">
          <cell r="B267" t="str">
            <v>SELLICKS BEACH</v>
          </cell>
          <cell r="C267">
            <v>10</v>
          </cell>
          <cell r="D267">
            <v>301500</v>
          </cell>
          <cell r="E267">
            <v>12</v>
          </cell>
          <cell r="F267">
            <v>410000</v>
          </cell>
        </row>
        <row r="268">
          <cell r="B268" t="str">
            <v>SELLICKS HILL</v>
          </cell>
          <cell r="C268"/>
          <cell r="D268"/>
          <cell r="E268"/>
          <cell r="F268"/>
        </row>
        <row r="269">
          <cell r="B269" t="str">
            <v>TATACHILLA</v>
          </cell>
          <cell r="C269"/>
          <cell r="D269"/>
          <cell r="E269"/>
          <cell r="F269"/>
        </row>
        <row r="270">
          <cell r="B270" t="str">
            <v>THE RANGE</v>
          </cell>
          <cell r="C270"/>
          <cell r="D270"/>
          <cell r="E270"/>
          <cell r="F270"/>
        </row>
        <row r="271">
          <cell r="B271" t="str">
            <v>VALE PARK</v>
          </cell>
          <cell r="C271">
            <v>12</v>
          </cell>
          <cell r="D271">
            <v>590000</v>
          </cell>
          <cell r="E271">
            <v>12</v>
          </cell>
          <cell r="F271">
            <v>641000</v>
          </cell>
        </row>
        <row r="272">
          <cell r="B272" t="str">
            <v>WHITES VALLEY</v>
          </cell>
          <cell r="C272"/>
          <cell r="D272"/>
          <cell r="E272"/>
          <cell r="F272"/>
        </row>
        <row r="273">
          <cell r="B273" t="str">
            <v>WILLUNGA</v>
          </cell>
          <cell r="C273">
            <v>15</v>
          </cell>
          <cell r="D273">
            <v>435000</v>
          </cell>
          <cell r="E273">
            <v>7</v>
          </cell>
          <cell r="F273">
            <v>482500</v>
          </cell>
        </row>
        <row r="274">
          <cell r="B274" t="str">
            <v>WILLUNGA SOUTH</v>
          </cell>
          <cell r="C274"/>
          <cell r="D274"/>
          <cell r="E274"/>
          <cell r="F274"/>
        </row>
        <row r="275">
          <cell r="B275" t="str">
            <v>WOODCROFT</v>
          </cell>
          <cell r="C275">
            <v>37</v>
          </cell>
          <cell r="D275">
            <v>360000</v>
          </cell>
          <cell r="E275">
            <v>24</v>
          </cell>
          <cell r="F275">
            <v>392000</v>
          </cell>
        </row>
        <row r="276">
          <cell r="B276" t="str">
            <v>ANDREWS FARM</v>
          </cell>
          <cell r="C276">
            <v>33</v>
          </cell>
          <cell r="D276">
            <v>280000</v>
          </cell>
          <cell r="E276">
            <v>23</v>
          </cell>
          <cell r="F276">
            <v>275000</v>
          </cell>
        </row>
        <row r="277">
          <cell r="B277" t="str">
            <v>ANGLE VALE</v>
          </cell>
          <cell r="C277">
            <v>12</v>
          </cell>
          <cell r="D277">
            <v>499000</v>
          </cell>
          <cell r="E277">
            <v>5</v>
          </cell>
          <cell r="F277">
            <v>500000</v>
          </cell>
        </row>
        <row r="278">
          <cell r="B278" t="str">
            <v>BIBARINGA</v>
          </cell>
          <cell r="C278"/>
          <cell r="D278"/>
          <cell r="E278"/>
          <cell r="F278"/>
        </row>
        <row r="279">
          <cell r="B279" t="str">
            <v>BLAKEVIEW</v>
          </cell>
          <cell r="C279">
            <v>45</v>
          </cell>
          <cell r="D279">
            <v>303500</v>
          </cell>
          <cell r="E279">
            <v>25</v>
          </cell>
          <cell r="F279">
            <v>300000</v>
          </cell>
        </row>
        <row r="280">
          <cell r="B280" t="str">
            <v>BUCKLAND PARK</v>
          </cell>
          <cell r="C280"/>
          <cell r="D280"/>
          <cell r="E280"/>
          <cell r="F280"/>
        </row>
        <row r="281">
          <cell r="B281" t="str">
            <v>CRAIGMORE</v>
          </cell>
          <cell r="C281">
            <v>56</v>
          </cell>
          <cell r="D281">
            <v>287500</v>
          </cell>
          <cell r="E281">
            <v>25</v>
          </cell>
          <cell r="F281">
            <v>312000</v>
          </cell>
        </row>
        <row r="282">
          <cell r="B282" t="str">
            <v>DAVOREN PARK</v>
          </cell>
          <cell r="C282">
            <v>27</v>
          </cell>
          <cell r="D282">
            <v>192500</v>
          </cell>
          <cell r="E282">
            <v>10</v>
          </cell>
          <cell r="F282">
            <v>180300</v>
          </cell>
        </row>
        <row r="283">
          <cell r="B283" t="str">
            <v>EDINBURGH</v>
          </cell>
          <cell r="C283"/>
          <cell r="D283"/>
          <cell r="E283"/>
          <cell r="F283"/>
        </row>
        <row r="284">
          <cell r="B284" t="str">
            <v>EDINBURGH NORTH</v>
          </cell>
          <cell r="C284"/>
          <cell r="D284"/>
          <cell r="E284"/>
          <cell r="F284"/>
        </row>
        <row r="285">
          <cell r="B285" t="str">
            <v>ELIZABETH</v>
          </cell>
          <cell r="C285">
            <v>2</v>
          </cell>
          <cell r="D285">
            <v>219000</v>
          </cell>
          <cell r="E285">
            <v>2</v>
          </cell>
          <cell r="F285">
            <v>260000</v>
          </cell>
        </row>
        <row r="286">
          <cell r="B286" t="str">
            <v>ELIZABETH DOWNS</v>
          </cell>
          <cell r="C286">
            <v>11</v>
          </cell>
          <cell r="D286">
            <v>185000</v>
          </cell>
          <cell r="E286">
            <v>10</v>
          </cell>
          <cell r="F286">
            <v>196000</v>
          </cell>
        </row>
        <row r="287">
          <cell r="B287" t="str">
            <v>ELIZABETH EAST</v>
          </cell>
          <cell r="C287">
            <v>7</v>
          </cell>
          <cell r="D287">
            <v>200000</v>
          </cell>
          <cell r="E287">
            <v>19</v>
          </cell>
          <cell r="F287">
            <v>219000</v>
          </cell>
        </row>
        <row r="288">
          <cell r="B288" t="str">
            <v>ELIZABETH GROVE</v>
          </cell>
          <cell r="C288">
            <v>9</v>
          </cell>
          <cell r="D288">
            <v>210000</v>
          </cell>
          <cell r="E288">
            <v>7</v>
          </cell>
          <cell r="F288">
            <v>238500</v>
          </cell>
        </row>
        <row r="289">
          <cell r="B289" t="str">
            <v>ELIZABETH NORTH</v>
          </cell>
          <cell r="C289">
            <v>9</v>
          </cell>
          <cell r="D289">
            <v>181000</v>
          </cell>
          <cell r="E289">
            <v>6</v>
          </cell>
          <cell r="F289">
            <v>212500</v>
          </cell>
        </row>
        <row r="290">
          <cell r="B290" t="str">
            <v>ELIZABETH PARK</v>
          </cell>
          <cell r="C290">
            <v>14</v>
          </cell>
          <cell r="D290">
            <v>203000</v>
          </cell>
          <cell r="E290">
            <v>16</v>
          </cell>
          <cell r="F290">
            <v>216500</v>
          </cell>
        </row>
        <row r="291">
          <cell r="B291" t="str">
            <v>ELIZABETH SOUTH</v>
          </cell>
          <cell r="C291">
            <v>7</v>
          </cell>
          <cell r="D291">
            <v>208000</v>
          </cell>
          <cell r="E291">
            <v>4</v>
          </cell>
          <cell r="F291">
            <v>207500</v>
          </cell>
        </row>
        <row r="292">
          <cell r="B292" t="str">
            <v>ELIZABETH VALE</v>
          </cell>
          <cell r="C292">
            <v>8</v>
          </cell>
          <cell r="D292">
            <v>231500</v>
          </cell>
          <cell r="E292">
            <v>12</v>
          </cell>
          <cell r="F292">
            <v>218000</v>
          </cell>
        </row>
        <row r="293">
          <cell r="B293" t="str">
            <v>EVANSTON PARK</v>
          </cell>
          <cell r="C293">
            <v>13</v>
          </cell>
          <cell r="D293">
            <v>335000</v>
          </cell>
          <cell r="E293">
            <v>20</v>
          </cell>
          <cell r="F293">
            <v>375000</v>
          </cell>
        </row>
        <row r="294">
          <cell r="B294" t="str">
            <v>GOULD CREEK</v>
          </cell>
          <cell r="C294"/>
          <cell r="D294"/>
          <cell r="E294"/>
          <cell r="F294"/>
        </row>
        <row r="295">
          <cell r="B295" t="str">
            <v>HILLBANK</v>
          </cell>
          <cell r="C295">
            <v>21</v>
          </cell>
          <cell r="D295">
            <v>338500</v>
          </cell>
          <cell r="E295">
            <v>4</v>
          </cell>
          <cell r="F295">
            <v>398500</v>
          </cell>
        </row>
        <row r="296">
          <cell r="B296" t="str">
            <v>HILLIER</v>
          </cell>
          <cell r="C296"/>
          <cell r="D296"/>
          <cell r="E296"/>
          <cell r="F296"/>
        </row>
        <row r="297">
          <cell r="B297" t="str">
            <v>HUMBUG SCRUB</v>
          </cell>
          <cell r="C297"/>
          <cell r="D297"/>
          <cell r="E297"/>
          <cell r="F297"/>
        </row>
        <row r="298">
          <cell r="B298" t="str">
            <v>MACDONALD PARK</v>
          </cell>
          <cell r="C298"/>
          <cell r="D298"/>
          <cell r="E298"/>
          <cell r="F298"/>
        </row>
        <row r="299">
          <cell r="B299" t="str">
            <v>MUNNO PARA</v>
          </cell>
          <cell r="C299">
            <v>6</v>
          </cell>
          <cell r="D299">
            <v>217500</v>
          </cell>
          <cell r="E299">
            <v>14</v>
          </cell>
          <cell r="F299">
            <v>274000</v>
          </cell>
        </row>
        <row r="300">
          <cell r="B300" t="str">
            <v>MUNNO PARA DOWNS</v>
          </cell>
          <cell r="C300"/>
          <cell r="D300"/>
          <cell r="E300"/>
          <cell r="F300"/>
        </row>
        <row r="301">
          <cell r="B301" t="str">
            <v>MUNNO PARA WEST</v>
          </cell>
          <cell r="C301">
            <v>22</v>
          </cell>
          <cell r="D301">
            <v>255000</v>
          </cell>
          <cell r="E301">
            <v>17</v>
          </cell>
          <cell r="F301">
            <v>248000</v>
          </cell>
        </row>
        <row r="302">
          <cell r="B302" t="str">
            <v>ONE TREE HILL</v>
          </cell>
          <cell r="C302">
            <v>1</v>
          </cell>
          <cell r="D302">
            <v>771000</v>
          </cell>
          <cell r="E302">
            <v>1</v>
          </cell>
          <cell r="F302">
            <v>527000</v>
          </cell>
        </row>
        <row r="303">
          <cell r="B303" t="str">
            <v>PENFIELD</v>
          </cell>
          <cell r="C303">
            <v>3</v>
          </cell>
          <cell r="D303">
            <v>249500</v>
          </cell>
          <cell r="E303">
            <v>1</v>
          </cell>
          <cell r="F303">
            <v>250000</v>
          </cell>
        </row>
        <row r="304">
          <cell r="B304" t="str">
            <v>PENFIELD GARDENS</v>
          </cell>
          <cell r="C304"/>
          <cell r="D304"/>
          <cell r="E304"/>
          <cell r="F304"/>
        </row>
        <row r="305">
          <cell r="B305" t="str">
            <v>SAMPSON FLAT</v>
          </cell>
          <cell r="C305"/>
          <cell r="D305"/>
          <cell r="E305"/>
          <cell r="F305"/>
        </row>
        <row r="306">
          <cell r="B306" t="str">
            <v>SMITHFIELD</v>
          </cell>
          <cell r="C306">
            <v>8</v>
          </cell>
          <cell r="D306">
            <v>225000</v>
          </cell>
          <cell r="E306">
            <v>5</v>
          </cell>
          <cell r="F306">
            <v>355000</v>
          </cell>
        </row>
        <row r="307">
          <cell r="B307" t="str">
            <v>SMITHFIELD PLAINS</v>
          </cell>
          <cell r="C307">
            <v>8</v>
          </cell>
          <cell r="D307">
            <v>170000</v>
          </cell>
          <cell r="E307">
            <v>4</v>
          </cell>
          <cell r="F307">
            <v>204000</v>
          </cell>
        </row>
        <row r="308">
          <cell r="B308" t="str">
            <v>ST KILDA</v>
          </cell>
          <cell r="C308"/>
          <cell r="D308"/>
          <cell r="E308"/>
          <cell r="F308"/>
        </row>
        <row r="309">
          <cell r="B309" t="str">
            <v>ULEYBURY</v>
          </cell>
          <cell r="C309"/>
          <cell r="D309"/>
          <cell r="E309"/>
          <cell r="F309"/>
        </row>
        <row r="310">
          <cell r="B310" t="str">
            <v>VIRGINIA</v>
          </cell>
          <cell r="C310">
            <v>2</v>
          </cell>
          <cell r="D310">
            <v>422000</v>
          </cell>
          <cell r="E310">
            <v>1</v>
          </cell>
          <cell r="F310">
            <v>537500</v>
          </cell>
        </row>
        <row r="311">
          <cell r="B311" t="str">
            <v>WATERLOO CORNER</v>
          </cell>
          <cell r="C311"/>
          <cell r="D311"/>
          <cell r="E311"/>
          <cell r="F311"/>
        </row>
        <row r="312">
          <cell r="B312" t="str">
            <v>YATTALUNGA</v>
          </cell>
          <cell r="C312"/>
          <cell r="D312"/>
          <cell r="E312"/>
          <cell r="F312"/>
        </row>
        <row r="313">
          <cell r="B313" t="str">
            <v>ALBERTON</v>
          </cell>
          <cell r="C313">
            <v>4</v>
          </cell>
          <cell r="D313">
            <v>335000</v>
          </cell>
          <cell r="E313">
            <v>4</v>
          </cell>
          <cell r="F313">
            <v>666500</v>
          </cell>
        </row>
        <row r="314">
          <cell r="B314" t="str">
            <v>ANGLE PARK</v>
          </cell>
          <cell r="C314">
            <v>3</v>
          </cell>
          <cell r="D314">
            <v>380000</v>
          </cell>
          <cell r="E314"/>
          <cell r="F314"/>
        </row>
        <row r="315">
          <cell r="B315" t="str">
            <v>BIRKENHEAD</v>
          </cell>
          <cell r="C315">
            <v>14</v>
          </cell>
          <cell r="D315">
            <v>372500</v>
          </cell>
          <cell r="E315">
            <v>1</v>
          </cell>
          <cell r="F315">
            <v>427500</v>
          </cell>
        </row>
        <row r="316">
          <cell r="B316" t="str">
            <v>BLAIR ATHOL</v>
          </cell>
          <cell r="C316">
            <v>20</v>
          </cell>
          <cell r="D316">
            <v>377500</v>
          </cell>
          <cell r="E316">
            <v>8</v>
          </cell>
          <cell r="F316">
            <v>380000</v>
          </cell>
        </row>
        <row r="317">
          <cell r="B317" t="str">
            <v>BROADVIEW</v>
          </cell>
          <cell r="C317">
            <v>21</v>
          </cell>
          <cell r="D317">
            <v>490900</v>
          </cell>
          <cell r="E317">
            <v>10</v>
          </cell>
          <cell r="F317">
            <v>488000</v>
          </cell>
        </row>
        <row r="318">
          <cell r="B318" t="str">
            <v>CLEARVIEW</v>
          </cell>
          <cell r="C318">
            <v>15</v>
          </cell>
          <cell r="D318">
            <v>355000</v>
          </cell>
          <cell r="E318">
            <v>13</v>
          </cell>
          <cell r="F318">
            <v>377500</v>
          </cell>
        </row>
        <row r="319">
          <cell r="B319" t="str">
            <v>CROYDON PARK</v>
          </cell>
          <cell r="C319">
            <v>12</v>
          </cell>
          <cell r="D319">
            <v>377500</v>
          </cell>
          <cell r="E319">
            <v>7</v>
          </cell>
          <cell r="F319">
            <v>411500</v>
          </cell>
        </row>
        <row r="320">
          <cell r="B320" t="str">
            <v>DERNANCOURT</v>
          </cell>
          <cell r="C320">
            <v>12</v>
          </cell>
          <cell r="D320">
            <v>410000</v>
          </cell>
          <cell r="E320">
            <v>11</v>
          </cell>
          <cell r="F320">
            <v>480000</v>
          </cell>
        </row>
        <row r="321">
          <cell r="B321" t="str">
            <v>DEVON PARK</v>
          </cell>
          <cell r="C321">
            <v>5</v>
          </cell>
          <cell r="D321">
            <v>425000</v>
          </cell>
          <cell r="E321">
            <v>4</v>
          </cell>
          <cell r="F321">
            <v>482000</v>
          </cell>
        </row>
        <row r="322">
          <cell r="B322" t="str">
            <v>DRY CREEK</v>
          </cell>
          <cell r="C322">
            <v>3</v>
          </cell>
          <cell r="D322">
            <v>245000</v>
          </cell>
          <cell r="E322"/>
          <cell r="F322"/>
        </row>
        <row r="323">
          <cell r="B323" t="str">
            <v>DUDLEY PARK</v>
          </cell>
          <cell r="C323"/>
          <cell r="D323"/>
          <cell r="E323"/>
          <cell r="F323"/>
        </row>
        <row r="324">
          <cell r="B324" t="str">
            <v>ENFIELD</v>
          </cell>
          <cell r="C324">
            <v>13</v>
          </cell>
          <cell r="D324">
            <v>365000</v>
          </cell>
          <cell r="E324">
            <v>10</v>
          </cell>
          <cell r="F324">
            <v>452000</v>
          </cell>
        </row>
        <row r="325">
          <cell r="B325" t="str">
            <v>ETHELTON</v>
          </cell>
          <cell r="C325">
            <v>3</v>
          </cell>
          <cell r="D325">
            <v>410000</v>
          </cell>
          <cell r="E325">
            <v>3</v>
          </cell>
          <cell r="F325">
            <v>445000</v>
          </cell>
        </row>
        <row r="326">
          <cell r="B326" t="str">
            <v>EXETER</v>
          </cell>
          <cell r="C326">
            <v>6</v>
          </cell>
          <cell r="D326">
            <v>478500</v>
          </cell>
          <cell r="E326">
            <v>3</v>
          </cell>
          <cell r="F326">
            <v>554000</v>
          </cell>
        </row>
        <row r="327">
          <cell r="B327" t="str">
            <v>FERRYDEN PARK</v>
          </cell>
          <cell r="C327">
            <v>11</v>
          </cell>
          <cell r="D327">
            <v>380000</v>
          </cell>
          <cell r="E327">
            <v>6</v>
          </cell>
          <cell r="F327">
            <v>440000</v>
          </cell>
        </row>
        <row r="328">
          <cell r="B328" t="str">
            <v>GEPPS CROSS</v>
          </cell>
          <cell r="C328">
            <v>7</v>
          </cell>
          <cell r="D328">
            <v>345000</v>
          </cell>
          <cell r="E328">
            <v>1</v>
          </cell>
          <cell r="F328">
            <v>345000</v>
          </cell>
        </row>
        <row r="329">
          <cell r="B329" t="str">
            <v>GILLES PLAINS</v>
          </cell>
          <cell r="C329">
            <v>19</v>
          </cell>
          <cell r="D329">
            <v>330000</v>
          </cell>
          <cell r="E329">
            <v>9</v>
          </cell>
          <cell r="F329">
            <v>355000</v>
          </cell>
        </row>
        <row r="330">
          <cell r="B330" t="str">
            <v>GILLMAN</v>
          </cell>
          <cell r="C330"/>
          <cell r="D330"/>
          <cell r="E330"/>
          <cell r="F330"/>
        </row>
        <row r="331">
          <cell r="B331" t="str">
            <v>GLANVILLE</v>
          </cell>
          <cell r="C331">
            <v>3</v>
          </cell>
          <cell r="D331">
            <v>392000</v>
          </cell>
          <cell r="E331"/>
          <cell r="F331"/>
        </row>
        <row r="332">
          <cell r="B332" t="str">
            <v>GREENACRES</v>
          </cell>
          <cell r="C332">
            <v>14</v>
          </cell>
          <cell r="D332">
            <v>413000</v>
          </cell>
          <cell r="E332">
            <v>11</v>
          </cell>
          <cell r="F332">
            <v>450000</v>
          </cell>
        </row>
        <row r="333">
          <cell r="B333" t="str">
            <v>HAMPSTEAD GARDENS</v>
          </cell>
          <cell r="C333">
            <v>8</v>
          </cell>
          <cell r="D333">
            <v>455500</v>
          </cell>
          <cell r="E333"/>
          <cell r="F333"/>
        </row>
        <row r="334">
          <cell r="B334" t="str">
            <v>HILLCREST</v>
          </cell>
          <cell r="C334">
            <v>9</v>
          </cell>
          <cell r="D334">
            <v>454000</v>
          </cell>
          <cell r="E334">
            <v>11</v>
          </cell>
          <cell r="F334">
            <v>425000</v>
          </cell>
        </row>
        <row r="335">
          <cell r="B335" t="str">
            <v>HOLDEN HILL</v>
          </cell>
          <cell r="C335">
            <v>11</v>
          </cell>
          <cell r="D335">
            <v>383000</v>
          </cell>
          <cell r="E335">
            <v>8</v>
          </cell>
          <cell r="F335">
            <v>365000</v>
          </cell>
        </row>
        <row r="336">
          <cell r="B336" t="str">
            <v>KILBURN</v>
          </cell>
          <cell r="C336">
            <v>12</v>
          </cell>
          <cell r="D336">
            <v>392000</v>
          </cell>
          <cell r="E336">
            <v>5</v>
          </cell>
          <cell r="F336">
            <v>416500</v>
          </cell>
        </row>
        <row r="337">
          <cell r="B337" t="str">
            <v>KLEMZIG</v>
          </cell>
          <cell r="C337">
            <v>36</v>
          </cell>
          <cell r="D337">
            <v>457500</v>
          </cell>
          <cell r="E337">
            <v>23</v>
          </cell>
          <cell r="F337">
            <v>485000</v>
          </cell>
        </row>
        <row r="338">
          <cell r="B338" t="str">
            <v>LARGS BAY</v>
          </cell>
          <cell r="C338">
            <v>17</v>
          </cell>
          <cell r="D338">
            <v>416500</v>
          </cell>
          <cell r="E338">
            <v>5</v>
          </cell>
          <cell r="F338">
            <v>540000</v>
          </cell>
        </row>
        <row r="339">
          <cell r="B339" t="str">
            <v>LARGS NORTH</v>
          </cell>
          <cell r="C339">
            <v>16</v>
          </cell>
          <cell r="D339">
            <v>399500</v>
          </cell>
          <cell r="E339">
            <v>21</v>
          </cell>
          <cell r="F339">
            <v>407098</v>
          </cell>
        </row>
        <row r="340">
          <cell r="B340" t="str">
            <v>MANNINGHAM</v>
          </cell>
          <cell r="C340">
            <v>4</v>
          </cell>
          <cell r="D340">
            <v>565000</v>
          </cell>
          <cell r="E340">
            <v>4</v>
          </cell>
          <cell r="F340">
            <v>520000</v>
          </cell>
        </row>
        <row r="341">
          <cell r="B341" t="str">
            <v>MANSFIELD PARK</v>
          </cell>
          <cell r="C341">
            <v>10</v>
          </cell>
          <cell r="D341">
            <v>383000</v>
          </cell>
          <cell r="E341">
            <v>5</v>
          </cell>
          <cell r="F341">
            <v>387000</v>
          </cell>
        </row>
        <row r="342">
          <cell r="B342" t="str">
            <v>NEW PORT</v>
          </cell>
          <cell r="C342"/>
          <cell r="D342"/>
          <cell r="E342"/>
          <cell r="F342"/>
        </row>
        <row r="343">
          <cell r="B343" t="str">
            <v>NORTH HAVEN</v>
          </cell>
          <cell r="C343">
            <v>22</v>
          </cell>
          <cell r="D343">
            <v>440750</v>
          </cell>
          <cell r="E343">
            <v>18</v>
          </cell>
          <cell r="F343">
            <v>435000</v>
          </cell>
        </row>
        <row r="344">
          <cell r="B344" t="str">
            <v>NORTHFIELD</v>
          </cell>
          <cell r="C344">
            <v>22</v>
          </cell>
          <cell r="D344">
            <v>365000</v>
          </cell>
          <cell r="E344">
            <v>11</v>
          </cell>
          <cell r="F344">
            <v>408750</v>
          </cell>
        </row>
        <row r="345">
          <cell r="B345" t="str">
            <v>NORTHGATE</v>
          </cell>
          <cell r="C345">
            <v>20</v>
          </cell>
          <cell r="D345">
            <v>519250</v>
          </cell>
          <cell r="E345">
            <v>22</v>
          </cell>
          <cell r="F345">
            <v>535000</v>
          </cell>
        </row>
        <row r="346">
          <cell r="B346" t="str">
            <v>OAKDEN</v>
          </cell>
          <cell r="C346">
            <v>13</v>
          </cell>
          <cell r="D346">
            <v>427000</v>
          </cell>
          <cell r="E346">
            <v>8</v>
          </cell>
          <cell r="F346">
            <v>475000</v>
          </cell>
        </row>
        <row r="347">
          <cell r="B347" t="str">
            <v>OSBORNE</v>
          </cell>
          <cell r="C347">
            <v>13</v>
          </cell>
          <cell r="D347">
            <v>320000</v>
          </cell>
          <cell r="E347">
            <v>6</v>
          </cell>
          <cell r="F347">
            <v>422500</v>
          </cell>
        </row>
        <row r="348">
          <cell r="B348" t="str">
            <v>OTTOWAY</v>
          </cell>
          <cell r="C348">
            <v>12</v>
          </cell>
          <cell r="D348">
            <v>335500</v>
          </cell>
          <cell r="E348">
            <v>5</v>
          </cell>
          <cell r="F348">
            <v>372500</v>
          </cell>
        </row>
        <row r="349">
          <cell r="B349" t="str">
            <v>OUTER HARBOR</v>
          </cell>
          <cell r="C349"/>
          <cell r="D349"/>
          <cell r="E349"/>
          <cell r="F349"/>
        </row>
        <row r="350">
          <cell r="B350" t="str">
            <v>OVINGHAM</v>
          </cell>
          <cell r="C350">
            <v>6</v>
          </cell>
          <cell r="D350">
            <v>498500</v>
          </cell>
          <cell r="E350"/>
          <cell r="F350"/>
        </row>
        <row r="351">
          <cell r="B351" t="str">
            <v>PETERHEAD</v>
          </cell>
          <cell r="C351">
            <v>7</v>
          </cell>
          <cell r="D351">
            <v>360000</v>
          </cell>
          <cell r="E351">
            <v>8</v>
          </cell>
          <cell r="F351">
            <v>392500</v>
          </cell>
        </row>
        <row r="352">
          <cell r="B352" t="str">
            <v>PORT ADELAIDE</v>
          </cell>
          <cell r="C352">
            <v>2</v>
          </cell>
          <cell r="D352">
            <v>356250</v>
          </cell>
          <cell r="E352">
            <v>1</v>
          </cell>
          <cell r="F352">
            <v>265000</v>
          </cell>
        </row>
        <row r="353">
          <cell r="B353" t="str">
            <v>PROSPECT</v>
          </cell>
          <cell r="C353">
            <v>53</v>
          </cell>
          <cell r="D353">
            <v>560000</v>
          </cell>
          <cell r="E353">
            <v>24</v>
          </cell>
          <cell r="F353">
            <v>686350</v>
          </cell>
        </row>
        <row r="354">
          <cell r="B354" t="str">
            <v>QUEENSTOWN</v>
          </cell>
          <cell r="C354">
            <v>10</v>
          </cell>
          <cell r="D354">
            <v>379400</v>
          </cell>
          <cell r="E354">
            <v>4</v>
          </cell>
          <cell r="F354">
            <v>457500</v>
          </cell>
        </row>
        <row r="355">
          <cell r="B355" t="str">
            <v>REGENCY PARK</v>
          </cell>
          <cell r="C355"/>
          <cell r="D355"/>
          <cell r="E355"/>
          <cell r="F355"/>
        </row>
        <row r="356">
          <cell r="B356" t="str">
            <v>ROSEWATER</v>
          </cell>
          <cell r="C356">
            <v>8</v>
          </cell>
          <cell r="D356">
            <v>345000</v>
          </cell>
          <cell r="E356">
            <v>6</v>
          </cell>
          <cell r="F356">
            <v>365000</v>
          </cell>
        </row>
        <row r="357">
          <cell r="B357" t="str">
            <v>SEFTON PARK</v>
          </cell>
          <cell r="C357">
            <v>9</v>
          </cell>
          <cell r="D357">
            <v>485000</v>
          </cell>
          <cell r="E357">
            <v>3</v>
          </cell>
          <cell r="F357">
            <v>450000</v>
          </cell>
        </row>
        <row r="358">
          <cell r="B358" t="str">
            <v>SEMAPHORE</v>
          </cell>
          <cell r="C358">
            <v>7</v>
          </cell>
          <cell r="D358">
            <v>425000</v>
          </cell>
          <cell r="E358">
            <v>7</v>
          </cell>
          <cell r="F358">
            <v>830000</v>
          </cell>
        </row>
        <row r="359">
          <cell r="B359" t="str">
            <v>SEMAPHORE SOUTH</v>
          </cell>
          <cell r="C359">
            <v>7</v>
          </cell>
          <cell r="D359">
            <v>470000</v>
          </cell>
          <cell r="E359">
            <v>2</v>
          </cell>
          <cell r="F359">
            <v>713500</v>
          </cell>
        </row>
        <row r="360">
          <cell r="B360" t="str">
            <v>TAPEROO</v>
          </cell>
          <cell r="C360">
            <v>6</v>
          </cell>
          <cell r="D360">
            <v>336000</v>
          </cell>
          <cell r="E360">
            <v>11</v>
          </cell>
          <cell r="F360">
            <v>375000</v>
          </cell>
        </row>
        <row r="361">
          <cell r="B361" t="str">
            <v>VALLEY VIEW</v>
          </cell>
          <cell r="C361">
            <v>37</v>
          </cell>
          <cell r="D361">
            <v>344000</v>
          </cell>
          <cell r="E361">
            <v>16</v>
          </cell>
          <cell r="F361">
            <v>387000</v>
          </cell>
        </row>
        <row r="362">
          <cell r="B362" t="str">
            <v>WALKLEY HEIGHTS</v>
          </cell>
          <cell r="C362">
            <v>11</v>
          </cell>
          <cell r="D362">
            <v>522500</v>
          </cell>
          <cell r="E362">
            <v>6</v>
          </cell>
          <cell r="F362">
            <v>413100</v>
          </cell>
        </row>
        <row r="363">
          <cell r="B363" t="str">
            <v>WINDSOR GARDENS</v>
          </cell>
          <cell r="C363">
            <v>31</v>
          </cell>
          <cell r="D363">
            <v>406500</v>
          </cell>
          <cell r="E363">
            <v>18</v>
          </cell>
          <cell r="F363">
            <v>432500</v>
          </cell>
        </row>
        <row r="364">
          <cell r="B364" t="str">
            <v>WINGFIELD</v>
          </cell>
          <cell r="C364">
            <v>4</v>
          </cell>
          <cell r="D364">
            <v>240000</v>
          </cell>
          <cell r="E364"/>
          <cell r="F364"/>
        </row>
        <row r="365">
          <cell r="B365" t="str">
            <v>WOODVILLE GARDENS</v>
          </cell>
          <cell r="C365">
            <v>5</v>
          </cell>
          <cell r="D365">
            <v>355000</v>
          </cell>
          <cell r="E365"/>
          <cell r="F365"/>
        </row>
        <row r="366">
          <cell r="B366" t="str">
            <v>BROADVIEW</v>
          </cell>
          <cell r="C366">
            <v>21</v>
          </cell>
          <cell r="D366">
            <v>490900</v>
          </cell>
          <cell r="E366">
            <v>10</v>
          </cell>
          <cell r="F366">
            <v>488000</v>
          </cell>
        </row>
        <row r="367">
          <cell r="B367" t="str">
            <v>COLLINSWOOD</v>
          </cell>
          <cell r="C367">
            <v>2</v>
          </cell>
          <cell r="D367">
            <v>566750</v>
          </cell>
          <cell r="E367">
            <v>2</v>
          </cell>
          <cell r="F367">
            <v>825000</v>
          </cell>
        </row>
        <row r="368">
          <cell r="B368" t="str">
            <v>FITZROY</v>
          </cell>
          <cell r="C368">
            <v>1</v>
          </cell>
          <cell r="D368">
            <v>1350000</v>
          </cell>
          <cell r="E368"/>
          <cell r="F368"/>
        </row>
        <row r="369">
          <cell r="B369" t="str">
            <v>MEDINDIE GARDENS</v>
          </cell>
          <cell r="C369">
            <v>2</v>
          </cell>
          <cell r="D369">
            <v>1007500</v>
          </cell>
          <cell r="E369"/>
          <cell r="F369"/>
        </row>
        <row r="370">
          <cell r="B370" t="str">
            <v>NAILSWORTH</v>
          </cell>
          <cell r="C370">
            <v>9</v>
          </cell>
          <cell r="D370">
            <v>540000</v>
          </cell>
          <cell r="E370">
            <v>4</v>
          </cell>
          <cell r="F370">
            <v>625000</v>
          </cell>
        </row>
        <row r="371">
          <cell r="B371" t="str">
            <v>OVINGHAM</v>
          </cell>
          <cell r="C371">
            <v>6</v>
          </cell>
          <cell r="D371">
            <v>498500</v>
          </cell>
          <cell r="E371"/>
          <cell r="F371"/>
        </row>
        <row r="372">
          <cell r="B372" t="str">
            <v>PROSPECT</v>
          </cell>
          <cell r="C372">
            <v>53</v>
          </cell>
          <cell r="D372">
            <v>560000</v>
          </cell>
          <cell r="E372">
            <v>24</v>
          </cell>
          <cell r="F372">
            <v>686350</v>
          </cell>
        </row>
        <row r="373">
          <cell r="B373" t="str">
            <v>SEFTON PARK</v>
          </cell>
          <cell r="C373">
            <v>9</v>
          </cell>
          <cell r="D373">
            <v>485000</v>
          </cell>
          <cell r="E373">
            <v>3</v>
          </cell>
          <cell r="F373">
            <v>450000</v>
          </cell>
        </row>
        <row r="374">
          <cell r="B374" t="str">
            <v>THORNGATE</v>
          </cell>
          <cell r="C374"/>
          <cell r="D374"/>
          <cell r="E374"/>
          <cell r="F374"/>
        </row>
        <row r="375">
          <cell r="B375" t="str">
            <v>BOLIVAR</v>
          </cell>
          <cell r="C375"/>
          <cell r="D375"/>
          <cell r="E375"/>
          <cell r="F375"/>
        </row>
        <row r="376">
          <cell r="B376" t="str">
            <v>BRAHMA LODGE</v>
          </cell>
          <cell r="C376">
            <v>10</v>
          </cell>
          <cell r="D376">
            <v>277500</v>
          </cell>
          <cell r="E376">
            <v>8</v>
          </cell>
          <cell r="F376">
            <v>271000</v>
          </cell>
        </row>
        <row r="377">
          <cell r="B377" t="str">
            <v>BURTON</v>
          </cell>
          <cell r="C377">
            <v>27</v>
          </cell>
          <cell r="D377">
            <v>287500</v>
          </cell>
          <cell r="E377">
            <v>18</v>
          </cell>
          <cell r="F377">
            <v>345000</v>
          </cell>
        </row>
        <row r="378">
          <cell r="B378" t="str">
            <v>CAVAN</v>
          </cell>
          <cell r="C378"/>
          <cell r="D378"/>
          <cell r="E378"/>
          <cell r="F378"/>
        </row>
        <row r="379">
          <cell r="B379" t="str">
            <v>DIREK</v>
          </cell>
          <cell r="C379"/>
          <cell r="D379"/>
          <cell r="E379">
            <v>4</v>
          </cell>
          <cell r="F379">
            <v>323500</v>
          </cell>
        </row>
        <row r="380">
          <cell r="B380" t="str">
            <v>DRY CREEK</v>
          </cell>
          <cell r="C380">
            <v>3</v>
          </cell>
          <cell r="D380">
            <v>245000</v>
          </cell>
          <cell r="E380"/>
          <cell r="F380"/>
        </row>
        <row r="381">
          <cell r="B381" t="str">
            <v>EDINBURGH</v>
          </cell>
          <cell r="C381"/>
          <cell r="D381"/>
          <cell r="E381"/>
          <cell r="F381"/>
        </row>
        <row r="382">
          <cell r="B382" t="str">
            <v>ELIZABETH VALE</v>
          </cell>
          <cell r="C382">
            <v>8</v>
          </cell>
          <cell r="D382">
            <v>231500</v>
          </cell>
          <cell r="E382">
            <v>12</v>
          </cell>
          <cell r="F382">
            <v>218000</v>
          </cell>
        </row>
        <row r="383">
          <cell r="B383" t="str">
            <v>GLOBE DERBY PARK</v>
          </cell>
          <cell r="C383"/>
          <cell r="D383"/>
          <cell r="E383"/>
          <cell r="F383"/>
        </row>
        <row r="384">
          <cell r="B384" t="str">
            <v>GREEN FIELDS</v>
          </cell>
          <cell r="C384"/>
          <cell r="D384"/>
          <cell r="E384"/>
          <cell r="F384"/>
        </row>
        <row r="385">
          <cell r="B385" t="str">
            <v>GULFVIEW HEIGHTS</v>
          </cell>
          <cell r="C385">
            <v>9</v>
          </cell>
          <cell r="D385">
            <v>370000</v>
          </cell>
          <cell r="E385">
            <v>7</v>
          </cell>
          <cell r="F385">
            <v>305000</v>
          </cell>
        </row>
        <row r="386">
          <cell r="B386" t="str">
            <v>INGLE FARM</v>
          </cell>
          <cell r="C386">
            <v>35</v>
          </cell>
          <cell r="D386">
            <v>320000</v>
          </cell>
          <cell r="E386">
            <v>31</v>
          </cell>
          <cell r="F386">
            <v>311000</v>
          </cell>
        </row>
        <row r="387">
          <cell r="B387" t="str">
            <v>MAWSON LAKES</v>
          </cell>
          <cell r="C387">
            <v>57</v>
          </cell>
          <cell r="D387">
            <v>470000</v>
          </cell>
          <cell r="E387">
            <v>40</v>
          </cell>
          <cell r="F387">
            <v>490000</v>
          </cell>
        </row>
        <row r="388">
          <cell r="B388" t="str">
            <v>MODBURY HEIGHTS</v>
          </cell>
          <cell r="C388">
            <v>20</v>
          </cell>
          <cell r="D388">
            <v>382500</v>
          </cell>
          <cell r="E388">
            <v>13</v>
          </cell>
          <cell r="F388">
            <v>402000</v>
          </cell>
        </row>
        <row r="389">
          <cell r="B389" t="str">
            <v>PARA HILLS</v>
          </cell>
          <cell r="C389">
            <v>30</v>
          </cell>
          <cell r="D389">
            <v>316500</v>
          </cell>
          <cell r="E389">
            <v>28</v>
          </cell>
          <cell r="F389">
            <v>300000</v>
          </cell>
        </row>
        <row r="390">
          <cell r="B390" t="str">
            <v>PARA HILLS WEST</v>
          </cell>
          <cell r="C390">
            <v>5</v>
          </cell>
          <cell r="D390">
            <v>330250</v>
          </cell>
          <cell r="E390">
            <v>8</v>
          </cell>
          <cell r="F390">
            <v>325000</v>
          </cell>
        </row>
        <row r="391">
          <cell r="B391" t="str">
            <v>PARA VISTA</v>
          </cell>
          <cell r="C391">
            <v>11</v>
          </cell>
          <cell r="D391">
            <v>292000</v>
          </cell>
          <cell r="E391">
            <v>10</v>
          </cell>
          <cell r="F391">
            <v>325000</v>
          </cell>
        </row>
        <row r="392">
          <cell r="B392" t="str">
            <v>PARAFIELD GARDENS</v>
          </cell>
          <cell r="C392">
            <v>72</v>
          </cell>
          <cell r="D392">
            <v>312500</v>
          </cell>
          <cell r="E392">
            <v>21</v>
          </cell>
          <cell r="F392">
            <v>292500</v>
          </cell>
        </row>
        <row r="393">
          <cell r="B393" t="str">
            <v>PARALOWIE</v>
          </cell>
          <cell r="C393">
            <v>43</v>
          </cell>
          <cell r="D393">
            <v>299500</v>
          </cell>
          <cell r="E393">
            <v>50</v>
          </cell>
          <cell r="F393">
            <v>268500</v>
          </cell>
        </row>
        <row r="394">
          <cell r="B394" t="str">
            <v>POORAKA</v>
          </cell>
          <cell r="C394">
            <v>17</v>
          </cell>
          <cell r="D394">
            <v>325000</v>
          </cell>
          <cell r="E394">
            <v>22</v>
          </cell>
          <cell r="F394">
            <v>338000</v>
          </cell>
        </row>
        <row r="395">
          <cell r="B395" t="str">
            <v>SALISBURY</v>
          </cell>
          <cell r="C395">
            <v>20</v>
          </cell>
          <cell r="D395">
            <v>290000</v>
          </cell>
          <cell r="E395">
            <v>13</v>
          </cell>
          <cell r="F395">
            <v>305000</v>
          </cell>
        </row>
        <row r="396">
          <cell r="B396" t="str">
            <v>SALISBURY DOWNS</v>
          </cell>
          <cell r="C396">
            <v>19</v>
          </cell>
          <cell r="D396">
            <v>287500</v>
          </cell>
          <cell r="E396">
            <v>9</v>
          </cell>
          <cell r="F396">
            <v>315000</v>
          </cell>
        </row>
        <row r="397">
          <cell r="B397" t="str">
            <v>SALISBURY EAST</v>
          </cell>
          <cell r="C397">
            <v>36</v>
          </cell>
          <cell r="D397">
            <v>295000</v>
          </cell>
          <cell r="E397">
            <v>23</v>
          </cell>
          <cell r="F397">
            <v>289000</v>
          </cell>
        </row>
        <row r="398">
          <cell r="B398" t="str">
            <v>SALISBURY HEIGHTS</v>
          </cell>
          <cell r="C398">
            <v>21</v>
          </cell>
          <cell r="D398">
            <v>355000</v>
          </cell>
          <cell r="E398">
            <v>10</v>
          </cell>
          <cell r="F398">
            <v>376500</v>
          </cell>
        </row>
        <row r="399">
          <cell r="B399" t="str">
            <v>SALISBURY NORTH</v>
          </cell>
          <cell r="C399">
            <v>20</v>
          </cell>
          <cell r="D399">
            <v>269500</v>
          </cell>
          <cell r="E399">
            <v>17</v>
          </cell>
          <cell r="F399">
            <v>249250</v>
          </cell>
        </row>
        <row r="400">
          <cell r="B400" t="str">
            <v>SALISBURY PARK</v>
          </cell>
          <cell r="C400">
            <v>8</v>
          </cell>
          <cell r="D400">
            <v>282750</v>
          </cell>
          <cell r="E400">
            <v>10</v>
          </cell>
          <cell r="F400">
            <v>305000</v>
          </cell>
        </row>
        <row r="401">
          <cell r="B401" t="str">
            <v>SALISBURY PLAIN</v>
          </cell>
          <cell r="C401">
            <v>5</v>
          </cell>
          <cell r="D401">
            <v>288500</v>
          </cell>
          <cell r="E401">
            <v>3</v>
          </cell>
          <cell r="F401">
            <v>317500</v>
          </cell>
        </row>
        <row r="402">
          <cell r="B402" t="str">
            <v>SALISBURY SOUTH</v>
          </cell>
          <cell r="C402"/>
          <cell r="D402"/>
          <cell r="E402"/>
          <cell r="F402"/>
        </row>
        <row r="403">
          <cell r="B403" t="str">
            <v>ST KILDA</v>
          </cell>
          <cell r="C403"/>
          <cell r="D403"/>
          <cell r="E403"/>
          <cell r="F403"/>
        </row>
        <row r="404">
          <cell r="B404" t="str">
            <v>VALLEY VIEW</v>
          </cell>
          <cell r="C404">
            <v>37</v>
          </cell>
          <cell r="D404">
            <v>344000</v>
          </cell>
          <cell r="E404">
            <v>16</v>
          </cell>
          <cell r="F404">
            <v>387000</v>
          </cell>
        </row>
        <row r="405">
          <cell r="B405" t="str">
            <v>WALKLEY HEIGHTS</v>
          </cell>
          <cell r="C405">
            <v>11</v>
          </cell>
          <cell r="D405">
            <v>522500</v>
          </cell>
          <cell r="E405">
            <v>6</v>
          </cell>
          <cell r="F405">
            <v>413100</v>
          </cell>
        </row>
        <row r="406">
          <cell r="B406" t="str">
            <v>WATERLOO CORNER</v>
          </cell>
          <cell r="C406"/>
          <cell r="D406"/>
          <cell r="E406"/>
          <cell r="F406"/>
        </row>
        <row r="407">
          <cell r="B407" t="str">
            <v>BANKSIA PARK</v>
          </cell>
          <cell r="C407">
            <v>15</v>
          </cell>
          <cell r="D407">
            <v>330000</v>
          </cell>
          <cell r="E407">
            <v>7</v>
          </cell>
          <cell r="F407">
            <v>375000</v>
          </cell>
        </row>
        <row r="408">
          <cell r="B408" t="str">
            <v>DERNANCOURT</v>
          </cell>
          <cell r="C408">
            <v>12</v>
          </cell>
          <cell r="D408">
            <v>410000</v>
          </cell>
          <cell r="E408">
            <v>11</v>
          </cell>
          <cell r="F408">
            <v>480000</v>
          </cell>
        </row>
        <row r="409">
          <cell r="B409" t="str">
            <v>FAIRVIEW PARK</v>
          </cell>
          <cell r="C409">
            <v>22</v>
          </cell>
          <cell r="D409">
            <v>357500</v>
          </cell>
          <cell r="E409">
            <v>10</v>
          </cell>
          <cell r="F409">
            <v>362500</v>
          </cell>
        </row>
        <row r="410">
          <cell r="B410" t="str">
            <v>GILLES PLAINS</v>
          </cell>
          <cell r="C410">
            <v>19</v>
          </cell>
          <cell r="D410">
            <v>330000</v>
          </cell>
          <cell r="E410">
            <v>9</v>
          </cell>
          <cell r="F410">
            <v>355000</v>
          </cell>
        </row>
        <row r="411">
          <cell r="B411" t="str">
            <v>GOLDEN GROVE</v>
          </cell>
          <cell r="C411">
            <v>46</v>
          </cell>
          <cell r="D411">
            <v>450500</v>
          </cell>
          <cell r="E411">
            <v>26</v>
          </cell>
          <cell r="F411">
            <v>481000</v>
          </cell>
        </row>
        <row r="412">
          <cell r="B412" t="str">
            <v>GOULD CREEK</v>
          </cell>
          <cell r="C412"/>
          <cell r="D412"/>
          <cell r="E412"/>
          <cell r="F412"/>
        </row>
        <row r="413">
          <cell r="B413" t="str">
            <v>GREENWITH</v>
          </cell>
          <cell r="C413">
            <v>32</v>
          </cell>
          <cell r="D413">
            <v>405000</v>
          </cell>
          <cell r="E413">
            <v>30</v>
          </cell>
          <cell r="F413">
            <v>410250</v>
          </cell>
        </row>
        <row r="414">
          <cell r="B414" t="str">
            <v>GULFVIEW HEIGHTS</v>
          </cell>
          <cell r="C414">
            <v>9</v>
          </cell>
          <cell r="D414">
            <v>370000</v>
          </cell>
          <cell r="E414">
            <v>7</v>
          </cell>
          <cell r="F414">
            <v>305000</v>
          </cell>
        </row>
        <row r="415">
          <cell r="B415" t="str">
            <v>HIGHBURY</v>
          </cell>
          <cell r="C415">
            <v>33</v>
          </cell>
          <cell r="D415">
            <v>417500</v>
          </cell>
          <cell r="E415">
            <v>26</v>
          </cell>
          <cell r="F415">
            <v>431000</v>
          </cell>
        </row>
        <row r="416">
          <cell r="B416" t="str">
            <v>HOLDEN HILL</v>
          </cell>
          <cell r="C416">
            <v>11</v>
          </cell>
          <cell r="D416">
            <v>383000</v>
          </cell>
          <cell r="E416">
            <v>8</v>
          </cell>
          <cell r="F416">
            <v>365000</v>
          </cell>
        </row>
        <row r="417">
          <cell r="B417" t="str">
            <v>HOPE VALLEY</v>
          </cell>
          <cell r="C417">
            <v>18</v>
          </cell>
          <cell r="D417">
            <v>343000</v>
          </cell>
          <cell r="E417">
            <v>17</v>
          </cell>
          <cell r="F417">
            <v>389000</v>
          </cell>
        </row>
        <row r="418">
          <cell r="B418" t="str">
            <v>MODBURY</v>
          </cell>
          <cell r="C418">
            <v>21</v>
          </cell>
          <cell r="D418">
            <v>335000</v>
          </cell>
          <cell r="E418">
            <v>12</v>
          </cell>
          <cell r="F418">
            <v>356250</v>
          </cell>
        </row>
        <row r="419">
          <cell r="B419" t="str">
            <v>MODBURY HEIGHTS</v>
          </cell>
          <cell r="C419">
            <v>20</v>
          </cell>
          <cell r="D419">
            <v>382500</v>
          </cell>
          <cell r="E419">
            <v>13</v>
          </cell>
          <cell r="F419">
            <v>402000</v>
          </cell>
        </row>
        <row r="420">
          <cell r="B420" t="str">
            <v>MODBURY NORTH</v>
          </cell>
          <cell r="C420">
            <v>19</v>
          </cell>
          <cell r="D420">
            <v>338000</v>
          </cell>
          <cell r="E420">
            <v>15</v>
          </cell>
          <cell r="F420">
            <v>363250</v>
          </cell>
        </row>
        <row r="421">
          <cell r="B421" t="str">
            <v>REDWOOD PARK</v>
          </cell>
          <cell r="C421">
            <v>22</v>
          </cell>
          <cell r="D421">
            <v>349050</v>
          </cell>
          <cell r="E421">
            <v>9</v>
          </cell>
          <cell r="F421">
            <v>350000</v>
          </cell>
        </row>
        <row r="422">
          <cell r="B422" t="str">
            <v>RIDGEHAVEN</v>
          </cell>
          <cell r="C422">
            <v>16</v>
          </cell>
          <cell r="D422">
            <v>351000</v>
          </cell>
          <cell r="E422">
            <v>8</v>
          </cell>
          <cell r="F422">
            <v>357000</v>
          </cell>
        </row>
        <row r="423">
          <cell r="B423" t="str">
            <v>SALISBURY EAST</v>
          </cell>
          <cell r="C423">
            <v>36</v>
          </cell>
          <cell r="D423">
            <v>295000</v>
          </cell>
          <cell r="E423">
            <v>23</v>
          </cell>
          <cell r="F423">
            <v>289000</v>
          </cell>
        </row>
        <row r="424">
          <cell r="B424" t="str">
            <v>SALISBURY HEIGHTS</v>
          </cell>
          <cell r="C424">
            <v>21</v>
          </cell>
          <cell r="D424">
            <v>355000</v>
          </cell>
          <cell r="E424">
            <v>10</v>
          </cell>
          <cell r="F424">
            <v>376500</v>
          </cell>
        </row>
        <row r="425">
          <cell r="B425" t="str">
            <v>ST AGNES</v>
          </cell>
          <cell r="C425">
            <v>14</v>
          </cell>
          <cell r="D425">
            <v>360000</v>
          </cell>
          <cell r="E425">
            <v>11</v>
          </cell>
          <cell r="F425">
            <v>401000</v>
          </cell>
        </row>
        <row r="426">
          <cell r="B426" t="str">
            <v>SURREY DOWNS</v>
          </cell>
          <cell r="C426">
            <v>10</v>
          </cell>
          <cell r="D426">
            <v>344750</v>
          </cell>
          <cell r="E426">
            <v>14</v>
          </cell>
          <cell r="F426">
            <v>350500</v>
          </cell>
        </row>
        <row r="427">
          <cell r="B427" t="str">
            <v>TEA TREE GULLY</v>
          </cell>
          <cell r="C427">
            <v>12</v>
          </cell>
          <cell r="D427">
            <v>425000</v>
          </cell>
          <cell r="E427">
            <v>7</v>
          </cell>
          <cell r="F427">
            <v>410000</v>
          </cell>
        </row>
        <row r="428">
          <cell r="B428" t="str">
            <v>VALLEY VIEW</v>
          </cell>
          <cell r="C428">
            <v>37</v>
          </cell>
          <cell r="D428">
            <v>344000</v>
          </cell>
          <cell r="E428">
            <v>16</v>
          </cell>
          <cell r="F428">
            <v>387000</v>
          </cell>
        </row>
        <row r="429">
          <cell r="B429" t="str">
            <v>VISTA</v>
          </cell>
          <cell r="C429">
            <v>3</v>
          </cell>
          <cell r="D429">
            <v>334000</v>
          </cell>
          <cell r="E429">
            <v>2</v>
          </cell>
          <cell r="F429">
            <v>400000</v>
          </cell>
        </row>
        <row r="430">
          <cell r="B430" t="str">
            <v>WYNN VALE</v>
          </cell>
          <cell r="C430">
            <v>31</v>
          </cell>
          <cell r="D430">
            <v>378500</v>
          </cell>
          <cell r="E430">
            <v>20</v>
          </cell>
          <cell r="F430">
            <v>469000</v>
          </cell>
        </row>
        <row r="431">
          <cell r="B431" t="str">
            <v>YATALA VALE</v>
          </cell>
          <cell r="C431"/>
          <cell r="D431"/>
          <cell r="E431"/>
          <cell r="F431"/>
        </row>
        <row r="432">
          <cell r="B432" t="str">
            <v>BLACK FOREST</v>
          </cell>
          <cell r="C432">
            <v>5</v>
          </cell>
          <cell r="D432">
            <v>575000</v>
          </cell>
          <cell r="E432">
            <v>4</v>
          </cell>
          <cell r="F432">
            <v>670000</v>
          </cell>
        </row>
        <row r="433">
          <cell r="B433" t="str">
            <v>CLARENCE PARK</v>
          </cell>
          <cell r="C433">
            <v>13</v>
          </cell>
          <cell r="D433">
            <v>597000</v>
          </cell>
          <cell r="E433">
            <v>2</v>
          </cell>
          <cell r="F433">
            <v>742500</v>
          </cell>
        </row>
        <row r="434">
          <cell r="B434" t="str">
            <v>EVERARD PARK</v>
          </cell>
          <cell r="C434">
            <v>1</v>
          </cell>
          <cell r="D434">
            <v>531500</v>
          </cell>
          <cell r="E434"/>
          <cell r="F434"/>
        </row>
        <row r="435">
          <cell r="B435" t="str">
            <v>FORESTVILLE</v>
          </cell>
          <cell r="C435">
            <v>3</v>
          </cell>
          <cell r="D435">
            <v>820000</v>
          </cell>
          <cell r="E435">
            <v>1</v>
          </cell>
          <cell r="F435">
            <v>523000</v>
          </cell>
        </row>
        <row r="436">
          <cell r="B436" t="str">
            <v>FULLARTON</v>
          </cell>
          <cell r="C436">
            <v>9</v>
          </cell>
          <cell r="D436">
            <v>776000</v>
          </cell>
          <cell r="E436">
            <v>8</v>
          </cell>
          <cell r="F436">
            <v>757500</v>
          </cell>
        </row>
        <row r="437">
          <cell r="B437" t="str">
            <v>GOODWOOD</v>
          </cell>
          <cell r="C437">
            <v>5</v>
          </cell>
          <cell r="D437">
            <v>855000</v>
          </cell>
          <cell r="E437">
            <v>4</v>
          </cell>
          <cell r="F437">
            <v>650000</v>
          </cell>
        </row>
        <row r="438">
          <cell r="B438" t="str">
            <v>HIGHGATE</v>
          </cell>
          <cell r="C438">
            <v>4</v>
          </cell>
          <cell r="D438">
            <v>892500</v>
          </cell>
          <cell r="E438">
            <v>3</v>
          </cell>
          <cell r="F438">
            <v>699500</v>
          </cell>
        </row>
        <row r="439">
          <cell r="B439" t="str">
            <v>HYDE PARK</v>
          </cell>
          <cell r="C439">
            <v>12</v>
          </cell>
          <cell r="D439">
            <v>1147500</v>
          </cell>
          <cell r="E439"/>
          <cell r="F439"/>
        </row>
        <row r="440">
          <cell r="B440" t="str">
            <v>KESWICK</v>
          </cell>
          <cell r="C440">
            <v>1</v>
          </cell>
          <cell r="D440">
            <v>575000</v>
          </cell>
          <cell r="E440">
            <v>1</v>
          </cell>
          <cell r="F440">
            <v>560000</v>
          </cell>
        </row>
        <row r="441">
          <cell r="B441" t="str">
            <v>KINGS PARK</v>
          </cell>
          <cell r="C441">
            <v>2</v>
          </cell>
          <cell r="D441">
            <v>750000</v>
          </cell>
          <cell r="E441"/>
          <cell r="F441"/>
        </row>
        <row r="442">
          <cell r="B442" t="str">
            <v>MALVERN</v>
          </cell>
          <cell r="C442">
            <v>7</v>
          </cell>
          <cell r="D442">
            <v>1050000</v>
          </cell>
          <cell r="E442">
            <v>8</v>
          </cell>
          <cell r="F442">
            <v>1102500</v>
          </cell>
        </row>
        <row r="443">
          <cell r="B443" t="str">
            <v>MILLSWOOD</v>
          </cell>
          <cell r="C443">
            <v>11</v>
          </cell>
          <cell r="D443">
            <v>850000</v>
          </cell>
          <cell r="E443">
            <v>4</v>
          </cell>
          <cell r="F443">
            <v>1907500</v>
          </cell>
        </row>
        <row r="444">
          <cell r="B444" t="str">
            <v>MYRTLE BANK</v>
          </cell>
          <cell r="C444">
            <v>7</v>
          </cell>
          <cell r="D444">
            <v>826000</v>
          </cell>
          <cell r="E444">
            <v>9</v>
          </cell>
          <cell r="F444">
            <v>815000</v>
          </cell>
        </row>
        <row r="445">
          <cell r="B445" t="str">
            <v>PARKSIDE</v>
          </cell>
          <cell r="C445">
            <v>16</v>
          </cell>
          <cell r="D445">
            <v>671000</v>
          </cell>
          <cell r="E445">
            <v>17</v>
          </cell>
          <cell r="F445">
            <v>780000</v>
          </cell>
        </row>
        <row r="446">
          <cell r="B446" t="str">
            <v>UNLEY</v>
          </cell>
          <cell r="C446">
            <v>15</v>
          </cell>
          <cell r="D446">
            <v>1160000</v>
          </cell>
          <cell r="E446">
            <v>10</v>
          </cell>
          <cell r="F446">
            <v>1160000</v>
          </cell>
        </row>
        <row r="447">
          <cell r="B447" t="str">
            <v>UNLEY PARK</v>
          </cell>
          <cell r="C447">
            <v>12</v>
          </cell>
          <cell r="D447">
            <v>1010000</v>
          </cell>
          <cell r="E447">
            <v>4</v>
          </cell>
          <cell r="F447">
            <v>2450000</v>
          </cell>
        </row>
        <row r="448">
          <cell r="B448" t="str">
            <v>WAYVILLE</v>
          </cell>
          <cell r="C448">
            <v>2</v>
          </cell>
          <cell r="D448">
            <v>700000</v>
          </cell>
          <cell r="E448">
            <v>2</v>
          </cell>
          <cell r="F448">
            <v>816000</v>
          </cell>
        </row>
        <row r="449">
          <cell r="B449" t="str">
            <v>GILBERTON</v>
          </cell>
          <cell r="C449">
            <v>6</v>
          </cell>
          <cell r="D449">
            <v>1040000</v>
          </cell>
          <cell r="E449">
            <v>4</v>
          </cell>
          <cell r="F449">
            <v>885000</v>
          </cell>
        </row>
        <row r="450">
          <cell r="B450" t="str">
            <v>MEDINDIE</v>
          </cell>
          <cell r="C450">
            <v>5</v>
          </cell>
          <cell r="D450">
            <v>1352000</v>
          </cell>
          <cell r="E450"/>
          <cell r="F450"/>
        </row>
        <row r="451">
          <cell r="B451" t="str">
            <v>VALE PARK</v>
          </cell>
          <cell r="C451">
            <v>12</v>
          </cell>
          <cell r="D451">
            <v>590000</v>
          </cell>
          <cell r="E451">
            <v>12</v>
          </cell>
          <cell r="F451">
            <v>641000</v>
          </cell>
        </row>
        <row r="452">
          <cell r="B452" t="str">
            <v>WALKERVILLE</v>
          </cell>
          <cell r="C452">
            <v>9</v>
          </cell>
          <cell r="D452">
            <v>1670000</v>
          </cell>
          <cell r="E452">
            <v>10</v>
          </cell>
          <cell r="F452">
            <v>990000</v>
          </cell>
        </row>
        <row r="453">
          <cell r="B453" t="str">
            <v>ADELAIDE AIRPORT</v>
          </cell>
          <cell r="C453"/>
          <cell r="D453"/>
          <cell r="E453"/>
          <cell r="F453"/>
        </row>
        <row r="454">
          <cell r="B454" t="str">
            <v>ASHFORD</v>
          </cell>
          <cell r="C454">
            <v>3</v>
          </cell>
          <cell r="D454">
            <v>487000</v>
          </cell>
          <cell r="E454"/>
          <cell r="F454"/>
        </row>
        <row r="455">
          <cell r="B455" t="str">
            <v>BROOKLYN PARK</v>
          </cell>
          <cell r="C455">
            <v>15</v>
          </cell>
          <cell r="D455">
            <v>488000</v>
          </cell>
          <cell r="E455">
            <v>11</v>
          </cell>
          <cell r="F455">
            <v>475000</v>
          </cell>
        </row>
        <row r="456">
          <cell r="B456" t="str">
            <v>CAMDEN PARK</v>
          </cell>
          <cell r="C456">
            <v>15</v>
          </cell>
          <cell r="D456">
            <v>446500</v>
          </cell>
          <cell r="E456">
            <v>7</v>
          </cell>
          <cell r="F456">
            <v>557400</v>
          </cell>
        </row>
        <row r="457">
          <cell r="B457" t="str">
            <v>COWANDILLA</v>
          </cell>
          <cell r="C457">
            <v>5</v>
          </cell>
          <cell r="D457">
            <v>420000</v>
          </cell>
          <cell r="E457">
            <v>2</v>
          </cell>
          <cell r="F457">
            <v>414000</v>
          </cell>
        </row>
        <row r="458">
          <cell r="B458" t="str">
            <v>FULHAM</v>
          </cell>
          <cell r="C458">
            <v>12</v>
          </cell>
          <cell r="D458">
            <v>569000</v>
          </cell>
          <cell r="E458">
            <v>5</v>
          </cell>
          <cell r="F458">
            <v>610000</v>
          </cell>
        </row>
        <row r="459">
          <cell r="B459" t="str">
            <v>GLANDORE</v>
          </cell>
          <cell r="C459">
            <v>2</v>
          </cell>
          <cell r="D459">
            <v>492500</v>
          </cell>
          <cell r="E459">
            <v>8</v>
          </cell>
          <cell r="F459">
            <v>615000</v>
          </cell>
        </row>
        <row r="460">
          <cell r="B460" t="str">
            <v>GLENELG NORTH</v>
          </cell>
          <cell r="C460">
            <v>19</v>
          </cell>
          <cell r="D460">
            <v>603750</v>
          </cell>
          <cell r="E460">
            <v>11</v>
          </cell>
          <cell r="F460">
            <v>570000</v>
          </cell>
        </row>
        <row r="461">
          <cell r="B461" t="str">
            <v>HILTON</v>
          </cell>
          <cell r="C461">
            <v>4</v>
          </cell>
          <cell r="D461">
            <v>522250</v>
          </cell>
          <cell r="E461"/>
          <cell r="F461"/>
        </row>
        <row r="462">
          <cell r="B462" t="str">
            <v>KESWICK</v>
          </cell>
          <cell r="C462">
            <v>1</v>
          </cell>
          <cell r="D462">
            <v>575000</v>
          </cell>
          <cell r="E462">
            <v>1</v>
          </cell>
          <cell r="F462">
            <v>560000</v>
          </cell>
        </row>
        <row r="463">
          <cell r="B463" t="str">
            <v>KESWICK TERMINAL</v>
          </cell>
          <cell r="C463"/>
          <cell r="D463"/>
          <cell r="E463"/>
          <cell r="F463"/>
        </row>
        <row r="464">
          <cell r="B464" t="str">
            <v>KURRALTA PARK</v>
          </cell>
          <cell r="C464">
            <v>9</v>
          </cell>
          <cell r="D464">
            <v>510000</v>
          </cell>
          <cell r="E464">
            <v>6</v>
          </cell>
          <cell r="F464">
            <v>586500</v>
          </cell>
        </row>
        <row r="465">
          <cell r="B465" t="str">
            <v>LOCKLEYS</v>
          </cell>
          <cell r="C465">
            <v>15</v>
          </cell>
          <cell r="D465">
            <v>620000</v>
          </cell>
          <cell r="E465">
            <v>8</v>
          </cell>
          <cell r="F465">
            <v>635000</v>
          </cell>
        </row>
        <row r="466">
          <cell r="B466" t="str">
            <v>MARLESTON</v>
          </cell>
          <cell r="C466">
            <v>10</v>
          </cell>
          <cell r="D466">
            <v>531250</v>
          </cell>
          <cell r="E466">
            <v>1</v>
          </cell>
          <cell r="F466">
            <v>660000</v>
          </cell>
        </row>
        <row r="467">
          <cell r="B467" t="str">
            <v>MILE END</v>
          </cell>
          <cell r="C467">
            <v>13</v>
          </cell>
          <cell r="D467">
            <v>600000</v>
          </cell>
          <cell r="E467">
            <v>5</v>
          </cell>
          <cell r="F467">
            <v>556000</v>
          </cell>
        </row>
        <row r="468">
          <cell r="B468" t="str">
            <v>MILE END SOUTH</v>
          </cell>
          <cell r="C468"/>
          <cell r="D468"/>
          <cell r="E468"/>
          <cell r="F468"/>
        </row>
        <row r="469">
          <cell r="B469" t="str">
            <v>NETLEY</v>
          </cell>
          <cell r="C469">
            <v>4</v>
          </cell>
          <cell r="D469">
            <v>500000</v>
          </cell>
          <cell r="E469">
            <v>8</v>
          </cell>
          <cell r="F469">
            <v>482000</v>
          </cell>
        </row>
        <row r="470">
          <cell r="B470" t="str">
            <v>NORTH PLYMPTON</v>
          </cell>
          <cell r="C470">
            <v>12</v>
          </cell>
          <cell r="D470">
            <v>470000</v>
          </cell>
          <cell r="E470">
            <v>4</v>
          </cell>
          <cell r="F470">
            <v>525000</v>
          </cell>
        </row>
        <row r="471">
          <cell r="B471" t="str">
            <v>NOVAR GARDENS</v>
          </cell>
          <cell r="C471">
            <v>7</v>
          </cell>
          <cell r="D471">
            <v>560000</v>
          </cell>
          <cell r="E471">
            <v>10</v>
          </cell>
          <cell r="F471">
            <v>565000</v>
          </cell>
        </row>
        <row r="472">
          <cell r="B472" t="str">
            <v>PLYMPTON</v>
          </cell>
          <cell r="C472">
            <v>12</v>
          </cell>
          <cell r="D472">
            <v>508000</v>
          </cell>
          <cell r="E472">
            <v>12</v>
          </cell>
          <cell r="F472">
            <v>536500</v>
          </cell>
        </row>
        <row r="473">
          <cell r="B473" t="str">
            <v>RICHMOND</v>
          </cell>
          <cell r="C473">
            <v>12</v>
          </cell>
          <cell r="D473">
            <v>443500</v>
          </cell>
          <cell r="E473">
            <v>4</v>
          </cell>
          <cell r="F473">
            <v>526500</v>
          </cell>
        </row>
        <row r="474">
          <cell r="B474" t="str">
            <v>THEBARTON</v>
          </cell>
          <cell r="C474">
            <v>3</v>
          </cell>
          <cell r="D474">
            <v>396000</v>
          </cell>
          <cell r="E474">
            <v>6</v>
          </cell>
          <cell r="F474">
            <v>509170</v>
          </cell>
        </row>
        <row r="475">
          <cell r="B475" t="str">
            <v>TORRENSVILLE</v>
          </cell>
          <cell r="C475">
            <v>11</v>
          </cell>
          <cell r="D475">
            <v>545000</v>
          </cell>
          <cell r="E475">
            <v>10</v>
          </cell>
          <cell r="F475">
            <v>576250</v>
          </cell>
        </row>
        <row r="476">
          <cell r="B476" t="str">
            <v>UNDERDALE</v>
          </cell>
          <cell r="C476">
            <v>6</v>
          </cell>
          <cell r="D476">
            <v>517500</v>
          </cell>
          <cell r="E476">
            <v>3</v>
          </cell>
          <cell r="F476">
            <v>511000</v>
          </cell>
        </row>
        <row r="477">
          <cell r="B477" t="str">
            <v>WEST BEACH</v>
          </cell>
          <cell r="C477">
            <v>17</v>
          </cell>
          <cell r="D477">
            <v>641250</v>
          </cell>
          <cell r="E477">
            <v>8</v>
          </cell>
          <cell r="F477">
            <v>633500</v>
          </cell>
        </row>
        <row r="478">
          <cell r="B478" t="str">
            <v>WEST RICHMOND</v>
          </cell>
          <cell r="C478">
            <v>2</v>
          </cell>
          <cell r="D478">
            <v>380000</v>
          </cell>
          <cell r="E478">
            <v>4</v>
          </cell>
          <cell r="F478">
            <v>353000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B2" t="str">
            <v>ADELAIDE</v>
          </cell>
          <cell r="C2">
            <v>6</v>
          </cell>
          <cell r="D2">
            <v>757500</v>
          </cell>
          <cell r="E2">
            <v>3</v>
          </cell>
          <cell r="F2">
            <v>750000</v>
          </cell>
        </row>
        <row r="3">
          <cell r="B3" t="str">
            <v>NORTH ADELAIDE</v>
          </cell>
          <cell r="C3">
            <v>4</v>
          </cell>
          <cell r="D3">
            <v>992500</v>
          </cell>
          <cell r="E3">
            <v>10</v>
          </cell>
          <cell r="F3">
            <v>900500</v>
          </cell>
        </row>
        <row r="4">
          <cell r="B4" t="str">
            <v>ALDGATE</v>
          </cell>
          <cell r="C4">
            <v>17</v>
          </cell>
          <cell r="D4">
            <v>650000</v>
          </cell>
          <cell r="E4">
            <v>13</v>
          </cell>
          <cell r="F4">
            <v>715000</v>
          </cell>
        </row>
        <row r="5">
          <cell r="B5" t="str">
            <v>ASHTON</v>
          </cell>
          <cell r="C5"/>
          <cell r="D5"/>
          <cell r="E5"/>
          <cell r="F5"/>
        </row>
        <row r="6">
          <cell r="B6" t="str">
            <v>BASKET RANGE</v>
          </cell>
          <cell r="C6">
            <v>1</v>
          </cell>
          <cell r="D6">
            <v>951000</v>
          </cell>
          <cell r="E6"/>
          <cell r="F6"/>
        </row>
        <row r="7">
          <cell r="B7" t="str">
            <v>BELAIR</v>
          </cell>
          <cell r="C7">
            <v>19</v>
          </cell>
          <cell r="D7">
            <v>572500</v>
          </cell>
          <cell r="E7">
            <v>13</v>
          </cell>
          <cell r="F7">
            <v>577500</v>
          </cell>
        </row>
        <row r="8">
          <cell r="B8" t="str">
            <v>BRADBURY</v>
          </cell>
          <cell r="C8">
            <v>1</v>
          </cell>
          <cell r="D8">
            <v>505000</v>
          </cell>
          <cell r="E8"/>
          <cell r="F8"/>
        </row>
        <row r="9">
          <cell r="B9" t="str">
            <v>BRIDGEWATER</v>
          </cell>
          <cell r="C9">
            <v>12</v>
          </cell>
          <cell r="D9">
            <v>410000</v>
          </cell>
          <cell r="E9">
            <v>16</v>
          </cell>
          <cell r="F9">
            <v>475000</v>
          </cell>
        </row>
        <row r="10">
          <cell r="B10" t="str">
            <v>CAREY GULLY</v>
          </cell>
          <cell r="C10">
            <v>1</v>
          </cell>
          <cell r="D10">
            <v>530000</v>
          </cell>
          <cell r="E10"/>
          <cell r="F10"/>
        </row>
        <row r="11">
          <cell r="B11" t="str">
            <v>CASTAMBUL</v>
          </cell>
          <cell r="C11"/>
          <cell r="D11"/>
          <cell r="E11"/>
          <cell r="F11"/>
        </row>
        <row r="12">
          <cell r="B12" t="str">
            <v>CHERRYVILLE</v>
          </cell>
          <cell r="C12"/>
          <cell r="D12"/>
          <cell r="E12"/>
          <cell r="F12"/>
        </row>
        <row r="13">
          <cell r="B13" t="str">
            <v>CLELAND</v>
          </cell>
          <cell r="C13"/>
          <cell r="D13"/>
          <cell r="E13"/>
          <cell r="F13"/>
        </row>
        <row r="14">
          <cell r="B14" t="str">
            <v>CRAFERS</v>
          </cell>
          <cell r="C14">
            <v>5</v>
          </cell>
          <cell r="D14">
            <v>565000</v>
          </cell>
          <cell r="E14">
            <v>8</v>
          </cell>
          <cell r="F14">
            <v>640500</v>
          </cell>
        </row>
        <row r="15">
          <cell r="B15" t="str">
            <v>CRAFERS WEST</v>
          </cell>
          <cell r="C15">
            <v>3</v>
          </cell>
          <cell r="D15">
            <v>577000</v>
          </cell>
          <cell r="E15">
            <v>3</v>
          </cell>
          <cell r="F15">
            <v>470150</v>
          </cell>
        </row>
        <row r="16">
          <cell r="B16" t="str">
            <v>DORSET VALE</v>
          </cell>
          <cell r="C16"/>
          <cell r="D16"/>
          <cell r="E16"/>
          <cell r="F16"/>
        </row>
        <row r="17">
          <cell r="B17" t="str">
            <v>GREENHILL</v>
          </cell>
          <cell r="C17">
            <v>2</v>
          </cell>
          <cell r="D17">
            <v>605250</v>
          </cell>
          <cell r="E17">
            <v>1</v>
          </cell>
          <cell r="F17">
            <v>590000</v>
          </cell>
        </row>
        <row r="18">
          <cell r="B18" t="str">
            <v>HEATHFIELD</v>
          </cell>
          <cell r="C18">
            <v>3</v>
          </cell>
          <cell r="D18">
            <v>700000</v>
          </cell>
          <cell r="E18">
            <v>4</v>
          </cell>
          <cell r="F18">
            <v>470000</v>
          </cell>
        </row>
        <row r="19">
          <cell r="B19" t="str">
            <v>HORSNELL GULLY</v>
          </cell>
          <cell r="C19"/>
          <cell r="D19"/>
          <cell r="E19"/>
          <cell r="F19"/>
        </row>
        <row r="20">
          <cell r="B20" t="str">
            <v>HUMBUG SCRUB</v>
          </cell>
          <cell r="C20"/>
          <cell r="D20"/>
          <cell r="E20"/>
          <cell r="F20"/>
        </row>
        <row r="21">
          <cell r="B21" t="str">
            <v>IRONBANK</v>
          </cell>
          <cell r="C21"/>
          <cell r="D21"/>
          <cell r="E21">
            <v>1</v>
          </cell>
          <cell r="F21">
            <v>1000000</v>
          </cell>
        </row>
        <row r="22">
          <cell r="B22" t="str">
            <v>KENTON VALLEY</v>
          </cell>
          <cell r="C22"/>
          <cell r="D22"/>
          <cell r="E22"/>
          <cell r="F22"/>
        </row>
        <row r="23">
          <cell r="B23" t="str">
            <v>LONGWOOD</v>
          </cell>
          <cell r="C23"/>
          <cell r="D23"/>
          <cell r="E23"/>
          <cell r="F23"/>
        </row>
        <row r="24">
          <cell r="B24" t="str">
            <v>MARBLE HILL</v>
          </cell>
          <cell r="C24"/>
          <cell r="D24"/>
          <cell r="E24"/>
          <cell r="F24"/>
        </row>
        <row r="25">
          <cell r="B25" t="str">
            <v>MONTACUTE</v>
          </cell>
          <cell r="C25"/>
          <cell r="D25"/>
          <cell r="E25"/>
          <cell r="F25"/>
        </row>
        <row r="26">
          <cell r="B26" t="str">
            <v>MOUNT GEORGE</v>
          </cell>
          <cell r="C26"/>
          <cell r="D26"/>
          <cell r="E26"/>
          <cell r="F26"/>
        </row>
        <row r="27">
          <cell r="B27" t="str">
            <v>MYLOR</v>
          </cell>
          <cell r="C27">
            <v>1</v>
          </cell>
          <cell r="D27">
            <v>390000</v>
          </cell>
          <cell r="E27"/>
          <cell r="F27"/>
        </row>
        <row r="28">
          <cell r="B28" t="str">
            <v>NORTON SUMMIT</v>
          </cell>
          <cell r="C28"/>
          <cell r="D28"/>
          <cell r="E28"/>
          <cell r="F28"/>
        </row>
        <row r="29">
          <cell r="B29" t="str">
            <v>PICCADILLY</v>
          </cell>
          <cell r="C29">
            <v>1</v>
          </cell>
          <cell r="D29">
            <v>550000</v>
          </cell>
          <cell r="E29"/>
          <cell r="F29"/>
        </row>
        <row r="30">
          <cell r="B30" t="str">
            <v>ROSTREVOR</v>
          </cell>
          <cell r="C30">
            <v>19</v>
          </cell>
          <cell r="D30">
            <v>502500</v>
          </cell>
          <cell r="E30">
            <v>16</v>
          </cell>
          <cell r="F30">
            <v>557500</v>
          </cell>
        </row>
        <row r="31">
          <cell r="B31" t="str">
            <v>SCOTT CREEK</v>
          </cell>
          <cell r="C31"/>
          <cell r="D31"/>
          <cell r="E31"/>
          <cell r="F31"/>
        </row>
        <row r="32">
          <cell r="B32" t="str">
            <v>STIRLING</v>
          </cell>
          <cell r="C32">
            <v>16</v>
          </cell>
          <cell r="D32">
            <v>625000</v>
          </cell>
          <cell r="E32">
            <v>16</v>
          </cell>
          <cell r="F32">
            <v>727500</v>
          </cell>
        </row>
        <row r="33">
          <cell r="B33" t="str">
            <v>STONYFELL</v>
          </cell>
          <cell r="C33">
            <v>9</v>
          </cell>
          <cell r="D33">
            <v>800000</v>
          </cell>
          <cell r="E33">
            <v>3</v>
          </cell>
          <cell r="F33">
            <v>880000</v>
          </cell>
        </row>
        <row r="34">
          <cell r="B34" t="str">
            <v>SUMMERTOWN</v>
          </cell>
          <cell r="C34">
            <v>2</v>
          </cell>
          <cell r="D34">
            <v>648750</v>
          </cell>
          <cell r="E34">
            <v>2</v>
          </cell>
          <cell r="F34">
            <v>525000</v>
          </cell>
        </row>
        <row r="35">
          <cell r="B35" t="str">
            <v>TERINGIE</v>
          </cell>
          <cell r="C35"/>
          <cell r="D35"/>
          <cell r="E35"/>
          <cell r="F35"/>
        </row>
        <row r="36">
          <cell r="B36" t="str">
            <v>UPPER STURT</v>
          </cell>
          <cell r="C36">
            <v>4</v>
          </cell>
          <cell r="D36">
            <v>500000</v>
          </cell>
          <cell r="E36">
            <v>2</v>
          </cell>
          <cell r="F36">
            <v>472000</v>
          </cell>
        </row>
        <row r="37">
          <cell r="B37" t="str">
            <v>URAIDLA</v>
          </cell>
          <cell r="C37">
            <v>3</v>
          </cell>
          <cell r="D37">
            <v>415500</v>
          </cell>
          <cell r="E37"/>
          <cell r="F37"/>
        </row>
        <row r="38">
          <cell r="B38" t="str">
            <v>WATERFALL GULLY</v>
          </cell>
          <cell r="C38">
            <v>2</v>
          </cell>
          <cell r="D38">
            <v>1130000</v>
          </cell>
          <cell r="E38"/>
          <cell r="F38"/>
        </row>
        <row r="39">
          <cell r="B39" t="str">
            <v>WOODFORDE</v>
          </cell>
          <cell r="C39">
            <v>1</v>
          </cell>
          <cell r="D39">
            <v>840000</v>
          </cell>
          <cell r="E39">
            <v>2</v>
          </cell>
          <cell r="F39">
            <v>955000</v>
          </cell>
        </row>
        <row r="40">
          <cell r="B40" t="str">
            <v>AULDANA</v>
          </cell>
          <cell r="C40">
            <v>3</v>
          </cell>
          <cell r="D40">
            <v>1010000</v>
          </cell>
          <cell r="E40">
            <v>3</v>
          </cell>
          <cell r="F40">
            <v>825000</v>
          </cell>
        </row>
        <row r="41">
          <cell r="B41" t="str">
            <v>BEAUMONT</v>
          </cell>
          <cell r="C41">
            <v>9</v>
          </cell>
          <cell r="D41">
            <v>856000</v>
          </cell>
          <cell r="E41">
            <v>6</v>
          </cell>
          <cell r="F41">
            <v>1300000</v>
          </cell>
        </row>
        <row r="42">
          <cell r="B42" t="str">
            <v>BEULAH PARK</v>
          </cell>
          <cell r="C42">
            <v>10</v>
          </cell>
          <cell r="D42">
            <v>747500</v>
          </cell>
          <cell r="E42">
            <v>6</v>
          </cell>
          <cell r="F42">
            <v>610000</v>
          </cell>
        </row>
        <row r="43">
          <cell r="B43" t="str">
            <v>BURNSIDE</v>
          </cell>
          <cell r="C43">
            <v>8</v>
          </cell>
          <cell r="D43">
            <v>722500</v>
          </cell>
          <cell r="E43">
            <v>10</v>
          </cell>
          <cell r="F43">
            <v>875000</v>
          </cell>
        </row>
        <row r="44">
          <cell r="B44" t="str">
            <v>DULWICH</v>
          </cell>
          <cell r="C44">
            <v>3</v>
          </cell>
          <cell r="D44">
            <v>755000</v>
          </cell>
          <cell r="E44">
            <v>3</v>
          </cell>
          <cell r="F44">
            <v>897500</v>
          </cell>
        </row>
        <row r="45">
          <cell r="B45" t="str">
            <v>EASTWOOD</v>
          </cell>
          <cell r="C45">
            <v>3</v>
          </cell>
          <cell r="D45">
            <v>869410</v>
          </cell>
          <cell r="E45">
            <v>1</v>
          </cell>
          <cell r="F45">
            <v>660000</v>
          </cell>
        </row>
        <row r="46">
          <cell r="B46" t="str">
            <v>ERINDALE</v>
          </cell>
          <cell r="C46">
            <v>3</v>
          </cell>
          <cell r="D46">
            <v>850000</v>
          </cell>
          <cell r="E46">
            <v>3</v>
          </cell>
          <cell r="F46">
            <v>1037000</v>
          </cell>
        </row>
        <row r="47">
          <cell r="B47" t="str">
            <v>FREWVILLE</v>
          </cell>
          <cell r="C47">
            <v>2</v>
          </cell>
          <cell r="D47">
            <v>780000</v>
          </cell>
          <cell r="E47">
            <v>3</v>
          </cell>
          <cell r="F47">
            <v>708888</v>
          </cell>
        </row>
        <row r="48">
          <cell r="B48" t="str">
            <v>GLEN OSMOND</v>
          </cell>
          <cell r="C48">
            <v>8</v>
          </cell>
          <cell r="D48">
            <v>955000</v>
          </cell>
          <cell r="E48">
            <v>3</v>
          </cell>
          <cell r="F48">
            <v>1250000</v>
          </cell>
        </row>
        <row r="49">
          <cell r="B49" t="str">
            <v>GLENSIDE</v>
          </cell>
          <cell r="C49">
            <v>2</v>
          </cell>
          <cell r="D49">
            <v>905000</v>
          </cell>
          <cell r="E49">
            <v>1</v>
          </cell>
          <cell r="F49">
            <v>1120000</v>
          </cell>
        </row>
        <row r="50">
          <cell r="B50" t="str">
            <v>GLENUNGA</v>
          </cell>
          <cell r="C50">
            <v>7</v>
          </cell>
          <cell r="D50">
            <v>970000</v>
          </cell>
          <cell r="E50">
            <v>5</v>
          </cell>
          <cell r="F50">
            <v>1130000</v>
          </cell>
        </row>
        <row r="51">
          <cell r="B51" t="str">
            <v>HAZELWOOD PARK</v>
          </cell>
          <cell r="C51">
            <v>8</v>
          </cell>
          <cell r="D51">
            <v>761000</v>
          </cell>
          <cell r="E51">
            <v>5</v>
          </cell>
          <cell r="F51">
            <v>958000</v>
          </cell>
        </row>
        <row r="52">
          <cell r="B52" t="str">
            <v>HORSNELL GULLY</v>
          </cell>
          <cell r="C52"/>
          <cell r="D52"/>
          <cell r="E52"/>
          <cell r="F52"/>
        </row>
        <row r="53">
          <cell r="B53" t="str">
            <v>KENSINGTON GARDENS</v>
          </cell>
          <cell r="C53">
            <v>9</v>
          </cell>
          <cell r="D53">
            <v>1290000</v>
          </cell>
          <cell r="E53">
            <v>3</v>
          </cell>
          <cell r="F53">
            <v>1200000</v>
          </cell>
        </row>
        <row r="54">
          <cell r="B54" t="str">
            <v>KENSINGTON PARK</v>
          </cell>
          <cell r="C54">
            <v>5</v>
          </cell>
          <cell r="D54">
            <v>800000</v>
          </cell>
          <cell r="E54">
            <v>5</v>
          </cell>
          <cell r="F54">
            <v>685000</v>
          </cell>
        </row>
        <row r="55">
          <cell r="B55" t="str">
            <v>LEABROOK</v>
          </cell>
          <cell r="C55">
            <v>6</v>
          </cell>
          <cell r="D55">
            <v>1620000</v>
          </cell>
          <cell r="E55">
            <v>3</v>
          </cell>
          <cell r="F55">
            <v>990000</v>
          </cell>
        </row>
        <row r="56">
          <cell r="B56" t="str">
            <v>LEAWOOD GARDENS</v>
          </cell>
          <cell r="C56"/>
          <cell r="D56"/>
          <cell r="E56"/>
          <cell r="F56"/>
        </row>
        <row r="57">
          <cell r="B57" t="str">
            <v>LINDEN PARK</v>
          </cell>
          <cell r="C57">
            <v>12</v>
          </cell>
          <cell r="D57">
            <v>850000</v>
          </cell>
          <cell r="E57">
            <v>6</v>
          </cell>
          <cell r="F57">
            <v>670000</v>
          </cell>
        </row>
        <row r="58">
          <cell r="B58" t="str">
            <v>MAGILL</v>
          </cell>
          <cell r="C58">
            <v>25</v>
          </cell>
          <cell r="D58">
            <v>590000</v>
          </cell>
          <cell r="E58">
            <v>18</v>
          </cell>
          <cell r="F58">
            <v>605000</v>
          </cell>
        </row>
        <row r="59">
          <cell r="B59" t="str">
            <v>MOUNT OSMOND</v>
          </cell>
          <cell r="C59">
            <v>2</v>
          </cell>
          <cell r="D59">
            <v>604000</v>
          </cell>
          <cell r="E59">
            <v>1</v>
          </cell>
          <cell r="F59">
            <v>940000</v>
          </cell>
        </row>
        <row r="60">
          <cell r="B60" t="str">
            <v>ROSE PARK</v>
          </cell>
          <cell r="C60">
            <v>5</v>
          </cell>
          <cell r="D60">
            <v>1610000</v>
          </cell>
          <cell r="E60">
            <v>1</v>
          </cell>
          <cell r="F60">
            <v>1320000</v>
          </cell>
        </row>
        <row r="61">
          <cell r="B61" t="str">
            <v>ROSSLYN PARK</v>
          </cell>
          <cell r="C61">
            <v>4</v>
          </cell>
          <cell r="D61">
            <v>1130000</v>
          </cell>
          <cell r="E61">
            <v>2</v>
          </cell>
          <cell r="F61">
            <v>830000</v>
          </cell>
        </row>
        <row r="62">
          <cell r="B62" t="str">
            <v>SKYE</v>
          </cell>
          <cell r="C62">
            <v>1</v>
          </cell>
          <cell r="D62">
            <v>840000</v>
          </cell>
          <cell r="E62"/>
          <cell r="F62"/>
        </row>
        <row r="63">
          <cell r="B63" t="str">
            <v>ST GEORGES</v>
          </cell>
          <cell r="C63">
            <v>8</v>
          </cell>
          <cell r="D63">
            <v>956750</v>
          </cell>
          <cell r="E63">
            <v>8</v>
          </cell>
          <cell r="F63">
            <v>891500</v>
          </cell>
        </row>
        <row r="64">
          <cell r="B64" t="str">
            <v>STONYFELL</v>
          </cell>
          <cell r="C64">
            <v>9</v>
          </cell>
          <cell r="D64">
            <v>800000</v>
          </cell>
          <cell r="E64">
            <v>3</v>
          </cell>
          <cell r="F64">
            <v>880000</v>
          </cell>
        </row>
        <row r="65">
          <cell r="B65" t="str">
            <v>TOORAK GARDENS</v>
          </cell>
          <cell r="C65">
            <v>7</v>
          </cell>
          <cell r="D65">
            <v>1252000</v>
          </cell>
          <cell r="E65">
            <v>8</v>
          </cell>
          <cell r="F65">
            <v>1312500</v>
          </cell>
        </row>
        <row r="66">
          <cell r="B66" t="str">
            <v>TUSMORE</v>
          </cell>
          <cell r="C66">
            <v>6</v>
          </cell>
          <cell r="D66">
            <v>1108000</v>
          </cell>
          <cell r="E66">
            <v>3</v>
          </cell>
          <cell r="F66">
            <v>1300001</v>
          </cell>
        </row>
        <row r="67">
          <cell r="B67" t="str">
            <v>WATERFALL GULLY</v>
          </cell>
          <cell r="C67">
            <v>2</v>
          </cell>
          <cell r="D67">
            <v>1130000</v>
          </cell>
          <cell r="E67"/>
          <cell r="F67"/>
        </row>
        <row r="68">
          <cell r="B68" t="str">
            <v>WATTLE PARK</v>
          </cell>
          <cell r="C68">
            <v>13</v>
          </cell>
          <cell r="D68">
            <v>774250</v>
          </cell>
          <cell r="E68">
            <v>5</v>
          </cell>
          <cell r="F68">
            <v>925000</v>
          </cell>
        </row>
        <row r="69">
          <cell r="B69" t="str">
            <v>ATHELSTONE</v>
          </cell>
          <cell r="C69">
            <v>29</v>
          </cell>
          <cell r="D69">
            <v>472500</v>
          </cell>
          <cell r="E69">
            <v>23</v>
          </cell>
          <cell r="F69">
            <v>575000</v>
          </cell>
        </row>
        <row r="70">
          <cell r="B70" t="str">
            <v>CAMPBELLTOWN</v>
          </cell>
          <cell r="C70">
            <v>27</v>
          </cell>
          <cell r="D70">
            <v>465000</v>
          </cell>
          <cell r="E70">
            <v>18</v>
          </cell>
          <cell r="F70">
            <v>552500</v>
          </cell>
        </row>
        <row r="71">
          <cell r="B71" t="str">
            <v>HECTORVILLE</v>
          </cell>
          <cell r="C71">
            <v>10</v>
          </cell>
          <cell r="D71">
            <v>522500</v>
          </cell>
          <cell r="E71">
            <v>5</v>
          </cell>
          <cell r="F71">
            <v>605000</v>
          </cell>
        </row>
        <row r="72">
          <cell r="B72" t="str">
            <v>MAGILL</v>
          </cell>
          <cell r="C72">
            <v>25</v>
          </cell>
          <cell r="D72">
            <v>590000</v>
          </cell>
          <cell r="E72">
            <v>18</v>
          </cell>
          <cell r="F72">
            <v>605000</v>
          </cell>
        </row>
        <row r="73">
          <cell r="B73" t="str">
            <v>NEWTON</v>
          </cell>
          <cell r="C73">
            <v>16</v>
          </cell>
          <cell r="D73">
            <v>472500</v>
          </cell>
          <cell r="E73">
            <v>8</v>
          </cell>
          <cell r="F73">
            <v>550000</v>
          </cell>
        </row>
        <row r="74">
          <cell r="B74" t="str">
            <v>PARADISE</v>
          </cell>
          <cell r="C74">
            <v>19</v>
          </cell>
          <cell r="D74">
            <v>460000</v>
          </cell>
          <cell r="E74">
            <v>18</v>
          </cell>
          <cell r="F74">
            <v>503500</v>
          </cell>
        </row>
        <row r="75">
          <cell r="B75" t="str">
            <v>ROSTREVOR</v>
          </cell>
          <cell r="C75">
            <v>19</v>
          </cell>
          <cell r="D75">
            <v>502500</v>
          </cell>
          <cell r="E75">
            <v>16</v>
          </cell>
          <cell r="F75">
            <v>557500</v>
          </cell>
        </row>
        <row r="76">
          <cell r="B76" t="str">
            <v>TRANMERE</v>
          </cell>
          <cell r="C76">
            <v>17</v>
          </cell>
          <cell r="D76">
            <v>580000</v>
          </cell>
          <cell r="E76">
            <v>8</v>
          </cell>
          <cell r="F76">
            <v>662500</v>
          </cell>
        </row>
        <row r="77">
          <cell r="B77" t="str">
            <v>ALBERT PARK</v>
          </cell>
          <cell r="C77">
            <v>9</v>
          </cell>
          <cell r="D77">
            <v>425000</v>
          </cell>
          <cell r="E77"/>
          <cell r="F77"/>
        </row>
        <row r="78">
          <cell r="B78" t="str">
            <v>ALLENBY GARDENS</v>
          </cell>
          <cell r="C78">
            <v>4</v>
          </cell>
          <cell r="D78">
            <v>617750</v>
          </cell>
          <cell r="E78">
            <v>6</v>
          </cell>
          <cell r="F78">
            <v>580000</v>
          </cell>
        </row>
        <row r="79">
          <cell r="B79" t="str">
            <v>ATHOL PARK</v>
          </cell>
          <cell r="C79">
            <v>1</v>
          </cell>
          <cell r="D79">
            <v>355000</v>
          </cell>
          <cell r="E79">
            <v>2</v>
          </cell>
          <cell r="F79">
            <v>404500</v>
          </cell>
        </row>
        <row r="80">
          <cell r="B80" t="str">
            <v>BEVERLEY</v>
          </cell>
          <cell r="C80">
            <v>9</v>
          </cell>
          <cell r="D80">
            <v>420000</v>
          </cell>
          <cell r="E80">
            <v>3</v>
          </cell>
          <cell r="F80">
            <v>473000</v>
          </cell>
        </row>
        <row r="81">
          <cell r="B81" t="str">
            <v>BOWDEN</v>
          </cell>
          <cell r="C81">
            <v>2</v>
          </cell>
          <cell r="D81">
            <v>440000</v>
          </cell>
          <cell r="E81"/>
          <cell r="F81"/>
        </row>
        <row r="82">
          <cell r="B82" t="str">
            <v>BROMPTON</v>
          </cell>
          <cell r="C82">
            <v>16</v>
          </cell>
          <cell r="D82">
            <v>447500</v>
          </cell>
          <cell r="E82">
            <v>8</v>
          </cell>
          <cell r="F82">
            <v>469000</v>
          </cell>
        </row>
        <row r="83">
          <cell r="B83" t="str">
            <v>CHELTENHAM</v>
          </cell>
          <cell r="C83">
            <v>11</v>
          </cell>
          <cell r="D83">
            <v>605000</v>
          </cell>
          <cell r="E83">
            <v>7</v>
          </cell>
          <cell r="F83">
            <v>428000</v>
          </cell>
        </row>
        <row r="84">
          <cell r="B84" t="str">
            <v>CROYDON</v>
          </cell>
          <cell r="C84">
            <v>2</v>
          </cell>
          <cell r="D84">
            <v>301000</v>
          </cell>
          <cell r="E84">
            <v>1</v>
          </cell>
          <cell r="F84">
            <v>558000</v>
          </cell>
        </row>
        <row r="85">
          <cell r="B85" t="str">
            <v>DEVON PARK</v>
          </cell>
          <cell r="C85">
            <v>2</v>
          </cell>
          <cell r="D85">
            <v>460000</v>
          </cell>
          <cell r="E85"/>
          <cell r="F85"/>
        </row>
        <row r="86">
          <cell r="B86" t="str">
            <v>FINDON</v>
          </cell>
          <cell r="C86">
            <v>10</v>
          </cell>
          <cell r="D86">
            <v>475000</v>
          </cell>
          <cell r="E86">
            <v>14</v>
          </cell>
          <cell r="F86">
            <v>470500</v>
          </cell>
        </row>
        <row r="87">
          <cell r="B87" t="str">
            <v>FLINDERS PARK</v>
          </cell>
          <cell r="C87">
            <v>10</v>
          </cell>
          <cell r="D87">
            <v>485000</v>
          </cell>
          <cell r="E87">
            <v>18</v>
          </cell>
          <cell r="F87">
            <v>511000</v>
          </cell>
        </row>
        <row r="88">
          <cell r="B88" t="str">
            <v>FULHAM GARDENS</v>
          </cell>
          <cell r="C88">
            <v>17</v>
          </cell>
          <cell r="D88">
            <v>600000</v>
          </cell>
          <cell r="E88">
            <v>10</v>
          </cell>
          <cell r="F88">
            <v>630000</v>
          </cell>
        </row>
        <row r="89">
          <cell r="B89" t="str">
            <v>GRANGE</v>
          </cell>
          <cell r="C89">
            <v>17</v>
          </cell>
          <cell r="D89">
            <v>628875</v>
          </cell>
          <cell r="E89">
            <v>16</v>
          </cell>
          <cell r="F89">
            <v>666750</v>
          </cell>
        </row>
        <row r="90">
          <cell r="B90" t="str">
            <v>HENDON</v>
          </cell>
          <cell r="C90">
            <v>9</v>
          </cell>
          <cell r="D90">
            <v>415000</v>
          </cell>
          <cell r="E90">
            <v>7</v>
          </cell>
          <cell r="F90">
            <v>393000</v>
          </cell>
        </row>
        <row r="91">
          <cell r="B91" t="str">
            <v>HENLEY BEACH</v>
          </cell>
          <cell r="C91">
            <v>13</v>
          </cell>
          <cell r="D91">
            <v>680000</v>
          </cell>
          <cell r="E91">
            <v>12</v>
          </cell>
          <cell r="F91">
            <v>842500</v>
          </cell>
        </row>
        <row r="92">
          <cell r="B92" t="str">
            <v>HENLEY BEACH SOUTH</v>
          </cell>
          <cell r="C92">
            <v>6</v>
          </cell>
          <cell r="D92">
            <v>802000</v>
          </cell>
          <cell r="E92">
            <v>12</v>
          </cell>
          <cell r="F92">
            <v>810000</v>
          </cell>
        </row>
        <row r="93">
          <cell r="B93" t="str">
            <v>HINDMARSH</v>
          </cell>
          <cell r="C93"/>
          <cell r="D93"/>
          <cell r="E93"/>
          <cell r="F93"/>
        </row>
        <row r="94">
          <cell r="B94" t="str">
            <v>KIDMAN PARK</v>
          </cell>
          <cell r="C94">
            <v>6</v>
          </cell>
          <cell r="D94">
            <v>587500</v>
          </cell>
          <cell r="E94">
            <v>11</v>
          </cell>
          <cell r="F94">
            <v>635000</v>
          </cell>
        </row>
        <row r="95">
          <cell r="B95" t="str">
            <v>KILKENNY</v>
          </cell>
          <cell r="C95">
            <v>1</v>
          </cell>
          <cell r="D95">
            <v>385000</v>
          </cell>
          <cell r="E95">
            <v>2</v>
          </cell>
          <cell r="F95">
            <v>390000</v>
          </cell>
        </row>
        <row r="96">
          <cell r="B96" t="str">
            <v>OVINGHAM</v>
          </cell>
          <cell r="C96">
            <v>3</v>
          </cell>
          <cell r="D96">
            <v>470000</v>
          </cell>
          <cell r="E96"/>
          <cell r="F96"/>
        </row>
        <row r="97">
          <cell r="B97" t="str">
            <v>PENNINGTON</v>
          </cell>
          <cell r="C97">
            <v>8</v>
          </cell>
          <cell r="D97">
            <v>395000</v>
          </cell>
          <cell r="E97">
            <v>7</v>
          </cell>
          <cell r="F97">
            <v>366500</v>
          </cell>
        </row>
        <row r="98">
          <cell r="B98" t="str">
            <v>RENOWN PARK</v>
          </cell>
          <cell r="C98">
            <v>1</v>
          </cell>
          <cell r="D98">
            <v>385000</v>
          </cell>
          <cell r="E98">
            <v>5</v>
          </cell>
          <cell r="F98">
            <v>450000</v>
          </cell>
        </row>
        <row r="99">
          <cell r="B99" t="str">
            <v>RIDLEYTON</v>
          </cell>
          <cell r="C99">
            <v>8</v>
          </cell>
          <cell r="D99">
            <v>495000</v>
          </cell>
          <cell r="E99">
            <v>4</v>
          </cell>
          <cell r="F99">
            <v>542500</v>
          </cell>
        </row>
        <row r="100">
          <cell r="B100" t="str">
            <v>ROSEWATER</v>
          </cell>
          <cell r="C100">
            <v>12</v>
          </cell>
          <cell r="D100">
            <v>320000</v>
          </cell>
          <cell r="E100">
            <v>11</v>
          </cell>
          <cell r="F100">
            <v>325000</v>
          </cell>
        </row>
        <row r="101">
          <cell r="B101" t="str">
            <v>ROYAL PARK</v>
          </cell>
          <cell r="C101">
            <v>10</v>
          </cell>
          <cell r="D101">
            <v>390000</v>
          </cell>
          <cell r="E101">
            <v>4</v>
          </cell>
          <cell r="F101">
            <v>330000</v>
          </cell>
        </row>
        <row r="102">
          <cell r="B102" t="str">
            <v>SEATON</v>
          </cell>
          <cell r="C102">
            <v>31</v>
          </cell>
          <cell r="D102">
            <v>445250</v>
          </cell>
          <cell r="E102">
            <v>22</v>
          </cell>
          <cell r="F102">
            <v>468000</v>
          </cell>
        </row>
        <row r="103">
          <cell r="B103" t="str">
            <v>SEMAPHORE PARK</v>
          </cell>
          <cell r="C103">
            <v>7</v>
          </cell>
          <cell r="D103">
            <v>517500</v>
          </cell>
          <cell r="E103">
            <v>14</v>
          </cell>
          <cell r="F103">
            <v>484500</v>
          </cell>
        </row>
        <row r="104">
          <cell r="B104" t="str">
            <v>ST CLAIR</v>
          </cell>
          <cell r="C104">
            <v>6</v>
          </cell>
          <cell r="D104">
            <v>598000</v>
          </cell>
          <cell r="E104">
            <v>3</v>
          </cell>
          <cell r="F104">
            <v>583500</v>
          </cell>
        </row>
        <row r="105">
          <cell r="B105" t="str">
            <v>TENNYSON</v>
          </cell>
          <cell r="C105">
            <v>3</v>
          </cell>
          <cell r="D105">
            <v>1625000</v>
          </cell>
          <cell r="E105">
            <v>1</v>
          </cell>
          <cell r="F105">
            <v>2100000</v>
          </cell>
        </row>
        <row r="106">
          <cell r="B106" t="str">
            <v>WELLAND</v>
          </cell>
          <cell r="C106">
            <v>1</v>
          </cell>
          <cell r="D106">
            <v>445000</v>
          </cell>
          <cell r="E106">
            <v>2</v>
          </cell>
          <cell r="F106">
            <v>505000</v>
          </cell>
        </row>
        <row r="107">
          <cell r="B107" t="str">
            <v>WEST BEACH</v>
          </cell>
          <cell r="C107">
            <v>18</v>
          </cell>
          <cell r="D107">
            <v>770000</v>
          </cell>
          <cell r="E107">
            <v>7</v>
          </cell>
          <cell r="F107">
            <v>825000</v>
          </cell>
        </row>
        <row r="108">
          <cell r="B108" t="str">
            <v>WEST CROYDON</v>
          </cell>
          <cell r="C108">
            <v>12</v>
          </cell>
          <cell r="D108">
            <v>497500</v>
          </cell>
          <cell r="E108">
            <v>12</v>
          </cell>
          <cell r="F108">
            <v>551500</v>
          </cell>
        </row>
        <row r="109">
          <cell r="B109" t="str">
            <v>WEST HINDMARSH</v>
          </cell>
          <cell r="C109">
            <v>2</v>
          </cell>
          <cell r="D109">
            <v>498250</v>
          </cell>
          <cell r="E109">
            <v>3</v>
          </cell>
          <cell r="F109">
            <v>467500</v>
          </cell>
        </row>
        <row r="110">
          <cell r="B110" t="str">
            <v>WEST LAKES</v>
          </cell>
          <cell r="C110">
            <v>16</v>
          </cell>
          <cell r="D110">
            <v>776500</v>
          </cell>
          <cell r="E110">
            <v>13</v>
          </cell>
          <cell r="F110">
            <v>730000</v>
          </cell>
        </row>
        <row r="111">
          <cell r="B111" t="str">
            <v>WEST LAKES SHORE</v>
          </cell>
          <cell r="C111">
            <v>8</v>
          </cell>
          <cell r="D111">
            <v>600000</v>
          </cell>
          <cell r="E111">
            <v>6</v>
          </cell>
          <cell r="F111">
            <v>600000</v>
          </cell>
        </row>
        <row r="112">
          <cell r="B112" t="str">
            <v>WOODVILLE</v>
          </cell>
          <cell r="C112">
            <v>2</v>
          </cell>
          <cell r="D112">
            <v>544000</v>
          </cell>
          <cell r="E112">
            <v>3</v>
          </cell>
          <cell r="F112">
            <v>652000</v>
          </cell>
        </row>
        <row r="113">
          <cell r="B113" t="str">
            <v>WOODVILLE NORTH</v>
          </cell>
          <cell r="C113">
            <v>7</v>
          </cell>
          <cell r="D113">
            <v>350000</v>
          </cell>
          <cell r="E113">
            <v>8</v>
          </cell>
          <cell r="F113">
            <v>375000</v>
          </cell>
        </row>
        <row r="114">
          <cell r="B114" t="str">
            <v>WOODVILLE PARK</v>
          </cell>
          <cell r="C114">
            <v>5</v>
          </cell>
          <cell r="D114">
            <v>630500</v>
          </cell>
          <cell r="E114">
            <v>3</v>
          </cell>
          <cell r="F114">
            <v>705000</v>
          </cell>
        </row>
        <row r="115">
          <cell r="B115" t="str">
            <v>WOODVILLE SOUTH</v>
          </cell>
          <cell r="C115">
            <v>8</v>
          </cell>
          <cell r="D115">
            <v>486325</v>
          </cell>
          <cell r="E115">
            <v>9</v>
          </cell>
          <cell r="F115">
            <v>481500</v>
          </cell>
        </row>
        <row r="116">
          <cell r="B116" t="str">
            <v>WOODVILLE WEST</v>
          </cell>
          <cell r="C116">
            <v>8</v>
          </cell>
          <cell r="D116">
            <v>454000</v>
          </cell>
          <cell r="E116">
            <v>7</v>
          </cell>
          <cell r="F116">
            <v>445000</v>
          </cell>
        </row>
        <row r="117">
          <cell r="B117" t="str">
            <v>BIBARINGA</v>
          </cell>
          <cell r="C117"/>
          <cell r="D117"/>
          <cell r="E117"/>
          <cell r="F117"/>
        </row>
        <row r="118">
          <cell r="B118" t="str">
            <v>EVANSTON</v>
          </cell>
          <cell r="C118">
            <v>5</v>
          </cell>
          <cell r="D118">
            <v>310000</v>
          </cell>
          <cell r="E118">
            <v>6</v>
          </cell>
          <cell r="F118">
            <v>270975</v>
          </cell>
        </row>
        <row r="119">
          <cell r="B119" t="str">
            <v>EVANSTON GARDENS</v>
          </cell>
          <cell r="C119">
            <v>7</v>
          </cell>
          <cell r="D119">
            <v>292000</v>
          </cell>
          <cell r="E119">
            <v>7</v>
          </cell>
          <cell r="F119">
            <v>300650</v>
          </cell>
        </row>
        <row r="120">
          <cell r="B120" t="str">
            <v>EVANSTON PARK</v>
          </cell>
          <cell r="C120">
            <v>23</v>
          </cell>
          <cell r="D120">
            <v>330000</v>
          </cell>
          <cell r="E120">
            <v>20</v>
          </cell>
          <cell r="F120">
            <v>363000</v>
          </cell>
        </row>
        <row r="121">
          <cell r="B121" t="str">
            <v>EVANSTON SOUTH</v>
          </cell>
          <cell r="C121">
            <v>2</v>
          </cell>
          <cell r="D121">
            <v>417000</v>
          </cell>
          <cell r="E121">
            <v>3</v>
          </cell>
          <cell r="F121">
            <v>345000</v>
          </cell>
        </row>
        <row r="122">
          <cell r="B122" t="str">
            <v>GAWLER</v>
          </cell>
          <cell r="C122">
            <v>1</v>
          </cell>
          <cell r="D122">
            <v>325000</v>
          </cell>
          <cell r="E122"/>
          <cell r="F122"/>
        </row>
        <row r="123">
          <cell r="B123" t="str">
            <v>GAWLER EAST</v>
          </cell>
          <cell r="C123">
            <v>21</v>
          </cell>
          <cell r="D123">
            <v>355000</v>
          </cell>
          <cell r="E123">
            <v>20</v>
          </cell>
          <cell r="F123">
            <v>368750</v>
          </cell>
        </row>
        <row r="124">
          <cell r="B124" t="str">
            <v>GAWLER SOUTH</v>
          </cell>
          <cell r="C124">
            <v>17</v>
          </cell>
          <cell r="D124">
            <v>283500</v>
          </cell>
          <cell r="E124">
            <v>8</v>
          </cell>
          <cell r="F124">
            <v>362475</v>
          </cell>
        </row>
        <row r="125">
          <cell r="B125" t="str">
            <v>GAWLER WEST</v>
          </cell>
          <cell r="C125">
            <v>2</v>
          </cell>
          <cell r="D125">
            <v>206250</v>
          </cell>
          <cell r="E125">
            <v>3</v>
          </cell>
          <cell r="F125">
            <v>269500</v>
          </cell>
        </row>
        <row r="126">
          <cell r="B126" t="str">
            <v>HILLIER</v>
          </cell>
          <cell r="C126"/>
          <cell r="D126"/>
          <cell r="E126"/>
          <cell r="F126"/>
        </row>
        <row r="127">
          <cell r="B127" t="str">
            <v>KUDLA</v>
          </cell>
          <cell r="C127"/>
          <cell r="D127"/>
          <cell r="E127"/>
          <cell r="F127"/>
        </row>
        <row r="128">
          <cell r="B128" t="str">
            <v>REID</v>
          </cell>
          <cell r="C128">
            <v>2</v>
          </cell>
          <cell r="D128">
            <v>355000</v>
          </cell>
          <cell r="E128"/>
          <cell r="F128"/>
        </row>
        <row r="129">
          <cell r="B129" t="str">
            <v>ULEYBURY</v>
          </cell>
          <cell r="C129"/>
          <cell r="D129"/>
          <cell r="E129"/>
          <cell r="F129"/>
        </row>
        <row r="130">
          <cell r="B130" t="str">
            <v>WILLASTON</v>
          </cell>
          <cell r="C130">
            <v>19</v>
          </cell>
          <cell r="D130">
            <v>319000</v>
          </cell>
          <cell r="E130">
            <v>14</v>
          </cell>
          <cell r="F130">
            <v>282500</v>
          </cell>
        </row>
        <row r="131">
          <cell r="B131" t="str">
            <v>BRIGHTON</v>
          </cell>
          <cell r="C131">
            <v>19</v>
          </cell>
          <cell r="D131">
            <v>703750</v>
          </cell>
          <cell r="E131">
            <v>9</v>
          </cell>
          <cell r="F131">
            <v>749000</v>
          </cell>
        </row>
        <row r="132">
          <cell r="B132" t="str">
            <v>GLENELG</v>
          </cell>
          <cell r="C132">
            <v>4</v>
          </cell>
          <cell r="D132">
            <v>948750</v>
          </cell>
          <cell r="E132">
            <v>3</v>
          </cell>
          <cell r="F132">
            <v>945000</v>
          </cell>
        </row>
        <row r="133">
          <cell r="B133" t="str">
            <v>GLENELG EAST</v>
          </cell>
          <cell r="C133">
            <v>9</v>
          </cell>
          <cell r="D133">
            <v>650000</v>
          </cell>
          <cell r="E133">
            <v>4</v>
          </cell>
          <cell r="F133">
            <v>841000</v>
          </cell>
        </row>
        <row r="134">
          <cell r="B134" t="str">
            <v>GLENELG NORTH</v>
          </cell>
          <cell r="C134">
            <v>21</v>
          </cell>
          <cell r="D134">
            <v>552250</v>
          </cell>
          <cell r="E134">
            <v>15</v>
          </cell>
          <cell r="F134">
            <v>557500</v>
          </cell>
        </row>
        <row r="135">
          <cell r="B135" t="str">
            <v>GLENELG SOUTH</v>
          </cell>
          <cell r="C135">
            <v>2</v>
          </cell>
          <cell r="D135">
            <v>610000</v>
          </cell>
          <cell r="E135">
            <v>2</v>
          </cell>
          <cell r="F135">
            <v>930000</v>
          </cell>
        </row>
        <row r="136">
          <cell r="B136" t="str">
            <v>HOVE</v>
          </cell>
          <cell r="C136">
            <v>8</v>
          </cell>
          <cell r="D136">
            <v>683250</v>
          </cell>
          <cell r="E136">
            <v>8</v>
          </cell>
          <cell r="F136">
            <v>635000</v>
          </cell>
        </row>
        <row r="137">
          <cell r="B137" t="str">
            <v>KINGSTON PARK</v>
          </cell>
          <cell r="C137">
            <v>2</v>
          </cell>
          <cell r="D137">
            <v>600000</v>
          </cell>
          <cell r="E137">
            <v>2</v>
          </cell>
          <cell r="F137">
            <v>2250000</v>
          </cell>
        </row>
        <row r="138">
          <cell r="B138" t="str">
            <v>NORTH BRIGHTON</v>
          </cell>
          <cell r="C138">
            <v>8</v>
          </cell>
          <cell r="D138">
            <v>560500</v>
          </cell>
          <cell r="E138">
            <v>4</v>
          </cell>
          <cell r="F138">
            <v>782500</v>
          </cell>
        </row>
        <row r="139">
          <cell r="B139" t="str">
            <v>SEACLIFF</v>
          </cell>
          <cell r="C139">
            <v>6</v>
          </cell>
          <cell r="D139">
            <v>755750</v>
          </cell>
          <cell r="E139">
            <v>5</v>
          </cell>
          <cell r="F139">
            <v>725000</v>
          </cell>
        </row>
        <row r="140">
          <cell r="B140" t="str">
            <v>SEACLIFF PARK</v>
          </cell>
          <cell r="C140">
            <v>16</v>
          </cell>
          <cell r="D140">
            <v>515000</v>
          </cell>
          <cell r="E140">
            <v>5</v>
          </cell>
          <cell r="F140">
            <v>590000</v>
          </cell>
        </row>
        <row r="141">
          <cell r="B141" t="str">
            <v>SOMERTON PARK</v>
          </cell>
          <cell r="C141">
            <v>25</v>
          </cell>
          <cell r="D141">
            <v>720000</v>
          </cell>
          <cell r="E141">
            <v>15</v>
          </cell>
          <cell r="F141">
            <v>640000</v>
          </cell>
        </row>
        <row r="142">
          <cell r="B142" t="str">
            <v>SOUTH BRIGHTON</v>
          </cell>
          <cell r="C142">
            <v>7</v>
          </cell>
          <cell r="D142">
            <v>521000</v>
          </cell>
          <cell r="E142">
            <v>3</v>
          </cell>
          <cell r="F142">
            <v>445000</v>
          </cell>
        </row>
        <row r="143">
          <cell r="B143" t="str">
            <v>ASCOT PARK</v>
          </cell>
          <cell r="C143">
            <v>8</v>
          </cell>
          <cell r="D143">
            <v>392500</v>
          </cell>
          <cell r="E143">
            <v>6</v>
          </cell>
          <cell r="F143">
            <v>440270</v>
          </cell>
        </row>
        <row r="144">
          <cell r="B144" t="str">
            <v>BEDFORD PARK</v>
          </cell>
          <cell r="C144">
            <v>7</v>
          </cell>
          <cell r="D144">
            <v>403000</v>
          </cell>
          <cell r="E144"/>
          <cell r="F144"/>
        </row>
        <row r="145">
          <cell r="B145" t="str">
            <v>CLOVELLY PARK</v>
          </cell>
          <cell r="C145">
            <v>15</v>
          </cell>
          <cell r="D145">
            <v>485000</v>
          </cell>
          <cell r="E145">
            <v>11</v>
          </cell>
          <cell r="F145">
            <v>425000</v>
          </cell>
        </row>
        <row r="146">
          <cell r="B146" t="str">
            <v>DARLINGTON</v>
          </cell>
          <cell r="C146">
            <v>7</v>
          </cell>
          <cell r="D146">
            <v>477500</v>
          </cell>
          <cell r="E146">
            <v>3</v>
          </cell>
          <cell r="F146">
            <v>442000</v>
          </cell>
        </row>
        <row r="147">
          <cell r="B147" t="str">
            <v>DOVER GARDENS</v>
          </cell>
          <cell r="C147">
            <v>20</v>
          </cell>
          <cell r="D147">
            <v>450000</v>
          </cell>
          <cell r="E147">
            <v>11</v>
          </cell>
          <cell r="F147">
            <v>477550</v>
          </cell>
        </row>
        <row r="148">
          <cell r="B148" t="str">
            <v>EDWARDSTOWN</v>
          </cell>
          <cell r="C148">
            <v>17</v>
          </cell>
          <cell r="D148">
            <v>432500</v>
          </cell>
          <cell r="E148">
            <v>10</v>
          </cell>
          <cell r="F148">
            <v>460000</v>
          </cell>
        </row>
        <row r="149">
          <cell r="B149" t="str">
            <v>GLANDORE</v>
          </cell>
          <cell r="C149">
            <v>11</v>
          </cell>
          <cell r="D149">
            <v>585000</v>
          </cell>
          <cell r="E149">
            <v>4</v>
          </cell>
          <cell r="F149">
            <v>645000</v>
          </cell>
        </row>
        <row r="150">
          <cell r="B150" t="str">
            <v>GLENGOWRIE</v>
          </cell>
          <cell r="C150">
            <v>21</v>
          </cell>
          <cell r="D150">
            <v>572000</v>
          </cell>
          <cell r="E150">
            <v>7</v>
          </cell>
          <cell r="F150">
            <v>650000</v>
          </cell>
        </row>
        <row r="151">
          <cell r="B151" t="str">
            <v>HALLETT COVE</v>
          </cell>
          <cell r="C151">
            <v>64</v>
          </cell>
          <cell r="D151">
            <v>420000</v>
          </cell>
          <cell r="E151">
            <v>25</v>
          </cell>
          <cell r="F151">
            <v>471000</v>
          </cell>
        </row>
        <row r="152">
          <cell r="B152" t="str">
            <v>LONSDALE</v>
          </cell>
          <cell r="C152"/>
          <cell r="D152"/>
          <cell r="E152"/>
          <cell r="F152"/>
        </row>
        <row r="153">
          <cell r="B153" t="str">
            <v>MARINO</v>
          </cell>
          <cell r="C153">
            <v>18</v>
          </cell>
          <cell r="D153">
            <v>655500</v>
          </cell>
          <cell r="E153">
            <v>3</v>
          </cell>
          <cell r="F153">
            <v>753500</v>
          </cell>
        </row>
        <row r="154">
          <cell r="B154" t="str">
            <v>MARION</v>
          </cell>
          <cell r="C154">
            <v>17</v>
          </cell>
          <cell r="D154">
            <v>472500</v>
          </cell>
          <cell r="E154">
            <v>12</v>
          </cell>
          <cell r="F154">
            <v>467500</v>
          </cell>
        </row>
        <row r="155">
          <cell r="B155" t="str">
            <v>MITCHELL PARK</v>
          </cell>
          <cell r="C155">
            <v>18</v>
          </cell>
          <cell r="D155">
            <v>416000</v>
          </cell>
          <cell r="E155">
            <v>8</v>
          </cell>
          <cell r="F155">
            <v>396500</v>
          </cell>
        </row>
        <row r="156">
          <cell r="B156" t="str">
            <v>MORPHETTVILLE</v>
          </cell>
          <cell r="C156">
            <v>10</v>
          </cell>
          <cell r="D156">
            <v>493500</v>
          </cell>
          <cell r="E156">
            <v>11</v>
          </cell>
          <cell r="F156">
            <v>485000</v>
          </cell>
        </row>
        <row r="157">
          <cell r="B157" t="str">
            <v>OAKLANDS PARK</v>
          </cell>
          <cell r="C157">
            <v>12</v>
          </cell>
          <cell r="D157">
            <v>412000</v>
          </cell>
          <cell r="E157">
            <v>5</v>
          </cell>
          <cell r="F157">
            <v>450000</v>
          </cell>
        </row>
        <row r="158">
          <cell r="B158" t="str">
            <v>O'HALLORAN HILL</v>
          </cell>
          <cell r="C158">
            <v>11</v>
          </cell>
          <cell r="D158">
            <v>352300</v>
          </cell>
          <cell r="E158">
            <v>9</v>
          </cell>
          <cell r="F158">
            <v>353000</v>
          </cell>
        </row>
        <row r="159">
          <cell r="B159" t="str">
            <v>PARK HOLME</v>
          </cell>
          <cell r="C159">
            <v>5</v>
          </cell>
          <cell r="D159">
            <v>425000</v>
          </cell>
          <cell r="E159">
            <v>3</v>
          </cell>
          <cell r="F159">
            <v>430000</v>
          </cell>
        </row>
        <row r="160">
          <cell r="B160" t="str">
            <v>PLYMPTON PARK</v>
          </cell>
          <cell r="C160">
            <v>10</v>
          </cell>
          <cell r="D160">
            <v>485500</v>
          </cell>
          <cell r="E160">
            <v>8</v>
          </cell>
          <cell r="F160">
            <v>499750</v>
          </cell>
        </row>
        <row r="161">
          <cell r="B161" t="str">
            <v>SEACLIFF PARK</v>
          </cell>
          <cell r="C161">
            <v>16</v>
          </cell>
          <cell r="D161">
            <v>515000</v>
          </cell>
          <cell r="E161">
            <v>5</v>
          </cell>
          <cell r="F161">
            <v>590000</v>
          </cell>
        </row>
        <row r="162">
          <cell r="B162" t="str">
            <v>SEACOMBE GARDENS</v>
          </cell>
          <cell r="C162">
            <v>8</v>
          </cell>
          <cell r="D162">
            <v>426500</v>
          </cell>
          <cell r="E162">
            <v>4</v>
          </cell>
          <cell r="F162">
            <v>437500</v>
          </cell>
        </row>
        <row r="163">
          <cell r="B163" t="str">
            <v>SEACOMBE HEIGHTS</v>
          </cell>
          <cell r="C163">
            <v>9</v>
          </cell>
          <cell r="D163">
            <v>490000</v>
          </cell>
          <cell r="E163">
            <v>4</v>
          </cell>
          <cell r="F163">
            <v>452000</v>
          </cell>
        </row>
        <row r="164">
          <cell r="B164" t="str">
            <v>SEAVIEW DOWNS</v>
          </cell>
          <cell r="C164">
            <v>11</v>
          </cell>
          <cell r="D164">
            <v>460000</v>
          </cell>
          <cell r="E164">
            <v>8</v>
          </cell>
          <cell r="F164">
            <v>518250</v>
          </cell>
        </row>
        <row r="165">
          <cell r="B165" t="str">
            <v>SHEIDOW PARK</v>
          </cell>
          <cell r="C165">
            <v>34</v>
          </cell>
          <cell r="D165">
            <v>413500</v>
          </cell>
          <cell r="E165">
            <v>11</v>
          </cell>
          <cell r="F165">
            <v>422000</v>
          </cell>
        </row>
        <row r="166">
          <cell r="B166" t="str">
            <v>SOUTH PLYMPTON</v>
          </cell>
          <cell r="C166">
            <v>16</v>
          </cell>
          <cell r="D166">
            <v>445000</v>
          </cell>
          <cell r="E166">
            <v>10</v>
          </cell>
          <cell r="F166">
            <v>474000</v>
          </cell>
        </row>
        <row r="167">
          <cell r="B167" t="str">
            <v>STURT</v>
          </cell>
          <cell r="C167">
            <v>14</v>
          </cell>
          <cell r="D167">
            <v>400000</v>
          </cell>
          <cell r="E167">
            <v>7</v>
          </cell>
          <cell r="F167">
            <v>422944</v>
          </cell>
        </row>
        <row r="168">
          <cell r="B168" t="str">
            <v>TROTT PARK</v>
          </cell>
          <cell r="C168">
            <v>12</v>
          </cell>
          <cell r="D168">
            <v>345000</v>
          </cell>
          <cell r="E168">
            <v>9</v>
          </cell>
          <cell r="F168">
            <v>390500</v>
          </cell>
        </row>
        <row r="169">
          <cell r="B169" t="str">
            <v>WARRADALE</v>
          </cell>
          <cell r="C169">
            <v>18</v>
          </cell>
          <cell r="D169">
            <v>555000</v>
          </cell>
          <cell r="E169">
            <v>18</v>
          </cell>
          <cell r="F169">
            <v>556000</v>
          </cell>
        </row>
        <row r="170">
          <cell r="B170" t="str">
            <v>BEDFORD PARK</v>
          </cell>
          <cell r="C170">
            <v>7</v>
          </cell>
          <cell r="D170">
            <v>403000</v>
          </cell>
          <cell r="E170"/>
          <cell r="F170"/>
        </row>
        <row r="171">
          <cell r="B171" t="str">
            <v>BELAIR</v>
          </cell>
          <cell r="C171">
            <v>19</v>
          </cell>
          <cell r="D171">
            <v>572500</v>
          </cell>
          <cell r="E171">
            <v>13</v>
          </cell>
          <cell r="F171">
            <v>577500</v>
          </cell>
        </row>
        <row r="172">
          <cell r="B172" t="str">
            <v>BELLEVUE HEIGHTS</v>
          </cell>
          <cell r="C172">
            <v>5</v>
          </cell>
          <cell r="D172">
            <v>450000</v>
          </cell>
          <cell r="E172">
            <v>7</v>
          </cell>
          <cell r="F172">
            <v>485100</v>
          </cell>
        </row>
        <row r="173">
          <cell r="B173" t="str">
            <v>BLACKWOOD</v>
          </cell>
          <cell r="C173">
            <v>21</v>
          </cell>
          <cell r="D173">
            <v>530000</v>
          </cell>
          <cell r="E173">
            <v>8</v>
          </cell>
          <cell r="F173">
            <v>485500</v>
          </cell>
        </row>
        <row r="174">
          <cell r="B174" t="str">
            <v>BROWN HILL CREEK</v>
          </cell>
          <cell r="C174"/>
          <cell r="D174"/>
          <cell r="E174"/>
          <cell r="F174"/>
        </row>
        <row r="175">
          <cell r="B175" t="str">
            <v>CLAPHAM</v>
          </cell>
          <cell r="C175">
            <v>10</v>
          </cell>
          <cell r="D175">
            <v>585000</v>
          </cell>
          <cell r="E175">
            <v>5</v>
          </cell>
          <cell r="F175">
            <v>557000</v>
          </cell>
        </row>
        <row r="176">
          <cell r="B176" t="str">
            <v>CLARENCE GARDENS</v>
          </cell>
          <cell r="C176">
            <v>8</v>
          </cell>
          <cell r="D176">
            <v>555500</v>
          </cell>
          <cell r="E176">
            <v>9</v>
          </cell>
          <cell r="F176">
            <v>587500</v>
          </cell>
        </row>
        <row r="177">
          <cell r="B177" t="str">
            <v>COLONEL LIGHT GARDENS</v>
          </cell>
          <cell r="C177">
            <v>10</v>
          </cell>
          <cell r="D177">
            <v>605000</v>
          </cell>
          <cell r="E177">
            <v>6</v>
          </cell>
          <cell r="F177">
            <v>780000</v>
          </cell>
        </row>
        <row r="178">
          <cell r="B178" t="str">
            <v>COROMANDEL VALLEY</v>
          </cell>
          <cell r="C178">
            <v>21</v>
          </cell>
          <cell r="D178">
            <v>470000</v>
          </cell>
          <cell r="E178">
            <v>17</v>
          </cell>
          <cell r="F178">
            <v>488750</v>
          </cell>
        </row>
        <row r="179">
          <cell r="B179" t="str">
            <v>CRAFERS WEST</v>
          </cell>
          <cell r="C179">
            <v>3</v>
          </cell>
          <cell r="D179">
            <v>577000</v>
          </cell>
          <cell r="E179">
            <v>3</v>
          </cell>
          <cell r="F179">
            <v>470150</v>
          </cell>
        </row>
        <row r="180">
          <cell r="B180" t="str">
            <v>CRAIGBURN FARM</v>
          </cell>
          <cell r="C180">
            <v>7</v>
          </cell>
          <cell r="D180">
            <v>642500</v>
          </cell>
          <cell r="E180">
            <v>8</v>
          </cell>
          <cell r="F180">
            <v>742500</v>
          </cell>
        </row>
        <row r="181">
          <cell r="B181" t="str">
            <v>CUMBERLAND PARK</v>
          </cell>
          <cell r="C181">
            <v>6</v>
          </cell>
          <cell r="D181">
            <v>601750</v>
          </cell>
          <cell r="E181">
            <v>4</v>
          </cell>
          <cell r="F181">
            <v>580000</v>
          </cell>
        </row>
        <row r="182">
          <cell r="B182" t="str">
            <v>DAW PARK</v>
          </cell>
          <cell r="C182">
            <v>8</v>
          </cell>
          <cell r="D182">
            <v>527500</v>
          </cell>
          <cell r="E182">
            <v>6</v>
          </cell>
          <cell r="F182">
            <v>562500</v>
          </cell>
        </row>
        <row r="183">
          <cell r="B183" t="str">
            <v>EDEN HILLS</v>
          </cell>
          <cell r="C183">
            <v>9</v>
          </cell>
          <cell r="D183">
            <v>490000</v>
          </cell>
          <cell r="E183">
            <v>5</v>
          </cell>
          <cell r="F183">
            <v>670000</v>
          </cell>
        </row>
        <row r="184">
          <cell r="B184" t="str">
            <v>GLENALTA</v>
          </cell>
          <cell r="C184">
            <v>7</v>
          </cell>
          <cell r="D184">
            <v>470500</v>
          </cell>
          <cell r="E184">
            <v>6</v>
          </cell>
          <cell r="F184">
            <v>510000</v>
          </cell>
        </row>
        <row r="185">
          <cell r="B185" t="str">
            <v>HAWTHORN</v>
          </cell>
          <cell r="C185">
            <v>9</v>
          </cell>
          <cell r="D185">
            <v>827450</v>
          </cell>
          <cell r="E185">
            <v>9</v>
          </cell>
          <cell r="F185">
            <v>985000</v>
          </cell>
        </row>
        <row r="186">
          <cell r="B186" t="str">
            <v>HAWTHORNDENE</v>
          </cell>
          <cell r="C186">
            <v>13</v>
          </cell>
          <cell r="D186">
            <v>438000</v>
          </cell>
          <cell r="E186">
            <v>6</v>
          </cell>
          <cell r="F186">
            <v>520000</v>
          </cell>
        </row>
        <row r="187">
          <cell r="B187" t="str">
            <v>KINGSWOOD</v>
          </cell>
          <cell r="C187">
            <v>8</v>
          </cell>
          <cell r="D187">
            <v>1080000</v>
          </cell>
          <cell r="E187">
            <v>6</v>
          </cell>
          <cell r="F187">
            <v>997500</v>
          </cell>
        </row>
        <row r="188">
          <cell r="B188" t="str">
            <v>LEAWOOD GARDENS</v>
          </cell>
          <cell r="C188"/>
          <cell r="D188"/>
          <cell r="E188"/>
          <cell r="F188"/>
        </row>
        <row r="189">
          <cell r="B189" t="str">
            <v>LOWER MITCHAM</v>
          </cell>
          <cell r="C189">
            <v>5</v>
          </cell>
          <cell r="D189">
            <v>721500</v>
          </cell>
          <cell r="E189">
            <v>5</v>
          </cell>
          <cell r="F189">
            <v>901000</v>
          </cell>
        </row>
        <row r="190">
          <cell r="B190" t="str">
            <v>LYNTON</v>
          </cell>
          <cell r="C190">
            <v>1</v>
          </cell>
          <cell r="D190">
            <v>690000</v>
          </cell>
          <cell r="E190"/>
          <cell r="F190"/>
        </row>
        <row r="191">
          <cell r="B191" t="str">
            <v>MELROSE PARK</v>
          </cell>
          <cell r="C191">
            <v>8</v>
          </cell>
          <cell r="D191">
            <v>494500</v>
          </cell>
          <cell r="E191">
            <v>7</v>
          </cell>
          <cell r="F191">
            <v>496000</v>
          </cell>
        </row>
        <row r="192">
          <cell r="B192" t="str">
            <v>MITCHAM</v>
          </cell>
          <cell r="C192">
            <v>9</v>
          </cell>
          <cell r="D192">
            <v>650000</v>
          </cell>
          <cell r="E192">
            <v>4</v>
          </cell>
          <cell r="F192">
            <v>772500</v>
          </cell>
        </row>
        <row r="193">
          <cell r="B193" t="str">
            <v>NETHERBY</v>
          </cell>
          <cell r="C193">
            <v>4</v>
          </cell>
          <cell r="D193">
            <v>1145000</v>
          </cell>
          <cell r="E193">
            <v>4</v>
          </cell>
          <cell r="F193">
            <v>1148000</v>
          </cell>
        </row>
        <row r="194">
          <cell r="B194" t="str">
            <v>PANORAMA</v>
          </cell>
          <cell r="C194">
            <v>5</v>
          </cell>
          <cell r="D194">
            <v>541000</v>
          </cell>
          <cell r="E194">
            <v>4</v>
          </cell>
          <cell r="F194">
            <v>594000</v>
          </cell>
        </row>
        <row r="195">
          <cell r="B195" t="str">
            <v>PASADENA</v>
          </cell>
          <cell r="C195">
            <v>8</v>
          </cell>
          <cell r="D195">
            <v>490000</v>
          </cell>
          <cell r="E195">
            <v>6</v>
          </cell>
          <cell r="F195">
            <v>435000</v>
          </cell>
        </row>
        <row r="196">
          <cell r="B196" t="str">
            <v>SPRINGFIELD</v>
          </cell>
          <cell r="C196">
            <v>1</v>
          </cell>
          <cell r="D196">
            <v>985000</v>
          </cell>
          <cell r="E196"/>
          <cell r="F196"/>
        </row>
        <row r="197">
          <cell r="B197" t="str">
            <v>ST MARYS</v>
          </cell>
          <cell r="C197">
            <v>10</v>
          </cell>
          <cell r="D197">
            <v>370000</v>
          </cell>
          <cell r="E197">
            <v>4</v>
          </cell>
          <cell r="F197">
            <v>402500</v>
          </cell>
        </row>
        <row r="198">
          <cell r="B198" t="str">
            <v>TORRENS PARK</v>
          </cell>
          <cell r="C198">
            <v>14</v>
          </cell>
          <cell r="D198">
            <v>670500</v>
          </cell>
          <cell r="E198">
            <v>2</v>
          </cell>
          <cell r="F198">
            <v>495000</v>
          </cell>
        </row>
        <row r="199">
          <cell r="B199" t="str">
            <v>UPPER STURT</v>
          </cell>
          <cell r="C199">
            <v>4</v>
          </cell>
          <cell r="D199">
            <v>500000</v>
          </cell>
          <cell r="E199">
            <v>2</v>
          </cell>
          <cell r="F199">
            <v>472000</v>
          </cell>
        </row>
        <row r="200">
          <cell r="B200" t="str">
            <v>URRBRAE</v>
          </cell>
          <cell r="C200">
            <v>3</v>
          </cell>
          <cell r="D200">
            <v>1150000</v>
          </cell>
          <cell r="E200"/>
          <cell r="F200"/>
        </row>
        <row r="201">
          <cell r="B201" t="str">
            <v>WESTBOURNE PARK</v>
          </cell>
          <cell r="C201">
            <v>8</v>
          </cell>
          <cell r="D201">
            <v>701000</v>
          </cell>
          <cell r="E201">
            <v>4</v>
          </cell>
          <cell r="F201">
            <v>830750</v>
          </cell>
        </row>
        <row r="202">
          <cell r="B202" t="str">
            <v>COLLEGE PARK</v>
          </cell>
          <cell r="C202">
            <v>3</v>
          </cell>
          <cell r="D202">
            <v>1500000</v>
          </cell>
          <cell r="E202">
            <v>2</v>
          </cell>
          <cell r="F202">
            <v>1864500</v>
          </cell>
        </row>
        <row r="203">
          <cell r="B203" t="str">
            <v>EVANDALE</v>
          </cell>
          <cell r="C203">
            <v>6</v>
          </cell>
          <cell r="D203">
            <v>727500</v>
          </cell>
          <cell r="E203"/>
          <cell r="F203"/>
        </row>
        <row r="204">
          <cell r="B204" t="str">
            <v>FELIXSTOW</v>
          </cell>
          <cell r="C204">
            <v>5</v>
          </cell>
          <cell r="D204">
            <v>535000</v>
          </cell>
          <cell r="E204">
            <v>6</v>
          </cell>
          <cell r="F204">
            <v>531250</v>
          </cell>
        </row>
        <row r="205">
          <cell r="B205" t="str">
            <v>FIRLE</v>
          </cell>
          <cell r="C205">
            <v>4</v>
          </cell>
          <cell r="D205">
            <v>515000</v>
          </cell>
          <cell r="E205">
            <v>1</v>
          </cell>
          <cell r="F205">
            <v>785000</v>
          </cell>
        </row>
        <row r="206">
          <cell r="B206" t="str">
            <v>GLYNDE</v>
          </cell>
          <cell r="C206">
            <v>7</v>
          </cell>
          <cell r="D206">
            <v>541000</v>
          </cell>
          <cell r="E206">
            <v>3</v>
          </cell>
          <cell r="F206">
            <v>689000</v>
          </cell>
        </row>
        <row r="207">
          <cell r="B207" t="str">
            <v>HACKNEY</v>
          </cell>
          <cell r="C207">
            <v>1</v>
          </cell>
          <cell r="D207">
            <v>875000</v>
          </cell>
          <cell r="E207">
            <v>1</v>
          </cell>
          <cell r="F207">
            <v>620000</v>
          </cell>
        </row>
        <row r="208">
          <cell r="B208" t="str">
            <v>HEATHPOOL</v>
          </cell>
          <cell r="C208">
            <v>3</v>
          </cell>
          <cell r="D208">
            <v>1452500</v>
          </cell>
          <cell r="E208">
            <v>1</v>
          </cell>
          <cell r="F208">
            <v>1080000</v>
          </cell>
        </row>
        <row r="209">
          <cell r="B209" t="str">
            <v>JOSLIN</v>
          </cell>
          <cell r="C209">
            <v>1</v>
          </cell>
          <cell r="D209">
            <v>775000</v>
          </cell>
          <cell r="E209">
            <v>1</v>
          </cell>
          <cell r="F209">
            <v>1350000</v>
          </cell>
        </row>
        <row r="210">
          <cell r="B210" t="str">
            <v>KENSINGTON</v>
          </cell>
          <cell r="C210">
            <v>3</v>
          </cell>
          <cell r="D210">
            <v>802500</v>
          </cell>
          <cell r="E210">
            <v>2</v>
          </cell>
          <cell r="F210">
            <v>591000</v>
          </cell>
        </row>
        <row r="211">
          <cell r="B211" t="str">
            <v>KENT TOWN</v>
          </cell>
          <cell r="C211"/>
          <cell r="D211"/>
          <cell r="E211">
            <v>2</v>
          </cell>
          <cell r="F211">
            <v>1720000</v>
          </cell>
        </row>
        <row r="212">
          <cell r="B212" t="str">
            <v>MARDEN</v>
          </cell>
          <cell r="C212">
            <v>14</v>
          </cell>
          <cell r="D212">
            <v>248750</v>
          </cell>
          <cell r="E212">
            <v>1</v>
          </cell>
          <cell r="F212">
            <v>680000</v>
          </cell>
        </row>
        <row r="213">
          <cell r="B213" t="str">
            <v>MARRYATVILLE</v>
          </cell>
          <cell r="C213">
            <v>3</v>
          </cell>
          <cell r="D213">
            <v>781000</v>
          </cell>
          <cell r="E213">
            <v>2</v>
          </cell>
          <cell r="F213">
            <v>927500</v>
          </cell>
        </row>
        <row r="214">
          <cell r="B214" t="str">
            <v>MAYLANDS</v>
          </cell>
          <cell r="C214">
            <v>5</v>
          </cell>
          <cell r="D214">
            <v>1250000</v>
          </cell>
          <cell r="E214">
            <v>4</v>
          </cell>
          <cell r="F214">
            <v>920000</v>
          </cell>
        </row>
        <row r="215">
          <cell r="B215" t="str">
            <v>NORWOOD</v>
          </cell>
          <cell r="C215">
            <v>13</v>
          </cell>
          <cell r="D215">
            <v>900000</v>
          </cell>
          <cell r="E215">
            <v>4</v>
          </cell>
          <cell r="F215">
            <v>596500</v>
          </cell>
        </row>
        <row r="216">
          <cell r="B216" t="str">
            <v>PAYNEHAM</v>
          </cell>
          <cell r="C216">
            <v>5</v>
          </cell>
          <cell r="D216">
            <v>618000</v>
          </cell>
          <cell r="E216">
            <v>5</v>
          </cell>
          <cell r="F216">
            <v>585000</v>
          </cell>
        </row>
        <row r="217">
          <cell r="B217" t="str">
            <v>PAYNEHAM SOUTH</v>
          </cell>
          <cell r="C217">
            <v>2</v>
          </cell>
          <cell r="D217">
            <v>581250</v>
          </cell>
          <cell r="E217">
            <v>3</v>
          </cell>
          <cell r="F217">
            <v>770000</v>
          </cell>
        </row>
        <row r="218">
          <cell r="B218" t="str">
            <v>ROYSTON PARK</v>
          </cell>
          <cell r="C218">
            <v>7</v>
          </cell>
          <cell r="D218">
            <v>780000</v>
          </cell>
          <cell r="E218"/>
          <cell r="F218"/>
        </row>
        <row r="219">
          <cell r="B219" t="str">
            <v>ST MORRIS</v>
          </cell>
          <cell r="C219"/>
          <cell r="D219"/>
          <cell r="E219">
            <v>4</v>
          </cell>
          <cell r="F219">
            <v>652000</v>
          </cell>
        </row>
        <row r="220">
          <cell r="B220" t="str">
            <v>ST PETERS</v>
          </cell>
          <cell r="C220">
            <v>9</v>
          </cell>
          <cell r="D220">
            <v>1130000</v>
          </cell>
          <cell r="E220">
            <v>7</v>
          </cell>
          <cell r="F220">
            <v>1265000</v>
          </cell>
        </row>
        <row r="221">
          <cell r="B221" t="str">
            <v>STEPNEY</v>
          </cell>
          <cell r="C221">
            <v>3</v>
          </cell>
          <cell r="D221">
            <v>640000</v>
          </cell>
          <cell r="E221">
            <v>1</v>
          </cell>
          <cell r="F221">
            <v>1370000</v>
          </cell>
        </row>
        <row r="222">
          <cell r="B222" t="str">
            <v>TRINITY GARDENS</v>
          </cell>
          <cell r="C222">
            <v>5</v>
          </cell>
          <cell r="D222">
            <v>598750</v>
          </cell>
          <cell r="E222">
            <v>5</v>
          </cell>
          <cell r="F222">
            <v>791250</v>
          </cell>
        </row>
        <row r="223">
          <cell r="B223" t="str">
            <v>ABERFOYLE PARK</v>
          </cell>
          <cell r="C223">
            <v>50</v>
          </cell>
          <cell r="D223">
            <v>380000</v>
          </cell>
          <cell r="E223">
            <v>28</v>
          </cell>
          <cell r="F223">
            <v>412500</v>
          </cell>
        </row>
        <row r="224">
          <cell r="B224" t="str">
            <v>ALDINGA</v>
          </cell>
          <cell r="C224">
            <v>1</v>
          </cell>
          <cell r="D224">
            <v>300000</v>
          </cell>
          <cell r="E224"/>
          <cell r="F224"/>
        </row>
        <row r="225">
          <cell r="B225" t="str">
            <v>ALDINGA BEACH</v>
          </cell>
          <cell r="C225">
            <v>65</v>
          </cell>
          <cell r="D225">
            <v>333000</v>
          </cell>
          <cell r="E225">
            <v>39</v>
          </cell>
          <cell r="F225">
            <v>376000</v>
          </cell>
        </row>
        <row r="226">
          <cell r="B226" t="str">
            <v>BLEWITT SPRINGS</v>
          </cell>
          <cell r="C226"/>
          <cell r="D226"/>
          <cell r="E226"/>
          <cell r="F226"/>
        </row>
        <row r="227">
          <cell r="B227" t="str">
            <v>CHANDLERS HILL</v>
          </cell>
          <cell r="C227">
            <v>1</v>
          </cell>
          <cell r="D227">
            <v>552000</v>
          </cell>
          <cell r="E227"/>
          <cell r="F227"/>
        </row>
        <row r="228">
          <cell r="B228" t="str">
            <v>CHERRY GARDENS</v>
          </cell>
          <cell r="C228"/>
          <cell r="D228"/>
          <cell r="E228"/>
          <cell r="F228"/>
        </row>
        <row r="229">
          <cell r="B229" t="str">
            <v>CHRISTIE DOWNS</v>
          </cell>
          <cell r="C229">
            <v>20</v>
          </cell>
          <cell r="D229">
            <v>239000</v>
          </cell>
          <cell r="E229">
            <v>15</v>
          </cell>
          <cell r="F229">
            <v>275000</v>
          </cell>
        </row>
        <row r="230">
          <cell r="B230" t="str">
            <v>CHRISTIES BEACH</v>
          </cell>
          <cell r="C230">
            <v>27</v>
          </cell>
          <cell r="D230">
            <v>310000</v>
          </cell>
          <cell r="E230">
            <v>19</v>
          </cell>
          <cell r="F230">
            <v>352500</v>
          </cell>
        </row>
        <row r="231">
          <cell r="B231" t="str">
            <v>CLARENDON</v>
          </cell>
          <cell r="C231"/>
          <cell r="D231"/>
          <cell r="E231"/>
          <cell r="F231"/>
        </row>
        <row r="232">
          <cell r="B232" t="str">
            <v>COROMANDEL EAST</v>
          </cell>
          <cell r="C232"/>
          <cell r="D232"/>
          <cell r="E232"/>
          <cell r="F232"/>
        </row>
        <row r="233">
          <cell r="B233" t="str">
            <v>COROMANDEL VALLEY</v>
          </cell>
          <cell r="C233">
            <v>21</v>
          </cell>
          <cell r="D233">
            <v>470000</v>
          </cell>
          <cell r="E233">
            <v>17</v>
          </cell>
          <cell r="F233">
            <v>488750</v>
          </cell>
        </row>
        <row r="234">
          <cell r="B234" t="str">
            <v>CRAIGBURN FARM</v>
          </cell>
          <cell r="C234">
            <v>7</v>
          </cell>
          <cell r="D234">
            <v>642500</v>
          </cell>
          <cell r="E234">
            <v>8</v>
          </cell>
          <cell r="F234">
            <v>742500</v>
          </cell>
        </row>
        <row r="235">
          <cell r="B235" t="str">
            <v>DARLINGTON</v>
          </cell>
          <cell r="C235">
            <v>7</v>
          </cell>
          <cell r="D235">
            <v>477500</v>
          </cell>
          <cell r="E235">
            <v>3</v>
          </cell>
          <cell r="F235">
            <v>442000</v>
          </cell>
        </row>
        <row r="236">
          <cell r="B236" t="str">
            <v>DORSET VALE</v>
          </cell>
          <cell r="C236"/>
          <cell r="D236"/>
          <cell r="E236"/>
          <cell r="F236"/>
        </row>
        <row r="237">
          <cell r="B237" t="str">
            <v>FLAGSTAFF HILL</v>
          </cell>
          <cell r="C237">
            <v>44</v>
          </cell>
          <cell r="D237">
            <v>435000</v>
          </cell>
          <cell r="E237">
            <v>20</v>
          </cell>
          <cell r="F237">
            <v>515000</v>
          </cell>
        </row>
        <row r="238">
          <cell r="B238" t="str">
            <v>HACKHAM</v>
          </cell>
          <cell r="C238">
            <v>14</v>
          </cell>
          <cell r="D238">
            <v>250000</v>
          </cell>
          <cell r="E238">
            <v>5</v>
          </cell>
          <cell r="F238">
            <v>240000</v>
          </cell>
        </row>
        <row r="239">
          <cell r="B239" t="str">
            <v>HACKHAM WEST</v>
          </cell>
          <cell r="C239">
            <v>13</v>
          </cell>
          <cell r="D239">
            <v>263000</v>
          </cell>
          <cell r="E239">
            <v>6</v>
          </cell>
          <cell r="F239">
            <v>238250</v>
          </cell>
        </row>
        <row r="240">
          <cell r="B240" t="str">
            <v>HALLETT COVE</v>
          </cell>
          <cell r="C240">
            <v>64</v>
          </cell>
          <cell r="D240">
            <v>420000</v>
          </cell>
          <cell r="E240">
            <v>25</v>
          </cell>
          <cell r="F240">
            <v>471000</v>
          </cell>
        </row>
        <row r="241">
          <cell r="B241" t="str">
            <v>HAPPY VALLEY</v>
          </cell>
          <cell r="C241">
            <v>41</v>
          </cell>
          <cell r="D241">
            <v>350000</v>
          </cell>
          <cell r="E241">
            <v>29</v>
          </cell>
          <cell r="F241">
            <v>385000</v>
          </cell>
        </row>
        <row r="242">
          <cell r="B242" t="str">
            <v>HUNTFIELD HEIGHTS</v>
          </cell>
          <cell r="C242">
            <v>8</v>
          </cell>
          <cell r="D242">
            <v>238000</v>
          </cell>
          <cell r="E242">
            <v>11</v>
          </cell>
          <cell r="F242">
            <v>265000</v>
          </cell>
        </row>
        <row r="243">
          <cell r="B243" t="str">
            <v>IRONBANK</v>
          </cell>
          <cell r="C243"/>
          <cell r="D243"/>
          <cell r="E243">
            <v>1</v>
          </cell>
          <cell r="F243">
            <v>1000000</v>
          </cell>
        </row>
        <row r="244">
          <cell r="B244" t="str">
            <v>KANGARILLA</v>
          </cell>
          <cell r="C244">
            <v>4</v>
          </cell>
          <cell r="D244">
            <v>405500</v>
          </cell>
          <cell r="E244"/>
          <cell r="F244"/>
        </row>
        <row r="245">
          <cell r="B245" t="str">
            <v>LONSDALE</v>
          </cell>
          <cell r="C245"/>
          <cell r="D245"/>
          <cell r="E245"/>
          <cell r="F245"/>
        </row>
        <row r="246">
          <cell r="B246" t="str">
            <v>MASLIN BEACH</v>
          </cell>
          <cell r="C246">
            <v>5</v>
          </cell>
          <cell r="D246">
            <v>424707.5</v>
          </cell>
          <cell r="E246">
            <v>5</v>
          </cell>
          <cell r="F246">
            <v>432000</v>
          </cell>
        </row>
        <row r="247">
          <cell r="B247" t="str">
            <v>MCLAREN FLAT</v>
          </cell>
          <cell r="C247">
            <v>7</v>
          </cell>
          <cell r="D247">
            <v>485000</v>
          </cell>
          <cell r="E247">
            <v>3</v>
          </cell>
          <cell r="F247">
            <v>390500</v>
          </cell>
        </row>
        <row r="248">
          <cell r="B248" t="str">
            <v>MCLAREN VALE</v>
          </cell>
          <cell r="C248">
            <v>12</v>
          </cell>
          <cell r="D248">
            <v>450000</v>
          </cell>
          <cell r="E248">
            <v>7</v>
          </cell>
          <cell r="F248">
            <v>429000</v>
          </cell>
        </row>
        <row r="249">
          <cell r="B249" t="str">
            <v>MOANA</v>
          </cell>
          <cell r="C249">
            <v>13</v>
          </cell>
          <cell r="D249">
            <v>409000</v>
          </cell>
          <cell r="E249">
            <v>7</v>
          </cell>
          <cell r="F249">
            <v>562500</v>
          </cell>
        </row>
        <row r="250">
          <cell r="B250" t="str">
            <v>MORPHETT VALE</v>
          </cell>
          <cell r="C250">
            <v>86</v>
          </cell>
          <cell r="D250">
            <v>290000</v>
          </cell>
          <cell r="E250">
            <v>72</v>
          </cell>
          <cell r="F250">
            <v>303000</v>
          </cell>
        </row>
        <row r="251">
          <cell r="B251" t="str">
            <v>NOARLUNGA CENTRE</v>
          </cell>
          <cell r="C251"/>
          <cell r="D251"/>
          <cell r="E251"/>
          <cell r="F251"/>
        </row>
        <row r="252">
          <cell r="B252" t="str">
            <v>NOARLUNGA DOWNS</v>
          </cell>
          <cell r="C252">
            <v>11</v>
          </cell>
          <cell r="D252">
            <v>315000</v>
          </cell>
          <cell r="E252">
            <v>8</v>
          </cell>
          <cell r="F252">
            <v>369000</v>
          </cell>
        </row>
        <row r="253">
          <cell r="B253" t="str">
            <v>O'HALLORAN HILL</v>
          </cell>
          <cell r="C253">
            <v>11</v>
          </cell>
          <cell r="D253">
            <v>352300</v>
          </cell>
          <cell r="E253">
            <v>9</v>
          </cell>
          <cell r="F253">
            <v>353000</v>
          </cell>
        </row>
        <row r="254">
          <cell r="B254" t="str">
            <v>OLD NOARLUNGA</v>
          </cell>
          <cell r="C254">
            <v>8</v>
          </cell>
          <cell r="D254">
            <v>570000</v>
          </cell>
          <cell r="E254">
            <v>2</v>
          </cell>
          <cell r="F254">
            <v>310000</v>
          </cell>
        </row>
        <row r="255">
          <cell r="B255" t="str">
            <v>OLD REYNELLA</v>
          </cell>
          <cell r="C255">
            <v>7</v>
          </cell>
          <cell r="D255">
            <v>345250</v>
          </cell>
          <cell r="E255">
            <v>6</v>
          </cell>
          <cell r="F255">
            <v>358000</v>
          </cell>
        </row>
        <row r="256">
          <cell r="B256" t="str">
            <v>ONKAPARINGA HILLS</v>
          </cell>
          <cell r="C256">
            <v>3</v>
          </cell>
          <cell r="D256">
            <v>472000</v>
          </cell>
          <cell r="E256">
            <v>4</v>
          </cell>
          <cell r="F256">
            <v>440000</v>
          </cell>
        </row>
        <row r="257">
          <cell r="B257" t="str">
            <v>O'SULLIVAN BEACH</v>
          </cell>
          <cell r="C257">
            <v>9</v>
          </cell>
          <cell r="D257">
            <v>270000</v>
          </cell>
          <cell r="E257">
            <v>5</v>
          </cell>
          <cell r="F257">
            <v>295500</v>
          </cell>
        </row>
        <row r="258">
          <cell r="B258" t="str">
            <v>PORT NOARLUNGA</v>
          </cell>
          <cell r="C258">
            <v>16</v>
          </cell>
          <cell r="D258">
            <v>376000</v>
          </cell>
          <cell r="E258">
            <v>12</v>
          </cell>
          <cell r="F258">
            <v>365500</v>
          </cell>
        </row>
        <row r="259">
          <cell r="B259" t="str">
            <v>PORT NOARLUNGA SOUTH</v>
          </cell>
          <cell r="C259">
            <v>11</v>
          </cell>
          <cell r="D259">
            <v>450000</v>
          </cell>
          <cell r="E259">
            <v>8</v>
          </cell>
          <cell r="F259">
            <v>390000</v>
          </cell>
        </row>
        <row r="260">
          <cell r="B260" t="str">
            <v>PORT WILLUNGA</v>
          </cell>
          <cell r="C260">
            <v>17</v>
          </cell>
          <cell r="D260">
            <v>330000</v>
          </cell>
          <cell r="E260">
            <v>6</v>
          </cell>
          <cell r="F260">
            <v>300000</v>
          </cell>
        </row>
        <row r="261">
          <cell r="B261" t="str">
            <v>REYNELLA</v>
          </cell>
          <cell r="C261">
            <v>21</v>
          </cell>
          <cell r="D261">
            <v>320000</v>
          </cell>
          <cell r="E261">
            <v>10</v>
          </cell>
          <cell r="F261">
            <v>327500</v>
          </cell>
        </row>
        <row r="262">
          <cell r="B262" t="str">
            <v>REYNELLA EAST</v>
          </cell>
          <cell r="C262">
            <v>7</v>
          </cell>
          <cell r="D262">
            <v>303000</v>
          </cell>
          <cell r="E262">
            <v>2</v>
          </cell>
          <cell r="F262">
            <v>320000</v>
          </cell>
        </row>
        <row r="263">
          <cell r="B263" t="str">
            <v>SEAFORD</v>
          </cell>
          <cell r="C263">
            <v>17</v>
          </cell>
          <cell r="D263">
            <v>326000</v>
          </cell>
          <cell r="E263">
            <v>14</v>
          </cell>
          <cell r="F263">
            <v>335000</v>
          </cell>
        </row>
        <row r="264">
          <cell r="B264" t="str">
            <v>SEAFORD HEIGHTS</v>
          </cell>
          <cell r="C264"/>
          <cell r="D264"/>
          <cell r="E264"/>
          <cell r="F264"/>
        </row>
        <row r="265">
          <cell r="B265" t="str">
            <v>SEAFORD MEADOWS</v>
          </cell>
          <cell r="C265">
            <v>17</v>
          </cell>
          <cell r="D265">
            <v>380000</v>
          </cell>
          <cell r="E265">
            <v>19</v>
          </cell>
          <cell r="F265">
            <v>372500</v>
          </cell>
        </row>
        <row r="266">
          <cell r="B266" t="str">
            <v>SEAFORD RISE</v>
          </cell>
          <cell r="C266">
            <v>26</v>
          </cell>
          <cell r="D266">
            <v>406250</v>
          </cell>
          <cell r="E266">
            <v>21</v>
          </cell>
          <cell r="F266">
            <v>406500</v>
          </cell>
        </row>
        <row r="267">
          <cell r="B267" t="str">
            <v>SELLICKS BEACH</v>
          </cell>
          <cell r="C267">
            <v>23</v>
          </cell>
          <cell r="D267">
            <v>290000</v>
          </cell>
          <cell r="E267">
            <v>6</v>
          </cell>
          <cell r="F267">
            <v>297000</v>
          </cell>
        </row>
        <row r="268">
          <cell r="B268" t="str">
            <v>SELLICKS HILL</v>
          </cell>
          <cell r="C268"/>
          <cell r="D268"/>
          <cell r="E268"/>
          <cell r="F268"/>
        </row>
        <row r="269">
          <cell r="B269" t="str">
            <v>TATACHILLA</v>
          </cell>
          <cell r="C269"/>
          <cell r="D269"/>
          <cell r="E269"/>
          <cell r="F269"/>
        </row>
        <row r="270">
          <cell r="B270" t="str">
            <v>THE RANGE</v>
          </cell>
          <cell r="C270"/>
          <cell r="D270"/>
          <cell r="E270"/>
          <cell r="F270"/>
        </row>
        <row r="271">
          <cell r="B271" t="str">
            <v>VALE PARK</v>
          </cell>
          <cell r="C271">
            <v>11</v>
          </cell>
          <cell r="D271">
            <v>755000</v>
          </cell>
          <cell r="E271">
            <v>3</v>
          </cell>
          <cell r="F271">
            <v>558250</v>
          </cell>
        </row>
        <row r="272">
          <cell r="B272" t="str">
            <v>WHITES VALLEY</v>
          </cell>
          <cell r="C272"/>
          <cell r="D272"/>
          <cell r="E272"/>
          <cell r="F272"/>
        </row>
        <row r="273">
          <cell r="B273" t="str">
            <v>WILLUNGA</v>
          </cell>
          <cell r="C273">
            <v>10</v>
          </cell>
          <cell r="D273">
            <v>447500</v>
          </cell>
          <cell r="E273">
            <v>7</v>
          </cell>
          <cell r="F273">
            <v>456500</v>
          </cell>
        </row>
        <row r="274">
          <cell r="B274" t="str">
            <v>WILLUNGA SOUTH</v>
          </cell>
          <cell r="C274"/>
          <cell r="D274"/>
          <cell r="E274"/>
          <cell r="F274"/>
        </row>
        <row r="275">
          <cell r="B275" t="str">
            <v>WOODCROFT</v>
          </cell>
          <cell r="C275">
            <v>34</v>
          </cell>
          <cell r="D275">
            <v>399500</v>
          </cell>
          <cell r="E275">
            <v>23</v>
          </cell>
          <cell r="F275">
            <v>400000</v>
          </cell>
        </row>
        <row r="276">
          <cell r="B276" t="str">
            <v>ANDREWS FARM</v>
          </cell>
          <cell r="C276">
            <v>37</v>
          </cell>
          <cell r="D276">
            <v>287500</v>
          </cell>
          <cell r="E276">
            <v>20</v>
          </cell>
          <cell r="F276">
            <v>275000</v>
          </cell>
        </row>
        <row r="277">
          <cell r="B277" t="str">
            <v>ANGLE VALE</v>
          </cell>
          <cell r="C277">
            <v>7</v>
          </cell>
          <cell r="D277">
            <v>525000</v>
          </cell>
          <cell r="E277">
            <v>3</v>
          </cell>
          <cell r="F277">
            <v>473500</v>
          </cell>
        </row>
        <row r="278">
          <cell r="B278" t="str">
            <v>BIBARINGA</v>
          </cell>
          <cell r="C278"/>
          <cell r="D278"/>
          <cell r="E278"/>
          <cell r="F278"/>
        </row>
        <row r="279">
          <cell r="B279" t="str">
            <v>BLAKEVIEW</v>
          </cell>
          <cell r="C279">
            <v>36</v>
          </cell>
          <cell r="D279">
            <v>290000</v>
          </cell>
          <cell r="E279">
            <v>12</v>
          </cell>
          <cell r="F279">
            <v>361500</v>
          </cell>
        </row>
        <row r="280">
          <cell r="B280" t="str">
            <v>BUCKLAND PARK</v>
          </cell>
          <cell r="C280"/>
          <cell r="D280"/>
          <cell r="E280"/>
          <cell r="F280"/>
        </row>
        <row r="281">
          <cell r="B281" t="str">
            <v>CRAIGMORE</v>
          </cell>
          <cell r="C281">
            <v>50</v>
          </cell>
          <cell r="D281">
            <v>276500</v>
          </cell>
          <cell r="E281">
            <v>32</v>
          </cell>
          <cell r="F281">
            <v>270000</v>
          </cell>
        </row>
        <row r="282">
          <cell r="B282" t="str">
            <v>DAVOREN PARK</v>
          </cell>
          <cell r="C282">
            <v>18</v>
          </cell>
          <cell r="D282">
            <v>184975</v>
          </cell>
          <cell r="E282">
            <v>9</v>
          </cell>
          <cell r="F282">
            <v>175000</v>
          </cell>
        </row>
        <row r="283">
          <cell r="B283" t="str">
            <v>EDINBURGH</v>
          </cell>
          <cell r="C283"/>
          <cell r="D283"/>
          <cell r="E283"/>
          <cell r="F283"/>
        </row>
        <row r="284">
          <cell r="B284" t="str">
            <v>EDINBURGH NORTH</v>
          </cell>
          <cell r="C284"/>
          <cell r="D284"/>
          <cell r="E284"/>
          <cell r="F284"/>
        </row>
        <row r="285">
          <cell r="B285" t="str">
            <v>ELIZABETH</v>
          </cell>
          <cell r="C285"/>
          <cell r="D285"/>
          <cell r="E285">
            <v>3</v>
          </cell>
          <cell r="F285">
            <v>195000</v>
          </cell>
        </row>
        <row r="286">
          <cell r="B286" t="str">
            <v>ELIZABETH DOWNS</v>
          </cell>
          <cell r="C286">
            <v>17</v>
          </cell>
          <cell r="D286">
            <v>175500</v>
          </cell>
          <cell r="E286">
            <v>17</v>
          </cell>
          <cell r="F286">
            <v>194000</v>
          </cell>
        </row>
        <row r="287">
          <cell r="B287" t="str">
            <v>ELIZABETH EAST</v>
          </cell>
          <cell r="C287">
            <v>22</v>
          </cell>
          <cell r="D287">
            <v>211250</v>
          </cell>
          <cell r="E287">
            <v>11</v>
          </cell>
          <cell r="F287">
            <v>207000</v>
          </cell>
        </row>
        <row r="288">
          <cell r="B288" t="str">
            <v>ELIZABETH GROVE</v>
          </cell>
          <cell r="C288">
            <v>3</v>
          </cell>
          <cell r="D288">
            <v>239000</v>
          </cell>
          <cell r="E288">
            <v>2</v>
          </cell>
          <cell r="F288">
            <v>220000</v>
          </cell>
        </row>
        <row r="289">
          <cell r="B289" t="str">
            <v>ELIZABETH NORTH</v>
          </cell>
          <cell r="C289">
            <v>10</v>
          </cell>
          <cell r="D289">
            <v>170000</v>
          </cell>
          <cell r="E289">
            <v>7</v>
          </cell>
          <cell r="F289">
            <v>210000</v>
          </cell>
        </row>
        <row r="290">
          <cell r="B290" t="str">
            <v>ELIZABETH PARK</v>
          </cell>
          <cell r="C290">
            <v>18</v>
          </cell>
          <cell r="D290">
            <v>188000</v>
          </cell>
          <cell r="E290">
            <v>10</v>
          </cell>
          <cell r="F290">
            <v>201250</v>
          </cell>
        </row>
        <row r="291">
          <cell r="B291" t="str">
            <v>ELIZABETH SOUTH</v>
          </cell>
          <cell r="C291">
            <v>3</v>
          </cell>
          <cell r="D291">
            <v>155000</v>
          </cell>
          <cell r="E291">
            <v>3</v>
          </cell>
          <cell r="F291">
            <v>248750</v>
          </cell>
        </row>
        <row r="292">
          <cell r="B292" t="str">
            <v>ELIZABETH VALE</v>
          </cell>
          <cell r="C292">
            <v>14</v>
          </cell>
          <cell r="D292">
            <v>225000</v>
          </cell>
          <cell r="E292">
            <v>5</v>
          </cell>
          <cell r="F292">
            <v>265000</v>
          </cell>
        </row>
        <row r="293">
          <cell r="B293" t="str">
            <v>EVANSTON PARK</v>
          </cell>
          <cell r="C293">
            <v>23</v>
          </cell>
          <cell r="D293">
            <v>330000</v>
          </cell>
          <cell r="E293">
            <v>20</v>
          </cell>
          <cell r="F293">
            <v>363000</v>
          </cell>
        </row>
        <row r="294">
          <cell r="B294" t="str">
            <v>GOULD CREEK</v>
          </cell>
          <cell r="C294"/>
          <cell r="D294"/>
          <cell r="E294"/>
          <cell r="F294"/>
        </row>
        <row r="295">
          <cell r="B295" t="str">
            <v>HILLBANK</v>
          </cell>
          <cell r="C295">
            <v>14</v>
          </cell>
          <cell r="D295">
            <v>306000</v>
          </cell>
          <cell r="E295">
            <v>9</v>
          </cell>
          <cell r="F295">
            <v>298250</v>
          </cell>
        </row>
        <row r="296">
          <cell r="B296" t="str">
            <v>HILLIER</v>
          </cell>
          <cell r="C296"/>
          <cell r="D296"/>
          <cell r="E296"/>
          <cell r="F296"/>
        </row>
        <row r="297">
          <cell r="B297" t="str">
            <v>HUMBUG SCRUB</v>
          </cell>
          <cell r="C297"/>
          <cell r="D297"/>
          <cell r="E297"/>
          <cell r="F297"/>
        </row>
        <row r="298">
          <cell r="B298" t="str">
            <v>MACDONALD PARK</v>
          </cell>
          <cell r="C298"/>
          <cell r="D298"/>
          <cell r="E298"/>
          <cell r="F298"/>
        </row>
        <row r="299">
          <cell r="B299" t="str">
            <v>MUNNO PARA</v>
          </cell>
          <cell r="C299">
            <v>11</v>
          </cell>
          <cell r="D299">
            <v>280000</v>
          </cell>
          <cell r="E299">
            <v>10</v>
          </cell>
          <cell r="F299">
            <v>285000</v>
          </cell>
        </row>
        <row r="300">
          <cell r="B300" t="str">
            <v>MUNNO PARA DOWNS</v>
          </cell>
          <cell r="C300"/>
          <cell r="D300"/>
          <cell r="E300"/>
          <cell r="F300"/>
        </row>
        <row r="301">
          <cell r="B301" t="str">
            <v>MUNNO PARA WEST</v>
          </cell>
          <cell r="C301">
            <v>26</v>
          </cell>
          <cell r="D301">
            <v>297500</v>
          </cell>
          <cell r="E301">
            <v>16</v>
          </cell>
          <cell r="F301">
            <v>303281.5</v>
          </cell>
        </row>
        <row r="302">
          <cell r="B302" t="str">
            <v>ONE TREE HILL</v>
          </cell>
          <cell r="C302">
            <v>1</v>
          </cell>
          <cell r="D302">
            <v>590350</v>
          </cell>
          <cell r="E302"/>
          <cell r="F302"/>
        </row>
        <row r="303">
          <cell r="B303" t="str">
            <v>PENFIELD</v>
          </cell>
          <cell r="C303"/>
          <cell r="D303"/>
          <cell r="E303"/>
          <cell r="F303"/>
        </row>
        <row r="304">
          <cell r="B304" t="str">
            <v>PENFIELD GARDENS</v>
          </cell>
          <cell r="C304"/>
          <cell r="D304"/>
          <cell r="E304"/>
          <cell r="F304"/>
        </row>
        <row r="305">
          <cell r="B305" t="str">
            <v>SAMPSON FLAT</v>
          </cell>
          <cell r="C305"/>
          <cell r="D305"/>
          <cell r="E305"/>
          <cell r="F305"/>
        </row>
        <row r="306">
          <cell r="B306" t="str">
            <v>SMITHFIELD</v>
          </cell>
          <cell r="C306">
            <v>8</v>
          </cell>
          <cell r="D306">
            <v>256500</v>
          </cell>
          <cell r="E306">
            <v>7</v>
          </cell>
          <cell r="F306">
            <v>249950</v>
          </cell>
        </row>
        <row r="307">
          <cell r="B307" t="str">
            <v>SMITHFIELD PLAINS</v>
          </cell>
          <cell r="C307">
            <v>5</v>
          </cell>
          <cell r="D307">
            <v>216000</v>
          </cell>
          <cell r="E307">
            <v>7</v>
          </cell>
          <cell r="F307">
            <v>181783</v>
          </cell>
        </row>
        <row r="308">
          <cell r="B308" t="str">
            <v>ST KILDA</v>
          </cell>
          <cell r="C308"/>
          <cell r="D308"/>
          <cell r="E308"/>
          <cell r="F308"/>
        </row>
        <row r="309">
          <cell r="B309" t="str">
            <v>ULEYBURY</v>
          </cell>
          <cell r="C309"/>
          <cell r="D309"/>
          <cell r="E309"/>
          <cell r="F309"/>
        </row>
        <row r="310">
          <cell r="B310" t="str">
            <v>VIRGINIA</v>
          </cell>
          <cell r="C310">
            <v>3</v>
          </cell>
          <cell r="D310">
            <v>480000</v>
          </cell>
          <cell r="E310">
            <v>2</v>
          </cell>
          <cell r="F310">
            <v>571500</v>
          </cell>
        </row>
        <row r="311">
          <cell r="B311" t="str">
            <v>WATERLOO CORNER</v>
          </cell>
          <cell r="C311"/>
          <cell r="D311"/>
          <cell r="E311"/>
          <cell r="F311"/>
        </row>
        <row r="312">
          <cell r="B312" t="str">
            <v>YATTALUNGA</v>
          </cell>
          <cell r="C312"/>
          <cell r="D312"/>
          <cell r="E312"/>
          <cell r="F312"/>
        </row>
        <row r="313">
          <cell r="B313" t="str">
            <v>ALBERTON</v>
          </cell>
          <cell r="C313">
            <v>5</v>
          </cell>
          <cell r="D313">
            <v>405000</v>
          </cell>
          <cell r="E313">
            <v>4</v>
          </cell>
          <cell r="F313">
            <v>452500</v>
          </cell>
        </row>
        <row r="314">
          <cell r="B314" t="str">
            <v>ANGLE PARK</v>
          </cell>
          <cell r="C314">
            <v>4</v>
          </cell>
          <cell r="D314">
            <v>402500</v>
          </cell>
          <cell r="E314">
            <v>1</v>
          </cell>
          <cell r="F314">
            <v>370000</v>
          </cell>
        </row>
        <row r="315">
          <cell r="B315" t="str">
            <v>BIRKENHEAD</v>
          </cell>
          <cell r="C315">
            <v>14</v>
          </cell>
          <cell r="D315">
            <v>360000</v>
          </cell>
          <cell r="E315">
            <v>5</v>
          </cell>
          <cell r="F315">
            <v>340000</v>
          </cell>
        </row>
        <row r="316">
          <cell r="B316" t="str">
            <v>BLAIR ATHOL</v>
          </cell>
          <cell r="C316">
            <v>17</v>
          </cell>
          <cell r="D316">
            <v>393500</v>
          </cell>
          <cell r="E316">
            <v>9</v>
          </cell>
          <cell r="F316">
            <v>422500</v>
          </cell>
        </row>
        <row r="317">
          <cell r="B317" t="str">
            <v>BROADVIEW</v>
          </cell>
          <cell r="C317">
            <v>19</v>
          </cell>
          <cell r="D317">
            <v>515000</v>
          </cell>
          <cell r="E317">
            <v>16</v>
          </cell>
          <cell r="F317">
            <v>500000</v>
          </cell>
        </row>
        <row r="318">
          <cell r="B318" t="str">
            <v>CLEARVIEW</v>
          </cell>
          <cell r="C318">
            <v>29</v>
          </cell>
          <cell r="D318">
            <v>372500</v>
          </cell>
          <cell r="E318">
            <v>15</v>
          </cell>
          <cell r="F318">
            <v>415000</v>
          </cell>
        </row>
        <row r="319">
          <cell r="B319" t="str">
            <v>CROYDON PARK</v>
          </cell>
          <cell r="C319">
            <v>5</v>
          </cell>
          <cell r="D319">
            <v>392250</v>
          </cell>
          <cell r="E319">
            <v>9</v>
          </cell>
          <cell r="F319">
            <v>425000</v>
          </cell>
        </row>
        <row r="320">
          <cell r="B320" t="str">
            <v>DERNANCOURT</v>
          </cell>
          <cell r="C320">
            <v>14</v>
          </cell>
          <cell r="D320">
            <v>440000</v>
          </cell>
          <cell r="E320">
            <v>8</v>
          </cell>
          <cell r="F320">
            <v>462500</v>
          </cell>
        </row>
        <row r="321">
          <cell r="B321" t="str">
            <v>DEVON PARK</v>
          </cell>
          <cell r="C321">
            <v>2</v>
          </cell>
          <cell r="D321">
            <v>460000</v>
          </cell>
          <cell r="E321"/>
          <cell r="F321"/>
        </row>
        <row r="322">
          <cell r="B322" t="str">
            <v>DRY CREEK</v>
          </cell>
          <cell r="C322"/>
          <cell r="D322"/>
          <cell r="E322">
            <v>3</v>
          </cell>
          <cell r="F322">
            <v>261000</v>
          </cell>
        </row>
        <row r="323">
          <cell r="B323" t="str">
            <v>DUDLEY PARK</v>
          </cell>
          <cell r="C323"/>
          <cell r="D323"/>
          <cell r="E323">
            <v>1</v>
          </cell>
          <cell r="F323">
            <v>345000</v>
          </cell>
        </row>
        <row r="324">
          <cell r="B324" t="str">
            <v>ENFIELD</v>
          </cell>
          <cell r="C324">
            <v>17</v>
          </cell>
          <cell r="D324">
            <v>387500</v>
          </cell>
          <cell r="E324">
            <v>14</v>
          </cell>
          <cell r="F324">
            <v>381500</v>
          </cell>
        </row>
        <row r="325">
          <cell r="B325" t="str">
            <v>ETHELTON</v>
          </cell>
          <cell r="C325">
            <v>6</v>
          </cell>
          <cell r="D325">
            <v>432500</v>
          </cell>
          <cell r="E325">
            <v>6</v>
          </cell>
          <cell r="F325">
            <v>444250</v>
          </cell>
        </row>
        <row r="326">
          <cell r="B326" t="str">
            <v>EXETER</v>
          </cell>
          <cell r="C326">
            <v>3</v>
          </cell>
          <cell r="D326">
            <v>495000</v>
          </cell>
          <cell r="E326">
            <v>1</v>
          </cell>
          <cell r="F326">
            <v>460000</v>
          </cell>
        </row>
        <row r="327">
          <cell r="B327" t="str">
            <v>FERRYDEN PARK</v>
          </cell>
          <cell r="C327">
            <v>10</v>
          </cell>
          <cell r="D327">
            <v>452100</v>
          </cell>
          <cell r="E327">
            <v>4</v>
          </cell>
          <cell r="F327">
            <v>445250</v>
          </cell>
        </row>
        <row r="328">
          <cell r="B328" t="str">
            <v>GEPPS CROSS</v>
          </cell>
          <cell r="C328">
            <v>1</v>
          </cell>
          <cell r="D328">
            <v>340000</v>
          </cell>
          <cell r="E328">
            <v>1</v>
          </cell>
          <cell r="F328">
            <v>325000</v>
          </cell>
        </row>
        <row r="329">
          <cell r="B329" t="str">
            <v>GILLES PLAINS</v>
          </cell>
          <cell r="C329">
            <v>14</v>
          </cell>
          <cell r="D329">
            <v>338000</v>
          </cell>
          <cell r="E329">
            <v>9</v>
          </cell>
          <cell r="F329">
            <v>443000</v>
          </cell>
        </row>
        <row r="330">
          <cell r="B330" t="str">
            <v>GILLMAN</v>
          </cell>
          <cell r="C330"/>
          <cell r="D330"/>
          <cell r="E330">
            <v>1</v>
          </cell>
          <cell r="F330">
            <v>350000</v>
          </cell>
        </row>
        <row r="331">
          <cell r="B331" t="str">
            <v>GLANVILLE</v>
          </cell>
          <cell r="C331">
            <v>6</v>
          </cell>
          <cell r="D331">
            <v>283500</v>
          </cell>
          <cell r="E331">
            <v>3</v>
          </cell>
          <cell r="F331">
            <v>400000</v>
          </cell>
        </row>
        <row r="332">
          <cell r="B332" t="str">
            <v>GREENACRES</v>
          </cell>
          <cell r="C332">
            <v>17</v>
          </cell>
          <cell r="D332">
            <v>389000</v>
          </cell>
          <cell r="E332">
            <v>5</v>
          </cell>
          <cell r="F332">
            <v>445000</v>
          </cell>
        </row>
        <row r="333">
          <cell r="B333" t="str">
            <v>HAMPSTEAD GARDENS</v>
          </cell>
          <cell r="C333">
            <v>4</v>
          </cell>
          <cell r="D333">
            <v>470000</v>
          </cell>
          <cell r="E333">
            <v>4</v>
          </cell>
          <cell r="F333">
            <v>450000</v>
          </cell>
        </row>
        <row r="334">
          <cell r="B334" t="str">
            <v>HILLCREST</v>
          </cell>
          <cell r="C334">
            <v>9</v>
          </cell>
          <cell r="D334">
            <v>407500</v>
          </cell>
          <cell r="E334">
            <v>10</v>
          </cell>
          <cell r="F334">
            <v>402500</v>
          </cell>
        </row>
        <row r="335">
          <cell r="B335" t="str">
            <v>HOLDEN HILL</v>
          </cell>
          <cell r="C335">
            <v>8</v>
          </cell>
          <cell r="D335">
            <v>300000</v>
          </cell>
          <cell r="E335">
            <v>7</v>
          </cell>
          <cell r="F335">
            <v>322000</v>
          </cell>
        </row>
        <row r="336">
          <cell r="B336" t="str">
            <v>KILBURN</v>
          </cell>
          <cell r="C336">
            <v>15</v>
          </cell>
          <cell r="D336">
            <v>387500</v>
          </cell>
          <cell r="E336">
            <v>4</v>
          </cell>
          <cell r="F336">
            <v>427500</v>
          </cell>
        </row>
        <row r="337">
          <cell r="B337" t="str">
            <v>KLEMZIG</v>
          </cell>
          <cell r="C337">
            <v>17</v>
          </cell>
          <cell r="D337">
            <v>484000</v>
          </cell>
          <cell r="E337">
            <v>16</v>
          </cell>
          <cell r="F337">
            <v>480000</v>
          </cell>
        </row>
        <row r="338">
          <cell r="B338" t="str">
            <v>LARGS BAY</v>
          </cell>
          <cell r="C338">
            <v>15</v>
          </cell>
          <cell r="D338">
            <v>560000</v>
          </cell>
          <cell r="E338">
            <v>10</v>
          </cell>
          <cell r="F338">
            <v>410000</v>
          </cell>
        </row>
        <row r="339">
          <cell r="B339" t="str">
            <v>LARGS NORTH</v>
          </cell>
          <cell r="C339">
            <v>18</v>
          </cell>
          <cell r="D339">
            <v>375000</v>
          </cell>
          <cell r="E339">
            <v>6</v>
          </cell>
          <cell r="F339">
            <v>461000</v>
          </cell>
        </row>
        <row r="340">
          <cell r="B340" t="str">
            <v>MANNINGHAM</v>
          </cell>
          <cell r="C340">
            <v>8</v>
          </cell>
          <cell r="D340">
            <v>501250</v>
          </cell>
          <cell r="E340">
            <v>4</v>
          </cell>
          <cell r="F340">
            <v>640000</v>
          </cell>
        </row>
        <row r="341">
          <cell r="B341" t="str">
            <v>MANSFIELD PARK</v>
          </cell>
          <cell r="C341">
            <v>6</v>
          </cell>
          <cell r="D341">
            <v>390500</v>
          </cell>
          <cell r="E341">
            <v>7</v>
          </cell>
          <cell r="F341">
            <v>450000</v>
          </cell>
        </row>
        <row r="342">
          <cell r="B342" t="str">
            <v>NEW PORT</v>
          </cell>
          <cell r="C342"/>
          <cell r="D342"/>
          <cell r="E342"/>
          <cell r="F342"/>
        </row>
        <row r="343">
          <cell r="B343" t="str">
            <v>NORTH HAVEN</v>
          </cell>
          <cell r="C343">
            <v>22</v>
          </cell>
          <cell r="D343">
            <v>460000</v>
          </cell>
          <cell r="E343">
            <v>12</v>
          </cell>
          <cell r="F343">
            <v>507750</v>
          </cell>
        </row>
        <row r="344">
          <cell r="B344" t="str">
            <v>NORTHFIELD</v>
          </cell>
          <cell r="C344">
            <v>16</v>
          </cell>
          <cell r="D344">
            <v>395000</v>
          </cell>
          <cell r="E344">
            <v>14</v>
          </cell>
          <cell r="F344">
            <v>410000</v>
          </cell>
        </row>
        <row r="345">
          <cell r="B345" t="str">
            <v>NORTHGATE</v>
          </cell>
          <cell r="C345">
            <v>24</v>
          </cell>
          <cell r="D345">
            <v>492500</v>
          </cell>
          <cell r="E345">
            <v>17</v>
          </cell>
          <cell r="F345">
            <v>505000</v>
          </cell>
        </row>
        <row r="346">
          <cell r="B346" t="str">
            <v>OAKDEN</v>
          </cell>
          <cell r="C346">
            <v>9</v>
          </cell>
          <cell r="D346">
            <v>435000</v>
          </cell>
          <cell r="E346">
            <v>7</v>
          </cell>
          <cell r="F346">
            <v>550000</v>
          </cell>
        </row>
        <row r="347">
          <cell r="B347" t="str">
            <v>OSBORNE</v>
          </cell>
          <cell r="C347">
            <v>9</v>
          </cell>
          <cell r="D347">
            <v>330000</v>
          </cell>
          <cell r="E347">
            <v>5</v>
          </cell>
          <cell r="F347">
            <v>440000</v>
          </cell>
        </row>
        <row r="348">
          <cell r="B348" t="str">
            <v>OTTOWAY</v>
          </cell>
          <cell r="C348">
            <v>10</v>
          </cell>
          <cell r="D348">
            <v>294000</v>
          </cell>
          <cell r="E348">
            <v>4</v>
          </cell>
          <cell r="F348">
            <v>365000</v>
          </cell>
        </row>
        <row r="349">
          <cell r="B349" t="str">
            <v>OUTER HARBOR</v>
          </cell>
          <cell r="C349"/>
          <cell r="D349"/>
          <cell r="E349"/>
          <cell r="F349"/>
        </row>
        <row r="350">
          <cell r="B350" t="str">
            <v>OVINGHAM</v>
          </cell>
          <cell r="C350">
            <v>3</v>
          </cell>
          <cell r="D350">
            <v>470000</v>
          </cell>
          <cell r="E350"/>
          <cell r="F350"/>
        </row>
        <row r="351">
          <cell r="B351" t="str">
            <v>PETERHEAD</v>
          </cell>
          <cell r="C351">
            <v>7</v>
          </cell>
          <cell r="D351">
            <v>355000</v>
          </cell>
          <cell r="E351">
            <v>4</v>
          </cell>
          <cell r="F351">
            <v>375000</v>
          </cell>
        </row>
        <row r="352">
          <cell r="B352" t="str">
            <v>PORT ADELAIDE</v>
          </cell>
          <cell r="C352"/>
          <cell r="D352"/>
          <cell r="E352">
            <v>5</v>
          </cell>
          <cell r="F352">
            <v>337500</v>
          </cell>
        </row>
        <row r="353">
          <cell r="B353" t="str">
            <v>PROSPECT</v>
          </cell>
          <cell r="C353">
            <v>44</v>
          </cell>
          <cell r="D353">
            <v>553500</v>
          </cell>
          <cell r="E353">
            <v>27</v>
          </cell>
          <cell r="F353">
            <v>570000</v>
          </cell>
        </row>
        <row r="354">
          <cell r="B354" t="str">
            <v>QUEENSTOWN</v>
          </cell>
          <cell r="C354">
            <v>7</v>
          </cell>
          <cell r="D354">
            <v>400000</v>
          </cell>
          <cell r="E354">
            <v>3</v>
          </cell>
          <cell r="F354">
            <v>380250</v>
          </cell>
        </row>
        <row r="355">
          <cell r="B355" t="str">
            <v>REGENCY PARK</v>
          </cell>
          <cell r="C355"/>
          <cell r="D355"/>
          <cell r="E355"/>
          <cell r="F355"/>
        </row>
        <row r="356">
          <cell r="B356" t="str">
            <v>ROSEWATER</v>
          </cell>
          <cell r="C356">
            <v>12</v>
          </cell>
          <cell r="D356">
            <v>320000</v>
          </cell>
          <cell r="E356">
            <v>11</v>
          </cell>
          <cell r="F356">
            <v>325000</v>
          </cell>
        </row>
        <row r="357">
          <cell r="B357" t="str">
            <v>SEFTON PARK</v>
          </cell>
          <cell r="C357">
            <v>3</v>
          </cell>
          <cell r="D357">
            <v>650000</v>
          </cell>
          <cell r="E357">
            <v>6</v>
          </cell>
          <cell r="F357">
            <v>531630</v>
          </cell>
        </row>
        <row r="358">
          <cell r="B358" t="str">
            <v>SEMAPHORE</v>
          </cell>
          <cell r="C358">
            <v>11</v>
          </cell>
          <cell r="D358">
            <v>475000</v>
          </cell>
          <cell r="E358">
            <v>4</v>
          </cell>
          <cell r="F358">
            <v>518000</v>
          </cell>
        </row>
        <row r="359">
          <cell r="B359" t="str">
            <v>SEMAPHORE SOUTH</v>
          </cell>
          <cell r="C359">
            <v>4</v>
          </cell>
          <cell r="D359">
            <v>482500</v>
          </cell>
          <cell r="E359">
            <v>1</v>
          </cell>
          <cell r="F359">
            <v>808000</v>
          </cell>
        </row>
        <row r="360">
          <cell r="B360" t="str">
            <v>TAPEROO</v>
          </cell>
          <cell r="C360">
            <v>4</v>
          </cell>
          <cell r="D360">
            <v>375000</v>
          </cell>
          <cell r="E360">
            <v>1</v>
          </cell>
          <cell r="F360">
            <v>410000</v>
          </cell>
        </row>
        <row r="361">
          <cell r="B361" t="str">
            <v>VALLEY VIEW</v>
          </cell>
          <cell r="C361">
            <v>20</v>
          </cell>
          <cell r="D361">
            <v>353000</v>
          </cell>
          <cell r="E361">
            <v>13</v>
          </cell>
          <cell r="F361">
            <v>357750</v>
          </cell>
        </row>
        <row r="362">
          <cell r="B362" t="str">
            <v>WALKLEY HEIGHTS</v>
          </cell>
          <cell r="C362">
            <v>8</v>
          </cell>
          <cell r="D362">
            <v>532875</v>
          </cell>
          <cell r="E362">
            <v>11</v>
          </cell>
          <cell r="F362">
            <v>560000</v>
          </cell>
        </row>
        <row r="363">
          <cell r="B363" t="str">
            <v>WINDSOR GARDENS</v>
          </cell>
          <cell r="C363">
            <v>23</v>
          </cell>
          <cell r="D363">
            <v>407000</v>
          </cell>
          <cell r="E363">
            <v>21</v>
          </cell>
          <cell r="F363">
            <v>430000</v>
          </cell>
        </row>
        <row r="364">
          <cell r="B364" t="str">
            <v>WINGFIELD</v>
          </cell>
          <cell r="C364">
            <v>2</v>
          </cell>
          <cell r="D364">
            <v>295000</v>
          </cell>
          <cell r="E364">
            <v>1</v>
          </cell>
          <cell r="F364">
            <v>290000</v>
          </cell>
        </row>
        <row r="365">
          <cell r="B365" t="str">
            <v>WOODVILLE GARDENS</v>
          </cell>
          <cell r="C365">
            <v>2</v>
          </cell>
          <cell r="D365">
            <v>370000</v>
          </cell>
          <cell r="E365">
            <v>4</v>
          </cell>
          <cell r="F365">
            <v>405393</v>
          </cell>
        </row>
        <row r="366">
          <cell r="B366" t="str">
            <v>BROADVIEW</v>
          </cell>
          <cell r="C366">
            <v>19</v>
          </cell>
          <cell r="D366">
            <v>515000</v>
          </cell>
          <cell r="E366">
            <v>16</v>
          </cell>
          <cell r="F366">
            <v>500000</v>
          </cell>
        </row>
        <row r="367">
          <cell r="B367" t="str">
            <v>COLLINSWOOD</v>
          </cell>
          <cell r="C367">
            <v>6</v>
          </cell>
          <cell r="D367">
            <v>687500</v>
          </cell>
          <cell r="E367">
            <v>2</v>
          </cell>
          <cell r="F367">
            <v>625000</v>
          </cell>
        </row>
        <row r="368">
          <cell r="B368" t="str">
            <v>FITZROY</v>
          </cell>
          <cell r="C368">
            <v>3</v>
          </cell>
          <cell r="D368">
            <v>1320000</v>
          </cell>
          <cell r="E368">
            <v>2</v>
          </cell>
          <cell r="F368">
            <v>1395000</v>
          </cell>
        </row>
        <row r="369">
          <cell r="B369" t="str">
            <v>MEDINDIE GARDENS</v>
          </cell>
          <cell r="C369">
            <v>2</v>
          </cell>
          <cell r="D369">
            <v>1085690</v>
          </cell>
          <cell r="E369"/>
          <cell r="F369"/>
        </row>
        <row r="370">
          <cell r="B370" t="str">
            <v>NAILSWORTH</v>
          </cell>
          <cell r="C370">
            <v>5</v>
          </cell>
          <cell r="D370">
            <v>565000</v>
          </cell>
          <cell r="E370">
            <v>3</v>
          </cell>
          <cell r="F370">
            <v>706250</v>
          </cell>
        </row>
        <row r="371">
          <cell r="B371" t="str">
            <v>OVINGHAM</v>
          </cell>
          <cell r="C371">
            <v>3</v>
          </cell>
          <cell r="D371">
            <v>470000</v>
          </cell>
          <cell r="E371"/>
          <cell r="F371"/>
        </row>
        <row r="372">
          <cell r="B372" t="str">
            <v>PROSPECT</v>
          </cell>
          <cell r="C372">
            <v>44</v>
          </cell>
          <cell r="D372">
            <v>553500</v>
          </cell>
          <cell r="E372">
            <v>27</v>
          </cell>
          <cell r="F372">
            <v>570000</v>
          </cell>
        </row>
        <row r="373">
          <cell r="B373" t="str">
            <v>SEFTON PARK</v>
          </cell>
          <cell r="C373">
            <v>3</v>
          </cell>
          <cell r="D373">
            <v>650000</v>
          </cell>
          <cell r="E373">
            <v>6</v>
          </cell>
          <cell r="F373">
            <v>531630</v>
          </cell>
        </row>
        <row r="374">
          <cell r="B374" t="str">
            <v>THORNGATE</v>
          </cell>
          <cell r="C374">
            <v>3</v>
          </cell>
          <cell r="D374">
            <v>1725000</v>
          </cell>
          <cell r="E374"/>
          <cell r="F374"/>
        </row>
        <row r="375">
          <cell r="B375" t="str">
            <v>BOLIVAR</v>
          </cell>
          <cell r="C375"/>
          <cell r="D375"/>
          <cell r="E375"/>
          <cell r="F375"/>
        </row>
        <row r="376">
          <cell r="B376" t="str">
            <v>BRAHMA LODGE</v>
          </cell>
          <cell r="C376">
            <v>11</v>
          </cell>
          <cell r="D376">
            <v>237500</v>
          </cell>
          <cell r="E376">
            <v>7</v>
          </cell>
          <cell r="F376">
            <v>278000</v>
          </cell>
        </row>
        <row r="377">
          <cell r="B377" t="str">
            <v>BURTON</v>
          </cell>
          <cell r="C377">
            <v>28</v>
          </cell>
          <cell r="D377">
            <v>291000</v>
          </cell>
          <cell r="E377">
            <v>13</v>
          </cell>
          <cell r="F377">
            <v>345250</v>
          </cell>
        </row>
        <row r="378">
          <cell r="B378" t="str">
            <v>CAVAN</v>
          </cell>
          <cell r="C378"/>
          <cell r="D378"/>
          <cell r="E378"/>
          <cell r="F378"/>
        </row>
        <row r="379">
          <cell r="B379" t="str">
            <v>DIREK</v>
          </cell>
          <cell r="C379">
            <v>11</v>
          </cell>
          <cell r="D379">
            <v>316000</v>
          </cell>
          <cell r="E379">
            <v>2</v>
          </cell>
          <cell r="F379">
            <v>322500</v>
          </cell>
        </row>
        <row r="380">
          <cell r="B380" t="str">
            <v>DRY CREEK</v>
          </cell>
          <cell r="C380"/>
          <cell r="D380"/>
          <cell r="E380">
            <v>3</v>
          </cell>
          <cell r="F380">
            <v>261000</v>
          </cell>
        </row>
        <row r="381">
          <cell r="B381" t="str">
            <v>EDINBURGH</v>
          </cell>
          <cell r="C381"/>
          <cell r="D381"/>
          <cell r="E381"/>
          <cell r="F381"/>
        </row>
        <row r="382">
          <cell r="B382" t="str">
            <v>ELIZABETH VALE</v>
          </cell>
          <cell r="C382">
            <v>14</v>
          </cell>
          <cell r="D382">
            <v>225000</v>
          </cell>
          <cell r="E382">
            <v>5</v>
          </cell>
          <cell r="F382">
            <v>265000</v>
          </cell>
        </row>
        <row r="383">
          <cell r="B383" t="str">
            <v>GLOBE DERBY PARK</v>
          </cell>
          <cell r="C383"/>
          <cell r="D383"/>
          <cell r="E383"/>
          <cell r="F383"/>
        </row>
        <row r="384">
          <cell r="B384" t="str">
            <v>GREEN FIELDS</v>
          </cell>
          <cell r="C384">
            <v>1</v>
          </cell>
          <cell r="D384">
            <v>320000</v>
          </cell>
          <cell r="E384">
            <v>2</v>
          </cell>
          <cell r="F384">
            <v>359250</v>
          </cell>
        </row>
        <row r="385">
          <cell r="B385" t="str">
            <v>GULFVIEW HEIGHTS</v>
          </cell>
          <cell r="C385">
            <v>12</v>
          </cell>
          <cell r="D385">
            <v>610000</v>
          </cell>
          <cell r="E385">
            <v>12</v>
          </cell>
          <cell r="F385">
            <v>522750</v>
          </cell>
        </row>
        <row r="386">
          <cell r="B386" t="str">
            <v>INGLE FARM</v>
          </cell>
          <cell r="C386">
            <v>41</v>
          </cell>
          <cell r="D386">
            <v>309000</v>
          </cell>
          <cell r="E386">
            <v>18</v>
          </cell>
          <cell r="F386">
            <v>331000</v>
          </cell>
        </row>
        <row r="387">
          <cell r="B387" t="str">
            <v>MAWSON LAKES</v>
          </cell>
          <cell r="C387">
            <v>50</v>
          </cell>
          <cell r="D387">
            <v>450000</v>
          </cell>
          <cell r="E387">
            <v>39</v>
          </cell>
          <cell r="F387">
            <v>440000</v>
          </cell>
        </row>
        <row r="388">
          <cell r="B388" t="str">
            <v>MODBURY HEIGHTS</v>
          </cell>
          <cell r="C388">
            <v>25</v>
          </cell>
          <cell r="D388">
            <v>359750</v>
          </cell>
          <cell r="E388">
            <v>18</v>
          </cell>
          <cell r="F388">
            <v>385000</v>
          </cell>
        </row>
        <row r="389">
          <cell r="B389" t="str">
            <v>PARA HILLS</v>
          </cell>
          <cell r="C389">
            <v>21</v>
          </cell>
          <cell r="D389">
            <v>305000</v>
          </cell>
          <cell r="E389">
            <v>23</v>
          </cell>
          <cell r="F389">
            <v>314500</v>
          </cell>
        </row>
        <row r="390">
          <cell r="B390" t="str">
            <v>PARA HILLS WEST</v>
          </cell>
          <cell r="C390">
            <v>10</v>
          </cell>
          <cell r="D390">
            <v>313550</v>
          </cell>
          <cell r="E390">
            <v>6</v>
          </cell>
          <cell r="F390">
            <v>322500</v>
          </cell>
        </row>
        <row r="391">
          <cell r="B391" t="str">
            <v>PARA VISTA</v>
          </cell>
          <cell r="C391">
            <v>9</v>
          </cell>
          <cell r="D391">
            <v>355000</v>
          </cell>
          <cell r="E391">
            <v>9</v>
          </cell>
          <cell r="F391">
            <v>365000</v>
          </cell>
        </row>
        <row r="392">
          <cell r="B392" t="str">
            <v>PARAFIELD GARDENS</v>
          </cell>
          <cell r="C392">
            <v>51</v>
          </cell>
          <cell r="D392">
            <v>307500</v>
          </cell>
          <cell r="E392">
            <v>30</v>
          </cell>
          <cell r="F392">
            <v>315000</v>
          </cell>
        </row>
        <row r="393">
          <cell r="B393" t="str">
            <v>PARALOWIE</v>
          </cell>
          <cell r="C393">
            <v>49</v>
          </cell>
          <cell r="D393">
            <v>290000</v>
          </cell>
          <cell r="E393">
            <v>42</v>
          </cell>
          <cell r="F393">
            <v>327500</v>
          </cell>
        </row>
        <row r="394">
          <cell r="B394" t="str">
            <v>POORAKA</v>
          </cell>
          <cell r="C394">
            <v>26</v>
          </cell>
          <cell r="D394">
            <v>326000</v>
          </cell>
          <cell r="E394">
            <v>12</v>
          </cell>
          <cell r="F394">
            <v>345000</v>
          </cell>
        </row>
        <row r="395">
          <cell r="B395" t="str">
            <v>SALISBURY</v>
          </cell>
          <cell r="C395">
            <v>25</v>
          </cell>
          <cell r="D395">
            <v>267000</v>
          </cell>
          <cell r="E395">
            <v>19</v>
          </cell>
          <cell r="F395">
            <v>295500</v>
          </cell>
        </row>
        <row r="396">
          <cell r="B396" t="str">
            <v>SALISBURY DOWNS</v>
          </cell>
          <cell r="C396">
            <v>14</v>
          </cell>
          <cell r="D396">
            <v>290000</v>
          </cell>
          <cell r="E396">
            <v>10</v>
          </cell>
          <cell r="F396">
            <v>283000</v>
          </cell>
        </row>
        <row r="397">
          <cell r="B397" t="str">
            <v>SALISBURY EAST</v>
          </cell>
          <cell r="C397">
            <v>23</v>
          </cell>
          <cell r="D397">
            <v>271000</v>
          </cell>
          <cell r="E397">
            <v>20</v>
          </cell>
          <cell r="F397">
            <v>305000</v>
          </cell>
        </row>
        <row r="398">
          <cell r="B398" t="str">
            <v>SALISBURY HEIGHTS</v>
          </cell>
          <cell r="C398">
            <v>11</v>
          </cell>
          <cell r="D398">
            <v>449000</v>
          </cell>
          <cell r="E398">
            <v>12</v>
          </cell>
          <cell r="F398">
            <v>572500</v>
          </cell>
        </row>
        <row r="399">
          <cell r="B399" t="str">
            <v>SALISBURY NORTH</v>
          </cell>
          <cell r="C399">
            <v>31</v>
          </cell>
          <cell r="D399">
            <v>255000</v>
          </cell>
          <cell r="E399">
            <v>19</v>
          </cell>
          <cell r="F399">
            <v>262500</v>
          </cell>
        </row>
        <row r="400">
          <cell r="B400" t="str">
            <v>SALISBURY PARK</v>
          </cell>
          <cell r="C400">
            <v>10</v>
          </cell>
          <cell r="D400">
            <v>285000</v>
          </cell>
          <cell r="E400">
            <v>4</v>
          </cell>
          <cell r="F400">
            <v>274500</v>
          </cell>
        </row>
        <row r="401">
          <cell r="B401" t="str">
            <v>SALISBURY PLAIN</v>
          </cell>
          <cell r="C401">
            <v>6</v>
          </cell>
          <cell r="D401">
            <v>285000</v>
          </cell>
          <cell r="E401">
            <v>2</v>
          </cell>
          <cell r="F401">
            <v>325000</v>
          </cell>
        </row>
        <row r="402">
          <cell r="B402" t="str">
            <v>SALISBURY SOUTH</v>
          </cell>
          <cell r="C402"/>
          <cell r="D402"/>
          <cell r="E402"/>
          <cell r="F402"/>
        </row>
        <row r="403">
          <cell r="B403" t="str">
            <v>ST KILDA</v>
          </cell>
          <cell r="C403"/>
          <cell r="D403"/>
          <cell r="E403"/>
          <cell r="F403"/>
        </row>
        <row r="404">
          <cell r="B404" t="str">
            <v>VALLEY VIEW</v>
          </cell>
          <cell r="C404">
            <v>20</v>
          </cell>
          <cell r="D404">
            <v>353000</v>
          </cell>
          <cell r="E404">
            <v>13</v>
          </cell>
          <cell r="F404">
            <v>357750</v>
          </cell>
        </row>
        <row r="405">
          <cell r="B405" t="str">
            <v>WALKLEY HEIGHTS</v>
          </cell>
          <cell r="C405">
            <v>8</v>
          </cell>
          <cell r="D405">
            <v>532875</v>
          </cell>
          <cell r="E405">
            <v>11</v>
          </cell>
          <cell r="F405">
            <v>560000</v>
          </cell>
        </row>
        <row r="406">
          <cell r="B406" t="str">
            <v>WATERLOO CORNER</v>
          </cell>
          <cell r="C406"/>
          <cell r="D406"/>
          <cell r="E406"/>
          <cell r="F406"/>
        </row>
        <row r="407">
          <cell r="B407" t="str">
            <v>BANKSIA PARK</v>
          </cell>
          <cell r="C407">
            <v>10</v>
          </cell>
          <cell r="D407">
            <v>380000</v>
          </cell>
          <cell r="E407">
            <v>4</v>
          </cell>
          <cell r="F407">
            <v>320000</v>
          </cell>
        </row>
        <row r="408">
          <cell r="B408" t="str">
            <v>DERNANCOURT</v>
          </cell>
          <cell r="C408">
            <v>14</v>
          </cell>
          <cell r="D408">
            <v>440000</v>
          </cell>
          <cell r="E408">
            <v>8</v>
          </cell>
          <cell r="F408">
            <v>462500</v>
          </cell>
        </row>
        <row r="409">
          <cell r="B409" t="str">
            <v>FAIRVIEW PARK</v>
          </cell>
          <cell r="C409">
            <v>19</v>
          </cell>
          <cell r="D409">
            <v>395000</v>
          </cell>
          <cell r="E409">
            <v>8</v>
          </cell>
          <cell r="F409">
            <v>374000</v>
          </cell>
        </row>
        <row r="410">
          <cell r="B410" t="str">
            <v>GILLES PLAINS</v>
          </cell>
          <cell r="C410">
            <v>14</v>
          </cell>
          <cell r="D410">
            <v>338000</v>
          </cell>
          <cell r="E410">
            <v>9</v>
          </cell>
          <cell r="F410">
            <v>443000</v>
          </cell>
        </row>
        <row r="411">
          <cell r="B411" t="str">
            <v>GOLDEN GROVE</v>
          </cell>
          <cell r="C411">
            <v>25</v>
          </cell>
          <cell r="D411">
            <v>463000</v>
          </cell>
          <cell r="E411">
            <v>13</v>
          </cell>
          <cell r="F411">
            <v>444000</v>
          </cell>
        </row>
        <row r="412">
          <cell r="B412" t="str">
            <v>GOULD CREEK</v>
          </cell>
          <cell r="C412"/>
          <cell r="D412"/>
          <cell r="E412"/>
          <cell r="F412"/>
        </row>
        <row r="413">
          <cell r="B413" t="str">
            <v>GREENWITH</v>
          </cell>
          <cell r="C413">
            <v>36</v>
          </cell>
          <cell r="D413">
            <v>407000</v>
          </cell>
          <cell r="E413">
            <v>30</v>
          </cell>
          <cell r="F413">
            <v>442500</v>
          </cell>
        </row>
        <row r="414">
          <cell r="B414" t="str">
            <v>GULFVIEW HEIGHTS</v>
          </cell>
          <cell r="C414">
            <v>12</v>
          </cell>
          <cell r="D414">
            <v>610000</v>
          </cell>
          <cell r="E414">
            <v>12</v>
          </cell>
          <cell r="F414">
            <v>522750</v>
          </cell>
        </row>
        <row r="415">
          <cell r="B415" t="str">
            <v>HIGHBURY</v>
          </cell>
          <cell r="C415">
            <v>27</v>
          </cell>
          <cell r="D415">
            <v>511000</v>
          </cell>
          <cell r="E415">
            <v>14</v>
          </cell>
          <cell r="F415">
            <v>480000</v>
          </cell>
        </row>
        <row r="416">
          <cell r="B416" t="str">
            <v>HOLDEN HILL</v>
          </cell>
          <cell r="C416">
            <v>8</v>
          </cell>
          <cell r="D416">
            <v>300000</v>
          </cell>
          <cell r="E416">
            <v>7</v>
          </cell>
          <cell r="F416">
            <v>322000</v>
          </cell>
        </row>
        <row r="417">
          <cell r="B417" t="str">
            <v>HOPE VALLEY</v>
          </cell>
          <cell r="C417">
            <v>20</v>
          </cell>
          <cell r="D417">
            <v>360000</v>
          </cell>
          <cell r="E417">
            <v>17</v>
          </cell>
          <cell r="F417">
            <v>370000</v>
          </cell>
        </row>
        <row r="418">
          <cell r="B418" t="str">
            <v>MODBURY</v>
          </cell>
          <cell r="C418">
            <v>14</v>
          </cell>
          <cell r="D418">
            <v>325000</v>
          </cell>
          <cell r="E418">
            <v>17</v>
          </cell>
          <cell r="F418">
            <v>360000</v>
          </cell>
        </row>
        <row r="419">
          <cell r="B419" t="str">
            <v>MODBURY HEIGHTS</v>
          </cell>
          <cell r="C419">
            <v>25</v>
          </cell>
          <cell r="D419">
            <v>359750</v>
          </cell>
          <cell r="E419">
            <v>18</v>
          </cell>
          <cell r="F419">
            <v>385000</v>
          </cell>
        </row>
        <row r="420">
          <cell r="B420" t="str">
            <v>MODBURY NORTH</v>
          </cell>
          <cell r="C420">
            <v>23</v>
          </cell>
          <cell r="D420">
            <v>375000</v>
          </cell>
          <cell r="E420">
            <v>19</v>
          </cell>
          <cell r="F420">
            <v>354000</v>
          </cell>
        </row>
        <row r="421">
          <cell r="B421" t="str">
            <v>REDWOOD PARK</v>
          </cell>
          <cell r="C421">
            <v>13</v>
          </cell>
          <cell r="D421">
            <v>372500</v>
          </cell>
          <cell r="E421">
            <v>18</v>
          </cell>
          <cell r="F421">
            <v>365000</v>
          </cell>
        </row>
        <row r="422">
          <cell r="B422" t="str">
            <v>RIDGEHAVEN</v>
          </cell>
          <cell r="C422">
            <v>11</v>
          </cell>
          <cell r="D422">
            <v>345500</v>
          </cell>
          <cell r="E422">
            <v>10</v>
          </cell>
          <cell r="F422">
            <v>372600</v>
          </cell>
        </row>
        <row r="423">
          <cell r="B423" t="str">
            <v>SALISBURY EAST</v>
          </cell>
          <cell r="C423">
            <v>23</v>
          </cell>
          <cell r="D423">
            <v>271000</v>
          </cell>
          <cell r="E423">
            <v>20</v>
          </cell>
          <cell r="F423">
            <v>305000</v>
          </cell>
        </row>
        <row r="424">
          <cell r="B424" t="str">
            <v>SALISBURY HEIGHTS</v>
          </cell>
          <cell r="C424">
            <v>11</v>
          </cell>
          <cell r="D424">
            <v>449000</v>
          </cell>
          <cell r="E424">
            <v>12</v>
          </cell>
          <cell r="F424">
            <v>572500</v>
          </cell>
        </row>
        <row r="425">
          <cell r="B425" t="str">
            <v>ST AGNES</v>
          </cell>
          <cell r="C425">
            <v>6</v>
          </cell>
          <cell r="D425">
            <v>394875</v>
          </cell>
          <cell r="E425">
            <v>11</v>
          </cell>
          <cell r="F425">
            <v>400000</v>
          </cell>
        </row>
        <row r="426">
          <cell r="B426" t="str">
            <v>SURREY DOWNS</v>
          </cell>
          <cell r="C426">
            <v>25</v>
          </cell>
          <cell r="D426">
            <v>350000</v>
          </cell>
          <cell r="E426">
            <v>4</v>
          </cell>
          <cell r="F426">
            <v>387500</v>
          </cell>
        </row>
        <row r="427">
          <cell r="B427" t="str">
            <v>TEA TREE GULLY</v>
          </cell>
          <cell r="C427">
            <v>15</v>
          </cell>
          <cell r="D427">
            <v>375000</v>
          </cell>
          <cell r="E427">
            <v>10</v>
          </cell>
          <cell r="F427">
            <v>475000</v>
          </cell>
        </row>
        <row r="428">
          <cell r="B428" t="str">
            <v>VALLEY VIEW</v>
          </cell>
          <cell r="C428">
            <v>20</v>
          </cell>
          <cell r="D428">
            <v>353000</v>
          </cell>
          <cell r="E428">
            <v>13</v>
          </cell>
          <cell r="F428">
            <v>357750</v>
          </cell>
        </row>
        <row r="429">
          <cell r="B429" t="str">
            <v>VISTA</v>
          </cell>
          <cell r="C429">
            <v>5</v>
          </cell>
          <cell r="D429">
            <v>345750</v>
          </cell>
          <cell r="E429">
            <v>2</v>
          </cell>
          <cell r="F429">
            <v>543600</v>
          </cell>
        </row>
        <row r="430">
          <cell r="B430" t="str">
            <v>WYNN VALE</v>
          </cell>
          <cell r="C430">
            <v>25</v>
          </cell>
          <cell r="D430">
            <v>416500</v>
          </cell>
          <cell r="E430">
            <v>14</v>
          </cell>
          <cell r="F430">
            <v>446500</v>
          </cell>
        </row>
        <row r="431">
          <cell r="B431" t="str">
            <v>YATALA VALE</v>
          </cell>
          <cell r="C431">
            <v>1</v>
          </cell>
          <cell r="D431">
            <v>400000</v>
          </cell>
          <cell r="E431"/>
          <cell r="F431"/>
        </row>
        <row r="432">
          <cell r="B432" t="str">
            <v>BLACK FOREST</v>
          </cell>
          <cell r="C432">
            <v>3</v>
          </cell>
          <cell r="D432">
            <v>649000</v>
          </cell>
          <cell r="E432">
            <v>4</v>
          </cell>
          <cell r="F432">
            <v>542100</v>
          </cell>
        </row>
        <row r="433">
          <cell r="B433" t="str">
            <v>CLARENCE PARK</v>
          </cell>
          <cell r="C433">
            <v>5</v>
          </cell>
          <cell r="D433">
            <v>561000</v>
          </cell>
          <cell r="E433">
            <v>5</v>
          </cell>
          <cell r="F433">
            <v>559500</v>
          </cell>
        </row>
        <row r="434">
          <cell r="B434" t="str">
            <v>EVERARD PARK</v>
          </cell>
          <cell r="C434">
            <v>1</v>
          </cell>
          <cell r="D434">
            <v>570000</v>
          </cell>
          <cell r="E434"/>
          <cell r="F434"/>
        </row>
        <row r="435">
          <cell r="B435" t="str">
            <v>FORESTVILLE</v>
          </cell>
          <cell r="C435">
            <v>3</v>
          </cell>
          <cell r="D435">
            <v>695000</v>
          </cell>
          <cell r="E435">
            <v>3</v>
          </cell>
          <cell r="F435">
            <v>585000</v>
          </cell>
        </row>
        <row r="436">
          <cell r="B436" t="str">
            <v>FULLARTON</v>
          </cell>
          <cell r="C436">
            <v>10</v>
          </cell>
          <cell r="D436">
            <v>771500</v>
          </cell>
          <cell r="E436">
            <v>7</v>
          </cell>
          <cell r="F436">
            <v>793500</v>
          </cell>
        </row>
        <row r="437">
          <cell r="B437" t="str">
            <v>GOODWOOD</v>
          </cell>
          <cell r="C437">
            <v>7</v>
          </cell>
          <cell r="D437">
            <v>660000</v>
          </cell>
          <cell r="E437">
            <v>3</v>
          </cell>
          <cell r="F437">
            <v>770000</v>
          </cell>
        </row>
        <row r="438">
          <cell r="B438" t="str">
            <v>HIGHGATE</v>
          </cell>
          <cell r="C438">
            <v>6</v>
          </cell>
          <cell r="D438">
            <v>935000</v>
          </cell>
          <cell r="E438">
            <v>5</v>
          </cell>
          <cell r="F438">
            <v>782500</v>
          </cell>
        </row>
        <row r="439">
          <cell r="B439" t="str">
            <v>HYDE PARK</v>
          </cell>
          <cell r="C439">
            <v>12</v>
          </cell>
          <cell r="D439">
            <v>1100000</v>
          </cell>
          <cell r="E439">
            <v>4</v>
          </cell>
          <cell r="F439">
            <v>1105000</v>
          </cell>
        </row>
        <row r="440">
          <cell r="B440" t="str">
            <v>KESWICK</v>
          </cell>
          <cell r="C440">
            <v>2</v>
          </cell>
          <cell r="D440">
            <v>580250</v>
          </cell>
          <cell r="E440"/>
          <cell r="F440"/>
        </row>
        <row r="441">
          <cell r="B441" t="str">
            <v>KINGS PARK</v>
          </cell>
          <cell r="C441">
            <v>2</v>
          </cell>
          <cell r="D441">
            <v>842500</v>
          </cell>
          <cell r="E441"/>
          <cell r="F441"/>
        </row>
        <row r="442">
          <cell r="B442" t="str">
            <v>MALVERN</v>
          </cell>
          <cell r="C442">
            <v>6</v>
          </cell>
          <cell r="D442">
            <v>1172500</v>
          </cell>
          <cell r="E442">
            <v>6</v>
          </cell>
          <cell r="F442">
            <v>961000</v>
          </cell>
        </row>
        <row r="443">
          <cell r="B443" t="str">
            <v>MILLSWOOD</v>
          </cell>
          <cell r="C443">
            <v>10</v>
          </cell>
          <cell r="D443">
            <v>855000</v>
          </cell>
          <cell r="E443">
            <v>6</v>
          </cell>
          <cell r="F443">
            <v>975000</v>
          </cell>
        </row>
        <row r="444">
          <cell r="B444" t="str">
            <v>MYRTLE BANK</v>
          </cell>
          <cell r="C444">
            <v>4</v>
          </cell>
          <cell r="D444">
            <v>785000</v>
          </cell>
          <cell r="E444">
            <v>3</v>
          </cell>
          <cell r="F444">
            <v>730000</v>
          </cell>
        </row>
        <row r="445">
          <cell r="B445" t="str">
            <v>PARKSIDE</v>
          </cell>
          <cell r="C445">
            <v>16</v>
          </cell>
          <cell r="D445">
            <v>855500</v>
          </cell>
          <cell r="E445">
            <v>5</v>
          </cell>
          <cell r="F445">
            <v>676000</v>
          </cell>
        </row>
        <row r="446">
          <cell r="B446" t="str">
            <v>UNLEY</v>
          </cell>
          <cell r="C446">
            <v>10</v>
          </cell>
          <cell r="D446">
            <v>950000</v>
          </cell>
          <cell r="E446">
            <v>6</v>
          </cell>
          <cell r="F446">
            <v>862500</v>
          </cell>
        </row>
        <row r="447">
          <cell r="B447" t="str">
            <v>UNLEY PARK</v>
          </cell>
          <cell r="C447">
            <v>5</v>
          </cell>
          <cell r="D447">
            <v>2170000</v>
          </cell>
          <cell r="E447">
            <v>2</v>
          </cell>
          <cell r="F447">
            <v>735750</v>
          </cell>
        </row>
        <row r="448">
          <cell r="B448" t="str">
            <v>WAYVILLE</v>
          </cell>
          <cell r="C448">
            <v>4</v>
          </cell>
          <cell r="D448">
            <v>958000</v>
          </cell>
          <cell r="E448">
            <v>3</v>
          </cell>
          <cell r="F448">
            <v>860000</v>
          </cell>
        </row>
        <row r="449">
          <cell r="B449" t="str">
            <v>GILBERTON</v>
          </cell>
          <cell r="C449">
            <v>5</v>
          </cell>
          <cell r="D449">
            <v>985000</v>
          </cell>
          <cell r="E449">
            <v>2</v>
          </cell>
          <cell r="F449">
            <v>960750</v>
          </cell>
        </row>
        <row r="450">
          <cell r="B450" t="str">
            <v>MEDINDIE</v>
          </cell>
          <cell r="C450">
            <v>5</v>
          </cell>
          <cell r="D450">
            <v>1690000</v>
          </cell>
          <cell r="E450">
            <v>1</v>
          </cell>
          <cell r="F450">
            <v>1180000</v>
          </cell>
        </row>
        <row r="451">
          <cell r="B451" t="str">
            <v>VALE PARK</v>
          </cell>
          <cell r="C451">
            <v>11</v>
          </cell>
          <cell r="D451">
            <v>755000</v>
          </cell>
          <cell r="E451">
            <v>3</v>
          </cell>
          <cell r="F451">
            <v>558250</v>
          </cell>
        </row>
        <row r="452">
          <cell r="B452" t="str">
            <v>WALKERVILLE</v>
          </cell>
          <cell r="C452">
            <v>5</v>
          </cell>
          <cell r="D452">
            <v>1000000</v>
          </cell>
          <cell r="E452">
            <v>7</v>
          </cell>
          <cell r="F452">
            <v>1032000</v>
          </cell>
        </row>
        <row r="453">
          <cell r="B453" t="str">
            <v>ADELAIDE AIRPORT</v>
          </cell>
          <cell r="C453"/>
          <cell r="D453"/>
          <cell r="E453"/>
          <cell r="F453"/>
        </row>
        <row r="454">
          <cell r="B454" t="str">
            <v>ASHFORD</v>
          </cell>
          <cell r="C454"/>
          <cell r="D454"/>
          <cell r="E454">
            <v>2</v>
          </cell>
          <cell r="F454">
            <v>605000</v>
          </cell>
        </row>
        <row r="455">
          <cell r="B455" t="str">
            <v>BROOKLYN PARK</v>
          </cell>
          <cell r="C455">
            <v>17</v>
          </cell>
          <cell r="D455">
            <v>505000</v>
          </cell>
          <cell r="E455">
            <v>4</v>
          </cell>
          <cell r="F455">
            <v>545500</v>
          </cell>
        </row>
        <row r="456">
          <cell r="B456" t="str">
            <v>CAMDEN PARK</v>
          </cell>
          <cell r="C456">
            <v>6</v>
          </cell>
          <cell r="D456">
            <v>412000</v>
          </cell>
          <cell r="E456">
            <v>6</v>
          </cell>
          <cell r="F456">
            <v>492500</v>
          </cell>
        </row>
        <row r="457">
          <cell r="B457" t="str">
            <v>COWANDILLA</v>
          </cell>
          <cell r="C457">
            <v>4</v>
          </cell>
          <cell r="D457">
            <v>418500</v>
          </cell>
          <cell r="E457">
            <v>3</v>
          </cell>
          <cell r="F457">
            <v>554000</v>
          </cell>
        </row>
        <row r="458">
          <cell r="B458" t="str">
            <v>FULHAM</v>
          </cell>
          <cell r="C458">
            <v>9</v>
          </cell>
          <cell r="D458">
            <v>715000</v>
          </cell>
          <cell r="E458">
            <v>5</v>
          </cell>
          <cell r="F458">
            <v>625000</v>
          </cell>
        </row>
        <row r="459">
          <cell r="B459" t="str">
            <v>GLANDORE</v>
          </cell>
          <cell r="C459">
            <v>11</v>
          </cell>
          <cell r="D459">
            <v>585000</v>
          </cell>
          <cell r="E459">
            <v>4</v>
          </cell>
          <cell r="F459">
            <v>645000</v>
          </cell>
        </row>
        <row r="460">
          <cell r="B460" t="str">
            <v>GLENELG NORTH</v>
          </cell>
          <cell r="C460">
            <v>21</v>
          </cell>
          <cell r="D460">
            <v>552250</v>
          </cell>
          <cell r="E460">
            <v>15</v>
          </cell>
          <cell r="F460">
            <v>557500</v>
          </cell>
        </row>
        <row r="461">
          <cell r="B461" t="str">
            <v>HILTON</v>
          </cell>
          <cell r="C461">
            <v>2</v>
          </cell>
          <cell r="D461">
            <v>450500</v>
          </cell>
          <cell r="E461">
            <v>1</v>
          </cell>
          <cell r="F461">
            <v>585000</v>
          </cell>
        </row>
        <row r="462">
          <cell r="B462" t="str">
            <v>KESWICK</v>
          </cell>
          <cell r="C462">
            <v>2</v>
          </cell>
          <cell r="D462">
            <v>580250</v>
          </cell>
          <cell r="E462"/>
          <cell r="F462"/>
        </row>
        <row r="463">
          <cell r="B463" t="str">
            <v>KESWICK TERMINAL</v>
          </cell>
          <cell r="C463"/>
          <cell r="D463"/>
          <cell r="E463"/>
          <cell r="F463"/>
        </row>
        <row r="464">
          <cell r="B464" t="str">
            <v>KURRALTA PARK</v>
          </cell>
          <cell r="C464">
            <v>3</v>
          </cell>
          <cell r="D464">
            <v>465000</v>
          </cell>
          <cell r="E464">
            <v>4</v>
          </cell>
          <cell r="F464">
            <v>571300</v>
          </cell>
        </row>
        <row r="465">
          <cell r="B465" t="str">
            <v>LOCKLEYS</v>
          </cell>
          <cell r="C465">
            <v>18</v>
          </cell>
          <cell r="D465">
            <v>600000</v>
          </cell>
          <cell r="E465">
            <v>8</v>
          </cell>
          <cell r="F465">
            <v>696500</v>
          </cell>
        </row>
        <row r="466">
          <cell r="B466" t="str">
            <v>MARLESTON</v>
          </cell>
          <cell r="C466">
            <v>5</v>
          </cell>
          <cell r="D466">
            <v>480000</v>
          </cell>
          <cell r="E466">
            <v>3</v>
          </cell>
          <cell r="F466">
            <v>470000</v>
          </cell>
        </row>
        <row r="467">
          <cell r="B467" t="str">
            <v>MILE END</v>
          </cell>
          <cell r="C467">
            <v>6</v>
          </cell>
          <cell r="D467">
            <v>650000</v>
          </cell>
          <cell r="E467">
            <v>12</v>
          </cell>
          <cell r="F467">
            <v>719000</v>
          </cell>
        </row>
        <row r="468">
          <cell r="B468" t="str">
            <v>MILE END SOUTH</v>
          </cell>
          <cell r="C468"/>
          <cell r="D468"/>
          <cell r="E468"/>
          <cell r="F468"/>
        </row>
        <row r="469">
          <cell r="B469" t="str">
            <v>NETLEY</v>
          </cell>
          <cell r="C469">
            <v>4</v>
          </cell>
          <cell r="D469">
            <v>450000</v>
          </cell>
          <cell r="E469">
            <v>7</v>
          </cell>
          <cell r="F469">
            <v>485250</v>
          </cell>
        </row>
        <row r="470">
          <cell r="B470" t="str">
            <v>NORTH PLYMPTON</v>
          </cell>
          <cell r="C470">
            <v>18</v>
          </cell>
          <cell r="D470">
            <v>475250</v>
          </cell>
          <cell r="E470">
            <v>9</v>
          </cell>
          <cell r="F470">
            <v>466500</v>
          </cell>
        </row>
        <row r="471">
          <cell r="B471" t="str">
            <v>NOVAR GARDENS</v>
          </cell>
          <cell r="C471">
            <v>15</v>
          </cell>
          <cell r="D471">
            <v>534000</v>
          </cell>
          <cell r="E471">
            <v>6</v>
          </cell>
          <cell r="F471">
            <v>650000</v>
          </cell>
        </row>
        <row r="472">
          <cell r="B472" t="str">
            <v>PLYMPTON</v>
          </cell>
          <cell r="C472">
            <v>15</v>
          </cell>
          <cell r="D472">
            <v>500000</v>
          </cell>
          <cell r="E472">
            <v>12</v>
          </cell>
          <cell r="F472">
            <v>560000</v>
          </cell>
        </row>
        <row r="473">
          <cell r="B473" t="str">
            <v>RICHMOND</v>
          </cell>
          <cell r="C473">
            <v>15</v>
          </cell>
          <cell r="D473">
            <v>490000</v>
          </cell>
          <cell r="E473">
            <v>11</v>
          </cell>
          <cell r="F473">
            <v>456500</v>
          </cell>
        </row>
        <row r="474">
          <cell r="B474" t="str">
            <v>THEBARTON</v>
          </cell>
          <cell r="C474">
            <v>2</v>
          </cell>
          <cell r="D474">
            <v>452500</v>
          </cell>
          <cell r="E474"/>
          <cell r="F474"/>
        </row>
        <row r="475">
          <cell r="B475" t="str">
            <v>TORRENSVILLE</v>
          </cell>
          <cell r="C475">
            <v>12</v>
          </cell>
          <cell r="D475">
            <v>545000</v>
          </cell>
          <cell r="E475">
            <v>7</v>
          </cell>
          <cell r="F475">
            <v>537500</v>
          </cell>
        </row>
        <row r="476">
          <cell r="B476" t="str">
            <v>UNDERDALE</v>
          </cell>
          <cell r="C476">
            <v>11</v>
          </cell>
          <cell r="D476">
            <v>560000</v>
          </cell>
          <cell r="E476">
            <v>3</v>
          </cell>
          <cell r="F476">
            <v>533000</v>
          </cell>
        </row>
        <row r="477">
          <cell r="B477" t="str">
            <v>WEST BEACH</v>
          </cell>
          <cell r="C477">
            <v>18</v>
          </cell>
          <cell r="D477">
            <v>770000</v>
          </cell>
          <cell r="E477">
            <v>7</v>
          </cell>
          <cell r="F477">
            <v>825000</v>
          </cell>
        </row>
        <row r="478">
          <cell r="B478" t="str">
            <v>WEST RICHMOND</v>
          </cell>
          <cell r="C478">
            <v>2</v>
          </cell>
          <cell r="D478">
            <v>363000</v>
          </cell>
          <cell r="E478">
            <v>3</v>
          </cell>
          <cell r="F478">
            <v>410000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SG_Stats_Combined_2016q2"/>
    </sheetNames>
    <sheetDataSet>
      <sheetData sheetId="0">
        <row r="2">
          <cell r="B2" t="str">
            <v>ADELAIDE</v>
          </cell>
          <cell r="C2">
            <v>11</v>
          </cell>
          <cell r="D2">
            <v>797500</v>
          </cell>
        </row>
        <row r="3">
          <cell r="B3" t="str">
            <v>NORTH ADELAIDE</v>
          </cell>
          <cell r="C3">
            <v>11</v>
          </cell>
          <cell r="D3">
            <v>1094500</v>
          </cell>
          <cell r="E3">
            <v>14</v>
          </cell>
          <cell r="F3">
            <v>892500</v>
          </cell>
        </row>
        <row r="4">
          <cell r="B4" t="str">
            <v>ALDGATE</v>
          </cell>
          <cell r="C4">
            <v>9</v>
          </cell>
          <cell r="D4">
            <v>650000</v>
          </cell>
          <cell r="E4">
            <v>16</v>
          </cell>
          <cell r="F4">
            <v>750000</v>
          </cell>
        </row>
        <row r="5">
          <cell r="B5" t="str">
            <v>ASHTON</v>
          </cell>
        </row>
        <row r="6">
          <cell r="B6" t="str">
            <v>BASKET RANGE</v>
          </cell>
          <cell r="C6">
            <v>1</v>
          </cell>
          <cell r="D6">
            <v>370000</v>
          </cell>
        </row>
        <row r="7">
          <cell r="B7" t="str">
            <v>BELAIR</v>
          </cell>
          <cell r="C7">
            <v>23</v>
          </cell>
          <cell r="D7">
            <v>520500</v>
          </cell>
          <cell r="E7">
            <v>15</v>
          </cell>
          <cell r="F7">
            <v>561000</v>
          </cell>
        </row>
        <row r="8">
          <cell r="B8" t="str">
            <v>BRADBURY</v>
          </cell>
          <cell r="C8">
            <v>1</v>
          </cell>
          <cell r="D8">
            <v>595000</v>
          </cell>
        </row>
        <row r="9">
          <cell r="B9" t="str">
            <v>BRIDGEWATER</v>
          </cell>
          <cell r="C9">
            <v>21</v>
          </cell>
          <cell r="D9">
            <v>418000</v>
          </cell>
          <cell r="E9">
            <v>18</v>
          </cell>
          <cell r="F9">
            <v>432000</v>
          </cell>
        </row>
        <row r="10">
          <cell r="B10" t="str">
            <v>CAREY GULLY</v>
          </cell>
        </row>
        <row r="11">
          <cell r="B11" t="str">
            <v>CASTAMBUL</v>
          </cell>
        </row>
        <row r="12">
          <cell r="B12" t="str">
            <v>CHERRYVILLE</v>
          </cell>
          <cell r="C12">
            <v>1</v>
          </cell>
          <cell r="D12">
            <v>397500</v>
          </cell>
        </row>
        <row r="13">
          <cell r="B13" t="str">
            <v>CLELAND</v>
          </cell>
        </row>
        <row r="14">
          <cell r="B14" t="str">
            <v>CRAFERS</v>
          </cell>
          <cell r="C14">
            <v>5</v>
          </cell>
          <cell r="D14">
            <v>585000</v>
          </cell>
          <cell r="E14">
            <v>3</v>
          </cell>
          <cell r="F14">
            <v>537000</v>
          </cell>
        </row>
        <row r="15">
          <cell r="B15" t="str">
            <v>CRAFERS WEST</v>
          </cell>
          <cell r="C15">
            <v>8</v>
          </cell>
          <cell r="D15">
            <v>561250</v>
          </cell>
          <cell r="E15">
            <v>6</v>
          </cell>
          <cell r="F15">
            <v>642500</v>
          </cell>
        </row>
        <row r="16">
          <cell r="B16" t="str">
            <v>DORSET VALE</v>
          </cell>
        </row>
        <row r="17">
          <cell r="B17" t="str">
            <v>GREENHILL</v>
          </cell>
          <cell r="C17">
            <v>4</v>
          </cell>
          <cell r="D17">
            <v>492500</v>
          </cell>
          <cell r="E17">
            <v>3</v>
          </cell>
          <cell r="F17">
            <v>490000</v>
          </cell>
        </row>
        <row r="18">
          <cell r="B18" t="str">
            <v>HEATHFIELD</v>
          </cell>
          <cell r="C18">
            <v>3</v>
          </cell>
          <cell r="D18">
            <v>600000</v>
          </cell>
          <cell r="E18">
            <v>4</v>
          </cell>
          <cell r="F18">
            <v>605000</v>
          </cell>
        </row>
        <row r="19">
          <cell r="B19" t="str">
            <v>HORSNELL GULLY</v>
          </cell>
        </row>
        <row r="20">
          <cell r="B20" t="str">
            <v>HUMBUG SCRUB</v>
          </cell>
        </row>
        <row r="21">
          <cell r="B21" t="str">
            <v>IRONBANK</v>
          </cell>
        </row>
        <row r="22">
          <cell r="B22" t="str">
            <v>KENTON VALLEY</v>
          </cell>
        </row>
        <row r="23">
          <cell r="B23" t="str">
            <v>LONGWOOD</v>
          </cell>
        </row>
        <row r="24">
          <cell r="B24" t="str">
            <v>MARBLE HILL</v>
          </cell>
        </row>
        <row r="25">
          <cell r="B25" t="str">
            <v>MONTACUTE</v>
          </cell>
        </row>
        <row r="26">
          <cell r="B26" t="str">
            <v>MOUNT GEORGE</v>
          </cell>
          <cell r="E26">
            <v>1</v>
          </cell>
          <cell r="F26">
            <v>640000</v>
          </cell>
        </row>
        <row r="27">
          <cell r="B27" t="str">
            <v>MYLOR</v>
          </cell>
          <cell r="C27">
            <v>1</v>
          </cell>
          <cell r="D27">
            <v>380000</v>
          </cell>
          <cell r="E27">
            <v>5</v>
          </cell>
          <cell r="F27">
            <v>575000</v>
          </cell>
        </row>
        <row r="28">
          <cell r="B28" t="str">
            <v>NORTON SUMMIT</v>
          </cell>
        </row>
        <row r="29">
          <cell r="B29" t="str">
            <v>PICCADILLY</v>
          </cell>
          <cell r="E29">
            <v>1</v>
          </cell>
          <cell r="F29">
            <v>665000</v>
          </cell>
        </row>
        <row r="30">
          <cell r="B30" t="str">
            <v>ROSTREVOR</v>
          </cell>
          <cell r="C30">
            <v>28</v>
          </cell>
          <cell r="D30">
            <v>543500</v>
          </cell>
          <cell r="E30">
            <v>33</v>
          </cell>
          <cell r="F30">
            <v>605000</v>
          </cell>
        </row>
        <row r="31">
          <cell r="B31" t="str">
            <v>SCOTT CREEK</v>
          </cell>
        </row>
        <row r="32">
          <cell r="B32" t="str">
            <v>STIRLING</v>
          </cell>
          <cell r="C32">
            <v>13</v>
          </cell>
          <cell r="D32">
            <v>630000</v>
          </cell>
          <cell r="E32">
            <v>7</v>
          </cell>
          <cell r="F32">
            <v>755000</v>
          </cell>
        </row>
        <row r="33">
          <cell r="B33" t="str">
            <v>STONYFELL</v>
          </cell>
          <cell r="C33">
            <v>4</v>
          </cell>
          <cell r="D33">
            <v>845000</v>
          </cell>
          <cell r="E33">
            <v>5</v>
          </cell>
          <cell r="F33">
            <v>652500</v>
          </cell>
        </row>
        <row r="34">
          <cell r="B34" t="str">
            <v>SUMMERTOWN</v>
          </cell>
          <cell r="C34">
            <v>2</v>
          </cell>
          <cell r="D34">
            <v>517500</v>
          </cell>
        </row>
        <row r="35">
          <cell r="B35" t="str">
            <v>TERINGIE</v>
          </cell>
          <cell r="C35">
            <v>2</v>
          </cell>
          <cell r="D35">
            <v>588750</v>
          </cell>
          <cell r="E35">
            <v>4</v>
          </cell>
          <cell r="F35">
            <v>607500</v>
          </cell>
        </row>
        <row r="36">
          <cell r="B36" t="str">
            <v>UPPER STURT</v>
          </cell>
          <cell r="C36">
            <v>2</v>
          </cell>
          <cell r="D36">
            <v>423750</v>
          </cell>
          <cell r="E36">
            <v>3</v>
          </cell>
          <cell r="F36">
            <v>555000</v>
          </cell>
        </row>
        <row r="37">
          <cell r="B37" t="str">
            <v>URAIDLA</v>
          </cell>
          <cell r="C37">
            <v>4</v>
          </cell>
          <cell r="D37">
            <v>605500</v>
          </cell>
          <cell r="E37">
            <v>1</v>
          </cell>
          <cell r="F37">
            <v>480000</v>
          </cell>
        </row>
        <row r="38">
          <cell r="B38" t="str">
            <v>WATERFALL GULLY</v>
          </cell>
          <cell r="C38">
            <v>1</v>
          </cell>
          <cell r="D38">
            <v>1638888</v>
          </cell>
        </row>
        <row r="39">
          <cell r="B39" t="str">
            <v>WOODFORDE</v>
          </cell>
          <cell r="C39">
            <v>2</v>
          </cell>
          <cell r="D39">
            <v>560000</v>
          </cell>
          <cell r="E39">
            <v>2</v>
          </cell>
          <cell r="F39">
            <v>569000</v>
          </cell>
        </row>
        <row r="40">
          <cell r="B40" t="str">
            <v>AULDANA</v>
          </cell>
          <cell r="C40">
            <v>1</v>
          </cell>
          <cell r="D40">
            <v>820000</v>
          </cell>
          <cell r="E40">
            <v>5</v>
          </cell>
          <cell r="F40">
            <v>850000</v>
          </cell>
        </row>
        <row r="41">
          <cell r="B41" t="str">
            <v>BEAUMONT</v>
          </cell>
          <cell r="C41">
            <v>16</v>
          </cell>
          <cell r="D41">
            <v>800800</v>
          </cell>
          <cell r="E41">
            <v>17</v>
          </cell>
          <cell r="F41">
            <v>821220</v>
          </cell>
        </row>
        <row r="42">
          <cell r="B42" t="str">
            <v>BEULAH PARK</v>
          </cell>
          <cell r="C42">
            <v>8</v>
          </cell>
          <cell r="D42">
            <v>577500</v>
          </cell>
          <cell r="E42">
            <v>9</v>
          </cell>
          <cell r="F42">
            <v>688000</v>
          </cell>
        </row>
        <row r="43">
          <cell r="B43" t="str">
            <v>BURNSIDE</v>
          </cell>
          <cell r="C43">
            <v>10</v>
          </cell>
          <cell r="D43">
            <v>901000</v>
          </cell>
          <cell r="E43">
            <v>5</v>
          </cell>
          <cell r="F43">
            <v>805000</v>
          </cell>
        </row>
        <row r="44">
          <cell r="B44" t="str">
            <v>DULWICH</v>
          </cell>
          <cell r="C44">
            <v>5</v>
          </cell>
          <cell r="D44">
            <v>715000</v>
          </cell>
          <cell r="E44">
            <v>5</v>
          </cell>
          <cell r="F44">
            <v>1210000</v>
          </cell>
        </row>
        <row r="45">
          <cell r="B45" t="str">
            <v>EASTWOOD</v>
          </cell>
          <cell r="C45">
            <v>2</v>
          </cell>
          <cell r="D45">
            <v>548750</v>
          </cell>
          <cell r="E45">
            <v>4</v>
          </cell>
          <cell r="F45">
            <v>582500</v>
          </cell>
        </row>
        <row r="46">
          <cell r="B46" t="str">
            <v>ERINDALE</v>
          </cell>
          <cell r="C46">
            <v>2</v>
          </cell>
          <cell r="D46">
            <v>883000</v>
          </cell>
          <cell r="E46">
            <v>5</v>
          </cell>
          <cell r="F46">
            <v>1130000</v>
          </cell>
        </row>
        <row r="47">
          <cell r="B47" t="str">
            <v>FREWVILLE</v>
          </cell>
          <cell r="E47">
            <v>1</v>
          </cell>
          <cell r="F47">
            <v>835000</v>
          </cell>
        </row>
        <row r="48">
          <cell r="B48" t="str">
            <v>GLEN OSMOND</v>
          </cell>
          <cell r="C48">
            <v>8</v>
          </cell>
          <cell r="D48">
            <v>755500</v>
          </cell>
          <cell r="E48">
            <v>5</v>
          </cell>
          <cell r="F48">
            <v>926500</v>
          </cell>
        </row>
        <row r="49">
          <cell r="B49" t="str">
            <v>GLENSIDE</v>
          </cell>
          <cell r="C49">
            <v>7</v>
          </cell>
          <cell r="D49">
            <v>790000</v>
          </cell>
          <cell r="E49">
            <v>5</v>
          </cell>
          <cell r="F49">
            <v>856000</v>
          </cell>
        </row>
        <row r="50">
          <cell r="B50" t="str">
            <v>GLENUNGA</v>
          </cell>
          <cell r="C50">
            <v>5</v>
          </cell>
          <cell r="D50">
            <v>670000</v>
          </cell>
          <cell r="E50">
            <v>3</v>
          </cell>
          <cell r="F50">
            <v>957500</v>
          </cell>
        </row>
        <row r="51">
          <cell r="B51" t="str">
            <v>HAZELWOOD PARK</v>
          </cell>
          <cell r="C51">
            <v>6</v>
          </cell>
          <cell r="D51">
            <v>980000</v>
          </cell>
          <cell r="E51">
            <v>10</v>
          </cell>
          <cell r="F51">
            <v>1127500</v>
          </cell>
        </row>
        <row r="52">
          <cell r="B52" t="str">
            <v>HORSNELL GULLY</v>
          </cell>
        </row>
        <row r="53">
          <cell r="B53" t="str">
            <v>KENSINGTON GARDENS</v>
          </cell>
          <cell r="C53">
            <v>11</v>
          </cell>
          <cell r="D53">
            <v>842000</v>
          </cell>
          <cell r="E53">
            <v>10</v>
          </cell>
          <cell r="F53">
            <v>825500</v>
          </cell>
        </row>
        <row r="54">
          <cell r="B54" t="str">
            <v>KENSINGTON PARK</v>
          </cell>
          <cell r="C54">
            <v>12</v>
          </cell>
          <cell r="D54">
            <v>932500</v>
          </cell>
          <cell r="E54">
            <v>12</v>
          </cell>
          <cell r="F54">
            <v>780000</v>
          </cell>
        </row>
        <row r="55">
          <cell r="B55" t="str">
            <v>LEABROOK</v>
          </cell>
          <cell r="C55">
            <v>2</v>
          </cell>
          <cell r="D55">
            <v>1080500</v>
          </cell>
          <cell r="E55">
            <v>2</v>
          </cell>
          <cell r="F55">
            <v>1092500</v>
          </cell>
        </row>
        <row r="56">
          <cell r="B56" t="str">
            <v>LEAWOOD GARDENS</v>
          </cell>
        </row>
        <row r="57">
          <cell r="B57" t="str">
            <v>LINDEN PARK</v>
          </cell>
          <cell r="C57">
            <v>2</v>
          </cell>
          <cell r="D57">
            <v>850000</v>
          </cell>
          <cell r="E57">
            <v>6</v>
          </cell>
          <cell r="F57">
            <v>850000</v>
          </cell>
        </row>
        <row r="58">
          <cell r="B58" t="str">
            <v>MAGILL</v>
          </cell>
          <cell r="C58">
            <v>53</v>
          </cell>
          <cell r="D58">
            <v>606000</v>
          </cell>
          <cell r="E58">
            <v>31</v>
          </cell>
          <cell r="F58">
            <v>598000</v>
          </cell>
        </row>
        <row r="59">
          <cell r="B59" t="str">
            <v>MOUNT OSMOND</v>
          </cell>
          <cell r="C59">
            <v>1</v>
          </cell>
          <cell r="D59">
            <v>495000</v>
          </cell>
          <cell r="E59">
            <v>2</v>
          </cell>
          <cell r="F59">
            <v>860000</v>
          </cell>
        </row>
        <row r="60">
          <cell r="B60" t="str">
            <v>ROSE PARK</v>
          </cell>
          <cell r="C60">
            <v>5</v>
          </cell>
          <cell r="D60">
            <v>1170000</v>
          </cell>
          <cell r="E60">
            <v>2</v>
          </cell>
          <cell r="F60">
            <v>1668500</v>
          </cell>
        </row>
        <row r="61">
          <cell r="B61" t="str">
            <v>ROSSLYN PARK</v>
          </cell>
          <cell r="C61">
            <v>8</v>
          </cell>
          <cell r="D61">
            <v>746500</v>
          </cell>
          <cell r="E61">
            <v>8</v>
          </cell>
          <cell r="F61">
            <v>815000</v>
          </cell>
        </row>
        <row r="62">
          <cell r="B62" t="str">
            <v>SKYE</v>
          </cell>
          <cell r="C62">
            <v>3</v>
          </cell>
          <cell r="D62">
            <v>630000</v>
          </cell>
          <cell r="E62">
            <v>2</v>
          </cell>
          <cell r="F62">
            <v>937500</v>
          </cell>
        </row>
        <row r="63">
          <cell r="B63" t="str">
            <v>ST GEORGES</v>
          </cell>
          <cell r="C63">
            <v>7</v>
          </cell>
          <cell r="D63">
            <v>1030000</v>
          </cell>
          <cell r="E63">
            <v>10</v>
          </cell>
          <cell r="F63">
            <v>960000</v>
          </cell>
        </row>
        <row r="64">
          <cell r="B64" t="str">
            <v>STONYFELL</v>
          </cell>
          <cell r="C64">
            <v>4</v>
          </cell>
          <cell r="D64">
            <v>845000</v>
          </cell>
          <cell r="E64">
            <v>5</v>
          </cell>
          <cell r="F64">
            <v>652500</v>
          </cell>
        </row>
        <row r="65">
          <cell r="B65" t="str">
            <v>TOORAK GARDENS</v>
          </cell>
          <cell r="C65">
            <v>9</v>
          </cell>
          <cell r="D65">
            <v>1930000</v>
          </cell>
          <cell r="E65">
            <v>9</v>
          </cell>
          <cell r="F65">
            <v>1252500</v>
          </cell>
        </row>
        <row r="66">
          <cell r="B66" t="str">
            <v>TUSMORE</v>
          </cell>
          <cell r="C66">
            <v>4</v>
          </cell>
          <cell r="D66">
            <v>1015000</v>
          </cell>
          <cell r="E66">
            <v>3</v>
          </cell>
          <cell r="F66">
            <v>1765000</v>
          </cell>
        </row>
        <row r="67">
          <cell r="B67" t="str">
            <v>WATERFALL GULLY</v>
          </cell>
          <cell r="C67">
            <v>1</v>
          </cell>
          <cell r="D67">
            <v>1638888</v>
          </cell>
        </row>
        <row r="68">
          <cell r="B68" t="str">
            <v>WATTLE PARK</v>
          </cell>
          <cell r="C68">
            <v>11</v>
          </cell>
          <cell r="D68">
            <v>805000</v>
          </cell>
          <cell r="E68">
            <v>3</v>
          </cell>
          <cell r="F68">
            <v>832000</v>
          </cell>
        </row>
        <row r="69">
          <cell r="B69" t="str">
            <v>ATHELSTONE</v>
          </cell>
          <cell r="C69">
            <v>31</v>
          </cell>
          <cell r="D69">
            <v>500000</v>
          </cell>
          <cell r="E69">
            <v>28</v>
          </cell>
          <cell r="F69">
            <v>495000</v>
          </cell>
        </row>
        <row r="70">
          <cell r="B70" t="str">
            <v>CAMPBELLTOWN</v>
          </cell>
          <cell r="C70">
            <v>37</v>
          </cell>
          <cell r="D70">
            <v>510000</v>
          </cell>
          <cell r="E70">
            <v>33</v>
          </cell>
          <cell r="F70">
            <v>530000</v>
          </cell>
        </row>
        <row r="71">
          <cell r="B71" t="str">
            <v>HECTORVILLE</v>
          </cell>
          <cell r="C71">
            <v>8</v>
          </cell>
          <cell r="D71">
            <v>501000</v>
          </cell>
          <cell r="E71">
            <v>12</v>
          </cell>
          <cell r="F71">
            <v>517000</v>
          </cell>
        </row>
        <row r="72">
          <cell r="B72" t="str">
            <v>MAGILL</v>
          </cell>
          <cell r="C72">
            <v>53</v>
          </cell>
          <cell r="D72">
            <v>606000</v>
          </cell>
          <cell r="E72">
            <v>31</v>
          </cell>
          <cell r="F72">
            <v>598000</v>
          </cell>
        </row>
        <row r="73">
          <cell r="B73" t="str">
            <v>NEWTON</v>
          </cell>
          <cell r="C73">
            <v>17</v>
          </cell>
          <cell r="D73">
            <v>497500</v>
          </cell>
          <cell r="E73">
            <v>21</v>
          </cell>
          <cell r="F73">
            <v>500500</v>
          </cell>
        </row>
        <row r="74">
          <cell r="B74" t="str">
            <v>PARADISE</v>
          </cell>
          <cell r="C74">
            <v>25</v>
          </cell>
          <cell r="D74">
            <v>468500</v>
          </cell>
          <cell r="E74">
            <v>18</v>
          </cell>
          <cell r="F74">
            <v>517500</v>
          </cell>
        </row>
        <row r="75">
          <cell r="B75" t="str">
            <v>ROSTREVOR</v>
          </cell>
          <cell r="C75">
            <v>28</v>
          </cell>
          <cell r="D75">
            <v>543500</v>
          </cell>
          <cell r="E75">
            <v>33</v>
          </cell>
          <cell r="F75">
            <v>605000</v>
          </cell>
        </row>
        <row r="76">
          <cell r="B76" t="str">
            <v>TRANMERE</v>
          </cell>
          <cell r="C76">
            <v>18</v>
          </cell>
          <cell r="D76">
            <v>625000</v>
          </cell>
          <cell r="E76">
            <v>11</v>
          </cell>
          <cell r="F76">
            <v>685500</v>
          </cell>
        </row>
        <row r="77">
          <cell r="B77" t="str">
            <v>ALBERT PARK</v>
          </cell>
          <cell r="C77">
            <v>8</v>
          </cell>
          <cell r="D77">
            <v>400000</v>
          </cell>
          <cell r="E77">
            <v>12</v>
          </cell>
          <cell r="F77">
            <v>467000</v>
          </cell>
        </row>
        <row r="78">
          <cell r="B78" t="str">
            <v>ALLENBY GARDENS</v>
          </cell>
          <cell r="C78">
            <v>2</v>
          </cell>
          <cell r="D78">
            <v>500000</v>
          </cell>
          <cell r="E78">
            <v>5</v>
          </cell>
          <cell r="F78">
            <v>581800</v>
          </cell>
        </row>
        <row r="79">
          <cell r="B79" t="str">
            <v>ATHOL PARK</v>
          </cell>
          <cell r="C79">
            <v>5</v>
          </cell>
          <cell r="D79">
            <v>328500</v>
          </cell>
          <cell r="E79">
            <v>7</v>
          </cell>
          <cell r="F79">
            <v>367000</v>
          </cell>
        </row>
        <row r="80">
          <cell r="B80" t="str">
            <v>BEVERLEY</v>
          </cell>
          <cell r="C80">
            <v>4</v>
          </cell>
          <cell r="D80">
            <v>477500</v>
          </cell>
          <cell r="E80">
            <v>10</v>
          </cell>
          <cell r="F80">
            <v>476750</v>
          </cell>
        </row>
        <row r="81">
          <cell r="B81" t="str">
            <v>BOWDEN</v>
          </cell>
          <cell r="C81">
            <v>1</v>
          </cell>
          <cell r="D81">
            <v>1725000</v>
          </cell>
        </row>
        <row r="82">
          <cell r="B82" t="str">
            <v>BROMPTON</v>
          </cell>
          <cell r="C82">
            <v>8</v>
          </cell>
          <cell r="D82">
            <v>500000</v>
          </cell>
          <cell r="E82">
            <v>15</v>
          </cell>
          <cell r="F82">
            <v>491000</v>
          </cell>
        </row>
        <row r="83">
          <cell r="B83" t="str">
            <v>CHELTENHAM</v>
          </cell>
          <cell r="C83">
            <v>1</v>
          </cell>
          <cell r="D83">
            <v>745000</v>
          </cell>
          <cell r="E83">
            <v>3</v>
          </cell>
          <cell r="F83">
            <v>400000</v>
          </cell>
        </row>
        <row r="84">
          <cell r="B84" t="str">
            <v>CROYDON</v>
          </cell>
          <cell r="C84">
            <v>1</v>
          </cell>
          <cell r="D84">
            <v>500000</v>
          </cell>
          <cell r="E84">
            <v>5</v>
          </cell>
          <cell r="F84">
            <v>500000</v>
          </cell>
        </row>
        <row r="85">
          <cell r="B85" t="str">
            <v>DEVON PARK</v>
          </cell>
          <cell r="E85">
            <v>4</v>
          </cell>
          <cell r="F85">
            <v>505500</v>
          </cell>
        </row>
        <row r="86">
          <cell r="B86" t="str">
            <v>FINDON</v>
          </cell>
          <cell r="C86">
            <v>23</v>
          </cell>
          <cell r="D86">
            <v>440000</v>
          </cell>
          <cell r="E86">
            <v>13</v>
          </cell>
          <cell r="F86">
            <v>480000</v>
          </cell>
        </row>
        <row r="87">
          <cell r="B87" t="str">
            <v>FLINDERS PARK</v>
          </cell>
          <cell r="C87">
            <v>19</v>
          </cell>
          <cell r="D87">
            <v>555000</v>
          </cell>
          <cell r="E87">
            <v>19</v>
          </cell>
          <cell r="F87">
            <v>560000</v>
          </cell>
        </row>
        <row r="88">
          <cell r="B88" t="str">
            <v>FULHAM GARDENS</v>
          </cell>
          <cell r="C88">
            <v>24</v>
          </cell>
          <cell r="D88">
            <v>579000</v>
          </cell>
          <cell r="E88">
            <v>18</v>
          </cell>
          <cell r="F88">
            <v>570000</v>
          </cell>
        </row>
        <row r="89">
          <cell r="B89" t="str">
            <v>GRANGE</v>
          </cell>
          <cell r="C89">
            <v>17</v>
          </cell>
          <cell r="D89">
            <v>625000</v>
          </cell>
          <cell r="E89">
            <v>21</v>
          </cell>
          <cell r="F89">
            <v>675000</v>
          </cell>
        </row>
        <row r="90">
          <cell r="B90" t="str">
            <v>HENDON</v>
          </cell>
          <cell r="C90">
            <v>4</v>
          </cell>
          <cell r="D90">
            <v>407500</v>
          </cell>
          <cell r="E90">
            <v>5</v>
          </cell>
          <cell r="F90">
            <v>420000</v>
          </cell>
        </row>
        <row r="91">
          <cell r="B91" t="str">
            <v>HENLEY BEACH</v>
          </cell>
          <cell r="C91">
            <v>14</v>
          </cell>
          <cell r="D91">
            <v>719150</v>
          </cell>
          <cell r="E91">
            <v>16</v>
          </cell>
          <cell r="F91">
            <v>799000</v>
          </cell>
        </row>
        <row r="92">
          <cell r="B92" t="str">
            <v>HENLEY BEACH SOUTH</v>
          </cell>
          <cell r="C92">
            <v>6</v>
          </cell>
          <cell r="D92">
            <v>1000000</v>
          </cell>
          <cell r="E92">
            <v>9</v>
          </cell>
          <cell r="F92">
            <v>715000</v>
          </cell>
        </row>
        <row r="93">
          <cell r="B93" t="str">
            <v>HINDMARSH</v>
          </cell>
        </row>
        <row r="94">
          <cell r="B94" t="str">
            <v>KIDMAN PARK</v>
          </cell>
          <cell r="C94">
            <v>7</v>
          </cell>
          <cell r="D94">
            <v>592500</v>
          </cell>
          <cell r="E94">
            <v>6</v>
          </cell>
          <cell r="F94">
            <v>610000</v>
          </cell>
        </row>
        <row r="95">
          <cell r="B95" t="str">
            <v>KILKENNY</v>
          </cell>
          <cell r="C95">
            <v>3</v>
          </cell>
          <cell r="D95">
            <v>462500</v>
          </cell>
          <cell r="E95">
            <v>4</v>
          </cell>
          <cell r="F95">
            <v>515000</v>
          </cell>
        </row>
        <row r="96">
          <cell r="B96" t="str">
            <v>OVINGHAM</v>
          </cell>
          <cell r="C96">
            <v>4</v>
          </cell>
          <cell r="D96">
            <v>638625</v>
          </cell>
          <cell r="E96">
            <v>5</v>
          </cell>
          <cell r="F96">
            <v>685000</v>
          </cell>
        </row>
        <row r="97">
          <cell r="B97" t="str">
            <v>PENNINGTON</v>
          </cell>
          <cell r="C97">
            <v>6</v>
          </cell>
          <cell r="D97">
            <v>345000</v>
          </cell>
          <cell r="E97">
            <v>5</v>
          </cell>
          <cell r="F97">
            <v>384500</v>
          </cell>
        </row>
        <row r="98">
          <cell r="B98" t="str">
            <v>RENOWN PARK</v>
          </cell>
          <cell r="C98">
            <v>2</v>
          </cell>
          <cell r="D98">
            <v>410000</v>
          </cell>
          <cell r="E98">
            <v>3</v>
          </cell>
          <cell r="F98">
            <v>532500</v>
          </cell>
        </row>
        <row r="99">
          <cell r="B99" t="str">
            <v>RIDLEYTON</v>
          </cell>
          <cell r="C99">
            <v>4</v>
          </cell>
          <cell r="D99">
            <v>428000</v>
          </cell>
          <cell r="E99">
            <v>1</v>
          </cell>
          <cell r="F99">
            <v>560000</v>
          </cell>
        </row>
        <row r="100">
          <cell r="B100" t="str">
            <v>ROSEWATER</v>
          </cell>
          <cell r="C100">
            <v>20</v>
          </cell>
          <cell r="D100">
            <v>365000</v>
          </cell>
          <cell r="E100">
            <v>20</v>
          </cell>
          <cell r="F100">
            <v>325000</v>
          </cell>
        </row>
        <row r="101">
          <cell r="B101" t="str">
            <v>ROYAL PARK</v>
          </cell>
          <cell r="C101">
            <v>18</v>
          </cell>
          <cell r="D101">
            <v>348000</v>
          </cell>
          <cell r="E101">
            <v>11</v>
          </cell>
          <cell r="F101">
            <v>425000</v>
          </cell>
        </row>
        <row r="102">
          <cell r="B102" t="str">
            <v>SEATON</v>
          </cell>
          <cell r="C102">
            <v>25</v>
          </cell>
          <cell r="D102">
            <v>445000</v>
          </cell>
          <cell r="E102">
            <v>31</v>
          </cell>
          <cell r="F102">
            <v>483000</v>
          </cell>
        </row>
        <row r="103">
          <cell r="B103" t="str">
            <v>SEMAPHORE PARK</v>
          </cell>
          <cell r="C103">
            <v>11</v>
          </cell>
          <cell r="D103">
            <v>502500</v>
          </cell>
          <cell r="E103">
            <v>12</v>
          </cell>
          <cell r="F103">
            <v>505000</v>
          </cell>
        </row>
        <row r="104">
          <cell r="B104" t="str">
            <v>ST CLAIR</v>
          </cell>
          <cell r="C104">
            <v>5</v>
          </cell>
          <cell r="D104">
            <v>645000</v>
          </cell>
          <cell r="E104">
            <v>6</v>
          </cell>
          <cell r="F104">
            <v>481000</v>
          </cell>
        </row>
        <row r="105">
          <cell r="B105" t="str">
            <v>TENNYSON</v>
          </cell>
          <cell r="C105">
            <v>6</v>
          </cell>
          <cell r="D105">
            <v>762500</v>
          </cell>
          <cell r="E105">
            <v>3</v>
          </cell>
          <cell r="F105">
            <v>900000</v>
          </cell>
        </row>
        <row r="106">
          <cell r="B106" t="str">
            <v>WELLAND</v>
          </cell>
        </row>
        <row r="107">
          <cell r="B107" t="str">
            <v>WEST BEACH</v>
          </cell>
          <cell r="C107">
            <v>17</v>
          </cell>
          <cell r="D107">
            <v>585000</v>
          </cell>
          <cell r="E107">
            <v>7</v>
          </cell>
          <cell r="F107">
            <v>706000</v>
          </cell>
        </row>
        <row r="108">
          <cell r="B108" t="str">
            <v>WEST CROYDON</v>
          </cell>
          <cell r="C108">
            <v>15</v>
          </cell>
          <cell r="D108">
            <v>530000</v>
          </cell>
          <cell r="E108">
            <v>8</v>
          </cell>
          <cell r="F108">
            <v>560500</v>
          </cell>
        </row>
        <row r="109">
          <cell r="B109" t="str">
            <v>WEST HINDMARSH</v>
          </cell>
          <cell r="C109">
            <v>1</v>
          </cell>
          <cell r="D109">
            <v>480000</v>
          </cell>
          <cell r="E109">
            <v>3</v>
          </cell>
          <cell r="F109">
            <v>480000</v>
          </cell>
        </row>
        <row r="110">
          <cell r="B110" t="str">
            <v>WEST LAKES</v>
          </cell>
          <cell r="C110">
            <v>23</v>
          </cell>
          <cell r="D110">
            <v>707500</v>
          </cell>
          <cell r="E110">
            <v>14</v>
          </cell>
          <cell r="F110">
            <v>715500</v>
          </cell>
        </row>
        <row r="111">
          <cell r="B111" t="str">
            <v>WEST LAKES SHORE</v>
          </cell>
          <cell r="C111">
            <v>3</v>
          </cell>
          <cell r="D111">
            <v>822500</v>
          </cell>
          <cell r="E111">
            <v>14</v>
          </cell>
          <cell r="F111">
            <v>571500</v>
          </cell>
        </row>
        <row r="112">
          <cell r="B112" t="str">
            <v>WOODVILLE</v>
          </cell>
          <cell r="C112">
            <v>4</v>
          </cell>
          <cell r="D112">
            <v>557500</v>
          </cell>
          <cell r="E112">
            <v>8</v>
          </cell>
          <cell r="F112">
            <v>580000</v>
          </cell>
        </row>
        <row r="113">
          <cell r="B113" t="str">
            <v>WOODVILLE NORTH</v>
          </cell>
          <cell r="C113">
            <v>6</v>
          </cell>
          <cell r="D113">
            <v>393500</v>
          </cell>
          <cell r="E113">
            <v>9</v>
          </cell>
          <cell r="F113">
            <v>500000</v>
          </cell>
        </row>
        <row r="114">
          <cell r="B114" t="str">
            <v>WOODVILLE PARK</v>
          </cell>
          <cell r="C114">
            <v>7</v>
          </cell>
          <cell r="D114">
            <v>547500</v>
          </cell>
          <cell r="E114">
            <v>4</v>
          </cell>
          <cell r="F114">
            <v>517500</v>
          </cell>
        </row>
        <row r="115">
          <cell r="B115" t="str">
            <v>WOODVILLE SOUTH</v>
          </cell>
          <cell r="C115">
            <v>17</v>
          </cell>
          <cell r="D115">
            <v>450000</v>
          </cell>
          <cell r="E115">
            <v>15</v>
          </cell>
          <cell r="F115">
            <v>450000</v>
          </cell>
        </row>
        <row r="116">
          <cell r="B116" t="str">
            <v>WOODVILLE WEST</v>
          </cell>
          <cell r="C116">
            <v>12</v>
          </cell>
          <cell r="D116">
            <v>462500</v>
          </cell>
          <cell r="E116">
            <v>9</v>
          </cell>
          <cell r="F116">
            <v>489000</v>
          </cell>
        </row>
        <row r="117">
          <cell r="B117" t="str">
            <v>BIBARINGA</v>
          </cell>
        </row>
        <row r="118">
          <cell r="B118" t="str">
            <v>EVANSTON</v>
          </cell>
          <cell r="C118">
            <v>12</v>
          </cell>
          <cell r="D118">
            <v>255000</v>
          </cell>
          <cell r="E118">
            <v>16</v>
          </cell>
          <cell r="F118">
            <v>322500</v>
          </cell>
        </row>
        <row r="119">
          <cell r="B119" t="str">
            <v>EVANSTON GARDENS</v>
          </cell>
          <cell r="C119">
            <v>13</v>
          </cell>
          <cell r="D119">
            <v>329900</v>
          </cell>
          <cell r="E119">
            <v>5</v>
          </cell>
          <cell r="F119">
            <v>300000</v>
          </cell>
        </row>
        <row r="120">
          <cell r="B120" t="str">
            <v>EVANSTON PARK</v>
          </cell>
          <cell r="C120">
            <v>29</v>
          </cell>
          <cell r="D120">
            <v>327500</v>
          </cell>
          <cell r="E120">
            <v>15</v>
          </cell>
          <cell r="F120">
            <v>357500</v>
          </cell>
        </row>
        <row r="121">
          <cell r="B121" t="str">
            <v>EVANSTON SOUTH</v>
          </cell>
          <cell r="C121">
            <v>1</v>
          </cell>
          <cell r="D121">
            <v>455000</v>
          </cell>
          <cell r="E121">
            <v>2</v>
          </cell>
          <cell r="F121">
            <v>402000</v>
          </cell>
        </row>
        <row r="122">
          <cell r="B122" t="str">
            <v>GAWLER</v>
          </cell>
          <cell r="C122">
            <v>3</v>
          </cell>
          <cell r="D122">
            <v>363000</v>
          </cell>
        </row>
        <row r="123">
          <cell r="B123" t="str">
            <v>GAWLER EAST</v>
          </cell>
          <cell r="C123">
            <v>29</v>
          </cell>
          <cell r="D123">
            <v>337000</v>
          </cell>
          <cell r="E123">
            <v>14</v>
          </cell>
          <cell r="F123">
            <v>321500</v>
          </cell>
        </row>
        <row r="124">
          <cell r="B124" t="str">
            <v>GAWLER SOUTH</v>
          </cell>
          <cell r="C124">
            <v>15</v>
          </cell>
          <cell r="D124">
            <v>319950</v>
          </cell>
          <cell r="E124">
            <v>13</v>
          </cell>
          <cell r="F124">
            <v>319250</v>
          </cell>
        </row>
        <row r="125">
          <cell r="B125" t="str">
            <v>GAWLER WEST</v>
          </cell>
          <cell r="E125">
            <v>5</v>
          </cell>
          <cell r="F125">
            <v>247000</v>
          </cell>
        </row>
        <row r="126">
          <cell r="B126" t="str">
            <v>HILLIER</v>
          </cell>
        </row>
        <row r="127">
          <cell r="B127" t="str">
            <v>KUDLA</v>
          </cell>
        </row>
        <row r="128">
          <cell r="B128" t="str">
            <v>REID</v>
          </cell>
          <cell r="C128">
            <v>1</v>
          </cell>
          <cell r="D128">
            <v>415000</v>
          </cell>
          <cell r="E128">
            <v>2</v>
          </cell>
          <cell r="F128">
            <v>407500</v>
          </cell>
        </row>
        <row r="129">
          <cell r="B129" t="str">
            <v>ULEYBURY</v>
          </cell>
        </row>
        <row r="130">
          <cell r="B130" t="str">
            <v>WILLASTON</v>
          </cell>
          <cell r="C130">
            <v>23</v>
          </cell>
          <cell r="D130">
            <v>295750</v>
          </cell>
          <cell r="E130">
            <v>19</v>
          </cell>
          <cell r="F130">
            <v>303000</v>
          </cell>
        </row>
        <row r="131">
          <cell r="B131" t="str">
            <v>BRIGHTON</v>
          </cell>
          <cell r="C131">
            <v>13</v>
          </cell>
          <cell r="D131">
            <v>783500</v>
          </cell>
          <cell r="E131">
            <v>16</v>
          </cell>
          <cell r="F131">
            <v>780000</v>
          </cell>
        </row>
        <row r="132">
          <cell r="B132" t="str">
            <v>GLENELG</v>
          </cell>
          <cell r="C132">
            <v>2</v>
          </cell>
          <cell r="D132">
            <v>1050000</v>
          </cell>
          <cell r="E132">
            <v>1</v>
          </cell>
          <cell r="F132">
            <v>2200000</v>
          </cell>
        </row>
        <row r="133">
          <cell r="B133" t="str">
            <v>GLENELG EAST</v>
          </cell>
          <cell r="C133">
            <v>9</v>
          </cell>
          <cell r="D133">
            <v>900000</v>
          </cell>
          <cell r="E133">
            <v>5</v>
          </cell>
          <cell r="F133">
            <v>725000</v>
          </cell>
        </row>
        <row r="134">
          <cell r="B134" t="str">
            <v>GLENELG NORTH</v>
          </cell>
          <cell r="C134">
            <v>13</v>
          </cell>
          <cell r="D134">
            <v>558000</v>
          </cell>
          <cell r="E134">
            <v>12</v>
          </cell>
          <cell r="F134">
            <v>685000</v>
          </cell>
        </row>
        <row r="135">
          <cell r="B135" t="str">
            <v>GLENELG SOUTH</v>
          </cell>
          <cell r="C135">
            <v>4</v>
          </cell>
          <cell r="D135">
            <v>715000</v>
          </cell>
          <cell r="E135">
            <v>3</v>
          </cell>
          <cell r="F135">
            <v>910000</v>
          </cell>
        </row>
        <row r="136">
          <cell r="B136" t="str">
            <v>HOVE</v>
          </cell>
          <cell r="C136">
            <v>11</v>
          </cell>
          <cell r="D136">
            <v>725000</v>
          </cell>
          <cell r="E136">
            <v>4</v>
          </cell>
          <cell r="F136">
            <v>645000</v>
          </cell>
        </row>
        <row r="137">
          <cell r="B137" t="str">
            <v>KINGSTON PARK</v>
          </cell>
          <cell r="C137">
            <v>2</v>
          </cell>
          <cell r="D137">
            <v>1012500</v>
          </cell>
        </row>
        <row r="138">
          <cell r="B138" t="str">
            <v>NORTH BRIGHTON</v>
          </cell>
          <cell r="C138">
            <v>5</v>
          </cell>
          <cell r="D138">
            <v>632500</v>
          </cell>
          <cell r="E138">
            <v>6</v>
          </cell>
          <cell r="F138">
            <v>605000</v>
          </cell>
        </row>
        <row r="139">
          <cell r="B139" t="str">
            <v>SEACLIFF</v>
          </cell>
          <cell r="C139">
            <v>6</v>
          </cell>
          <cell r="D139">
            <v>635350</v>
          </cell>
          <cell r="E139">
            <v>1</v>
          </cell>
          <cell r="F139">
            <v>936000</v>
          </cell>
        </row>
        <row r="140">
          <cell r="B140" t="str">
            <v>SEACLIFF PARK</v>
          </cell>
          <cell r="C140">
            <v>8</v>
          </cell>
          <cell r="D140">
            <v>502500</v>
          </cell>
          <cell r="E140">
            <v>10</v>
          </cell>
          <cell r="F140">
            <v>517000</v>
          </cell>
        </row>
        <row r="141">
          <cell r="B141" t="str">
            <v>SOMERTON PARK</v>
          </cell>
          <cell r="C141">
            <v>18</v>
          </cell>
          <cell r="D141">
            <v>830000</v>
          </cell>
          <cell r="E141">
            <v>19</v>
          </cell>
          <cell r="F141">
            <v>660000</v>
          </cell>
        </row>
        <row r="142">
          <cell r="B142" t="str">
            <v>SOUTH BRIGHTON</v>
          </cell>
          <cell r="C142">
            <v>14</v>
          </cell>
          <cell r="D142">
            <v>550000</v>
          </cell>
          <cell r="E142">
            <v>8</v>
          </cell>
          <cell r="F142">
            <v>590000</v>
          </cell>
        </row>
        <row r="143">
          <cell r="B143" t="str">
            <v>ASCOT PARK</v>
          </cell>
          <cell r="C143">
            <v>20</v>
          </cell>
          <cell r="D143">
            <v>395000</v>
          </cell>
          <cell r="E143">
            <v>7</v>
          </cell>
          <cell r="F143">
            <v>424000</v>
          </cell>
        </row>
        <row r="144">
          <cell r="B144" t="str">
            <v>BEDFORD PARK</v>
          </cell>
          <cell r="C144">
            <v>6</v>
          </cell>
          <cell r="D144">
            <v>481500</v>
          </cell>
          <cell r="E144">
            <v>5</v>
          </cell>
          <cell r="F144">
            <v>516000</v>
          </cell>
        </row>
        <row r="145">
          <cell r="B145" t="str">
            <v>CLOVELLY PARK</v>
          </cell>
          <cell r="C145">
            <v>10</v>
          </cell>
          <cell r="D145">
            <v>445500</v>
          </cell>
          <cell r="E145">
            <v>16</v>
          </cell>
          <cell r="F145">
            <v>468400</v>
          </cell>
        </row>
        <row r="146">
          <cell r="B146" t="str">
            <v>DARLINGTON</v>
          </cell>
          <cell r="C146">
            <v>1</v>
          </cell>
          <cell r="D146">
            <v>605000</v>
          </cell>
          <cell r="E146">
            <v>2</v>
          </cell>
          <cell r="F146">
            <v>447500</v>
          </cell>
        </row>
        <row r="147">
          <cell r="B147" t="str">
            <v>DOVER GARDENS</v>
          </cell>
          <cell r="C147">
            <v>10</v>
          </cell>
          <cell r="D147">
            <v>420000</v>
          </cell>
          <cell r="E147">
            <v>11</v>
          </cell>
          <cell r="F147">
            <v>495000</v>
          </cell>
        </row>
        <row r="148">
          <cell r="B148" t="str">
            <v>EDWARDSTOWN</v>
          </cell>
          <cell r="C148">
            <v>17</v>
          </cell>
          <cell r="D148">
            <v>432500</v>
          </cell>
          <cell r="E148">
            <v>15</v>
          </cell>
          <cell r="F148">
            <v>470000</v>
          </cell>
        </row>
        <row r="149">
          <cell r="B149" t="str">
            <v>GLANDORE</v>
          </cell>
          <cell r="C149">
            <v>9</v>
          </cell>
          <cell r="D149">
            <v>542500</v>
          </cell>
          <cell r="E149">
            <v>8</v>
          </cell>
          <cell r="F149">
            <v>550000</v>
          </cell>
        </row>
        <row r="150">
          <cell r="B150" t="str">
            <v>GLENGOWRIE</v>
          </cell>
          <cell r="C150">
            <v>11</v>
          </cell>
          <cell r="D150">
            <v>598500</v>
          </cell>
          <cell r="E150">
            <v>20</v>
          </cell>
          <cell r="F150">
            <v>620000</v>
          </cell>
        </row>
        <row r="151">
          <cell r="B151" t="str">
            <v>HALLETT COVE</v>
          </cell>
          <cell r="C151">
            <v>37</v>
          </cell>
          <cell r="D151">
            <v>467500</v>
          </cell>
          <cell r="E151">
            <v>50</v>
          </cell>
          <cell r="F151">
            <v>408500</v>
          </cell>
        </row>
        <row r="152">
          <cell r="B152" t="str">
            <v>LONSDALE</v>
          </cell>
        </row>
        <row r="153">
          <cell r="B153" t="str">
            <v>MARINO</v>
          </cell>
          <cell r="C153">
            <v>9</v>
          </cell>
          <cell r="D153">
            <v>690000</v>
          </cell>
          <cell r="E153">
            <v>7</v>
          </cell>
          <cell r="F153">
            <v>576000</v>
          </cell>
        </row>
        <row r="154">
          <cell r="B154" t="str">
            <v>MARION</v>
          </cell>
          <cell r="C154">
            <v>14</v>
          </cell>
          <cell r="D154">
            <v>480000</v>
          </cell>
          <cell r="E154">
            <v>12</v>
          </cell>
          <cell r="F154">
            <v>489500</v>
          </cell>
        </row>
        <row r="155">
          <cell r="B155" t="str">
            <v>MITCHELL PARK</v>
          </cell>
          <cell r="C155">
            <v>22</v>
          </cell>
          <cell r="D155">
            <v>434000</v>
          </cell>
          <cell r="E155">
            <v>13</v>
          </cell>
          <cell r="F155">
            <v>435000</v>
          </cell>
        </row>
        <row r="156">
          <cell r="B156" t="str">
            <v>MORPHETTVILLE</v>
          </cell>
          <cell r="C156">
            <v>10</v>
          </cell>
          <cell r="D156">
            <v>477500</v>
          </cell>
          <cell r="E156">
            <v>10</v>
          </cell>
          <cell r="F156">
            <v>501000</v>
          </cell>
        </row>
        <row r="157">
          <cell r="B157" t="str">
            <v>OAKLANDS PARK</v>
          </cell>
          <cell r="C157">
            <v>14</v>
          </cell>
          <cell r="D157">
            <v>471500</v>
          </cell>
          <cell r="E157">
            <v>12</v>
          </cell>
          <cell r="F157">
            <v>504000</v>
          </cell>
        </row>
        <row r="158">
          <cell r="B158" t="str">
            <v>O'HALLORAN HILL</v>
          </cell>
          <cell r="C158">
            <v>10</v>
          </cell>
          <cell r="D158">
            <v>380000</v>
          </cell>
          <cell r="E158">
            <v>10</v>
          </cell>
          <cell r="F158">
            <v>380000</v>
          </cell>
        </row>
        <row r="159">
          <cell r="B159" t="str">
            <v>PARK HOLME</v>
          </cell>
          <cell r="C159">
            <v>10</v>
          </cell>
          <cell r="D159">
            <v>431000</v>
          </cell>
          <cell r="E159">
            <v>7</v>
          </cell>
          <cell r="F159">
            <v>435000</v>
          </cell>
        </row>
        <row r="160">
          <cell r="B160" t="str">
            <v>PLYMPTON PARK</v>
          </cell>
          <cell r="C160">
            <v>14</v>
          </cell>
          <cell r="D160">
            <v>471200</v>
          </cell>
          <cell r="E160">
            <v>18</v>
          </cell>
          <cell r="F160">
            <v>490250</v>
          </cell>
        </row>
        <row r="161">
          <cell r="B161" t="str">
            <v>SEACLIFF PARK</v>
          </cell>
          <cell r="C161">
            <v>8</v>
          </cell>
          <cell r="D161">
            <v>502500</v>
          </cell>
          <cell r="E161">
            <v>10</v>
          </cell>
          <cell r="F161">
            <v>517000</v>
          </cell>
        </row>
        <row r="162">
          <cell r="B162" t="str">
            <v>SEACOMBE GARDENS</v>
          </cell>
          <cell r="C162">
            <v>15</v>
          </cell>
          <cell r="D162">
            <v>417500</v>
          </cell>
          <cell r="E162">
            <v>9</v>
          </cell>
          <cell r="F162">
            <v>470000</v>
          </cell>
        </row>
        <row r="163">
          <cell r="B163" t="str">
            <v>SEACOMBE HEIGHTS</v>
          </cell>
          <cell r="C163">
            <v>9</v>
          </cell>
          <cell r="D163">
            <v>382500</v>
          </cell>
          <cell r="E163">
            <v>6</v>
          </cell>
          <cell r="F163">
            <v>420944</v>
          </cell>
        </row>
        <row r="164">
          <cell r="B164" t="str">
            <v>SEAVIEW DOWNS</v>
          </cell>
          <cell r="C164">
            <v>8</v>
          </cell>
          <cell r="D164">
            <v>520000</v>
          </cell>
          <cell r="E164">
            <v>15</v>
          </cell>
          <cell r="F164">
            <v>504005.5</v>
          </cell>
        </row>
        <row r="165">
          <cell r="B165" t="str">
            <v>SHEIDOW PARK</v>
          </cell>
          <cell r="C165">
            <v>24</v>
          </cell>
          <cell r="D165">
            <v>390000</v>
          </cell>
          <cell r="E165">
            <v>15</v>
          </cell>
          <cell r="F165">
            <v>445000</v>
          </cell>
        </row>
        <row r="166">
          <cell r="B166" t="str">
            <v>SOUTH PLYMPTON</v>
          </cell>
          <cell r="C166">
            <v>6</v>
          </cell>
          <cell r="D166">
            <v>535000</v>
          </cell>
          <cell r="E166">
            <v>16</v>
          </cell>
          <cell r="F166">
            <v>484000</v>
          </cell>
        </row>
        <row r="167">
          <cell r="B167" t="str">
            <v>STURT</v>
          </cell>
          <cell r="C167">
            <v>10</v>
          </cell>
          <cell r="D167">
            <v>419000</v>
          </cell>
          <cell r="E167">
            <v>9</v>
          </cell>
          <cell r="F167">
            <v>479050</v>
          </cell>
        </row>
        <row r="168">
          <cell r="B168" t="str">
            <v>TROTT PARK</v>
          </cell>
          <cell r="C168">
            <v>10</v>
          </cell>
          <cell r="D168">
            <v>332500</v>
          </cell>
          <cell r="E168">
            <v>13</v>
          </cell>
          <cell r="F168">
            <v>335000</v>
          </cell>
        </row>
        <row r="169">
          <cell r="B169" t="str">
            <v>WARRADALE</v>
          </cell>
          <cell r="C169">
            <v>19</v>
          </cell>
          <cell r="D169">
            <v>519500</v>
          </cell>
          <cell r="E169">
            <v>15</v>
          </cell>
          <cell r="F169">
            <v>570000</v>
          </cell>
        </row>
        <row r="170">
          <cell r="B170" t="str">
            <v>BEDFORD PARK</v>
          </cell>
          <cell r="C170">
            <v>6</v>
          </cell>
          <cell r="D170">
            <v>481500</v>
          </cell>
          <cell r="E170">
            <v>5</v>
          </cell>
          <cell r="F170">
            <v>516000</v>
          </cell>
        </row>
        <row r="171">
          <cell r="B171" t="str">
            <v>BELAIR</v>
          </cell>
          <cell r="C171">
            <v>23</v>
          </cell>
          <cell r="D171">
            <v>520500</v>
          </cell>
          <cell r="E171">
            <v>15</v>
          </cell>
          <cell r="F171">
            <v>561000</v>
          </cell>
        </row>
        <row r="172">
          <cell r="B172" t="str">
            <v>BELLEVUE HEIGHTS</v>
          </cell>
          <cell r="C172">
            <v>9</v>
          </cell>
          <cell r="D172">
            <v>515000</v>
          </cell>
          <cell r="E172">
            <v>6</v>
          </cell>
          <cell r="F172">
            <v>545000</v>
          </cell>
        </row>
        <row r="173">
          <cell r="B173" t="str">
            <v>BLACKWOOD</v>
          </cell>
          <cell r="C173">
            <v>18</v>
          </cell>
          <cell r="D173">
            <v>482500</v>
          </cell>
          <cell r="E173">
            <v>19</v>
          </cell>
          <cell r="F173">
            <v>500000</v>
          </cell>
        </row>
        <row r="174">
          <cell r="B174" t="str">
            <v>BROWN HILL CREEK</v>
          </cell>
          <cell r="C174">
            <v>1</v>
          </cell>
          <cell r="D174">
            <v>1020000</v>
          </cell>
        </row>
        <row r="175">
          <cell r="B175" t="str">
            <v>CLAPHAM</v>
          </cell>
          <cell r="C175">
            <v>5</v>
          </cell>
          <cell r="D175">
            <v>547500</v>
          </cell>
          <cell r="E175">
            <v>2</v>
          </cell>
          <cell r="F175">
            <v>665000</v>
          </cell>
        </row>
        <row r="176">
          <cell r="B176" t="str">
            <v>CLARENCE GARDENS</v>
          </cell>
          <cell r="C176">
            <v>9</v>
          </cell>
          <cell r="D176">
            <v>557000</v>
          </cell>
          <cell r="E176">
            <v>7</v>
          </cell>
          <cell r="F176">
            <v>612000</v>
          </cell>
        </row>
        <row r="177">
          <cell r="B177" t="str">
            <v>COLONEL LIGHT GARDENS</v>
          </cell>
          <cell r="C177">
            <v>12</v>
          </cell>
          <cell r="D177">
            <v>680000</v>
          </cell>
          <cell r="E177">
            <v>7</v>
          </cell>
          <cell r="F177">
            <v>715000</v>
          </cell>
        </row>
        <row r="178">
          <cell r="B178" t="str">
            <v>COROMANDEL VALLEY</v>
          </cell>
          <cell r="C178">
            <v>17</v>
          </cell>
          <cell r="D178">
            <v>459000</v>
          </cell>
          <cell r="E178">
            <v>13</v>
          </cell>
          <cell r="F178">
            <v>487500</v>
          </cell>
        </row>
        <row r="179">
          <cell r="B179" t="str">
            <v>CRAFERS WEST</v>
          </cell>
          <cell r="C179">
            <v>8</v>
          </cell>
          <cell r="D179">
            <v>561250</v>
          </cell>
          <cell r="E179">
            <v>6</v>
          </cell>
          <cell r="F179">
            <v>642500</v>
          </cell>
        </row>
        <row r="180">
          <cell r="B180" t="str">
            <v>CRAIGBURN FARM</v>
          </cell>
          <cell r="C180">
            <v>11</v>
          </cell>
          <cell r="D180">
            <v>659000</v>
          </cell>
          <cell r="E180">
            <v>14</v>
          </cell>
          <cell r="F180">
            <v>650000</v>
          </cell>
        </row>
        <row r="181">
          <cell r="B181" t="str">
            <v>CUMBERLAND PARK</v>
          </cell>
          <cell r="C181">
            <v>9</v>
          </cell>
          <cell r="D181">
            <v>683000</v>
          </cell>
          <cell r="E181">
            <v>5</v>
          </cell>
          <cell r="F181">
            <v>812500</v>
          </cell>
        </row>
        <row r="182">
          <cell r="B182" t="str">
            <v>DAW PARK</v>
          </cell>
          <cell r="C182">
            <v>7</v>
          </cell>
          <cell r="D182">
            <v>455000</v>
          </cell>
          <cell r="E182">
            <v>5</v>
          </cell>
          <cell r="F182">
            <v>490000</v>
          </cell>
        </row>
        <row r="183">
          <cell r="B183" t="str">
            <v>EDEN HILLS</v>
          </cell>
          <cell r="C183">
            <v>13</v>
          </cell>
          <cell r="D183">
            <v>530000</v>
          </cell>
          <cell r="E183">
            <v>9</v>
          </cell>
          <cell r="F183">
            <v>608250</v>
          </cell>
        </row>
        <row r="184">
          <cell r="B184" t="str">
            <v>GLENALTA</v>
          </cell>
          <cell r="C184">
            <v>7</v>
          </cell>
          <cell r="D184">
            <v>470000</v>
          </cell>
          <cell r="E184">
            <v>7</v>
          </cell>
          <cell r="F184">
            <v>460000</v>
          </cell>
        </row>
        <row r="185">
          <cell r="B185" t="str">
            <v>HAWTHORN</v>
          </cell>
          <cell r="C185">
            <v>6</v>
          </cell>
          <cell r="D185">
            <v>773000</v>
          </cell>
          <cell r="E185">
            <v>4</v>
          </cell>
          <cell r="F185">
            <v>970000</v>
          </cell>
        </row>
        <row r="186">
          <cell r="B186" t="str">
            <v>HAWTHORNDENE</v>
          </cell>
          <cell r="C186">
            <v>9</v>
          </cell>
          <cell r="D186">
            <v>441500</v>
          </cell>
          <cell r="E186">
            <v>12</v>
          </cell>
          <cell r="F186">
            <v>505500</v>
          </cell>
        </row>
        <row r="187">
          <cell r="B187" t="str">
            <v>KINGSWOOD</v>
          </cell>
          <cell r="C187">
            <v>6</v>
          </cell>
          <cell r="D187">
            <v>880000</v>
          </cell>
          <cell r="E187">
            <v>7</v>
          </cell>
          <cell r="F187">
            <v>866000</v>
          </cell>
        </row>
        <row r="188">
          <cell r="B188" t="str">
            <v>LEAWOOD GARDENS</v>
          </cell>
        </row>
        <row r="189">
          <cell r="B189" t="str">
            <v>LOWER MITCHAM</v>
          </cell>
          <cell r="C189">
            <v>6</v>
          </cell>
          <cell r="D189">
            <v>721000</v>
          </cell>
          <cell r="E189">
            <v>4</v>
          </cell>
          <cell r="F189">
            <v>761000</v>
          </cell>
        </row>
        <row r="190">
          <cell r="B190" t="str">
            <v>LYNTON</v>
          </cell>
          <cell r="E190">
            <v>1</v>
          </cell>
          <cell r="F190">
            <v>570000</v>
          </cell>
        </row>
        <row r="191">
          <cell r="B191" t="str">
            <v>MELROSE PARK</v>
          </cell>
          <cell r="C191">
            <v>12</v>
          </cell>
          <cell r="D191">
            <v>460500</v>
          </cell>
          <cell r="E191">
            <v>7</v>
          </cell>
          <cell r="F191">
            <v>515000</v>
          </cell>
        </row>
        <row r="192">
          <cell r="B192" t="str">
            <v>MITCHAM</v>
          </cell>
          <cell r="C192">
            <v>7</v>
          </cell>
          <cell r="D192">
            <v>685000</v>
          </cell>
          <cell r="E192">
            <v>7</v>
          </cell>
          <cell r="F192">
            <v>900000</v>
          </cell>
        </row>
        <row r="193">
          <cell r="B193" t="str">
            <v>NETHERBY</v>
          </cell>
          <cell r="C193">
            <v>3</v>
          </cell>
          <cell r="D193">
            <v>1230000</v>
          </cell>
          <cell r="E193">
            <v>2</v>
          </cell>
          <cell r="F193">
            <v>1510000</v>
          </cell>
        </row>
        <row r="194">
          <cell r="B194" t="str">
            <v>PANORAMA</v>
          </cell>
          <cell r="C194">
            <v>12</v>
          </cell>
          <cell r="D194">
            <v>480000</v>
          </cell>
          <cell r="E194">
            <v>14</v>
          </cell>
          <cell r="F194">
            <v>580024.5</v>
          </cell>
        </row>
        <row r="195">
          <cell r="B195" t="str">
            <v>PASADENA</v>
          </cell>
          <cell r="C195">
            <v>8</v>
          </cell>
          <cell r="D195">
            <v>470000</v>
          </cell>
          <cell r="E195">
            <v>11</v>
          </cell>
          <cell r="F195">
            <v>515000</v>
          </cell>
        </row>
        <row r="196">
          <cell r="B196" t="str">
            <v>SPRINGFIELD</v>
          </cell>
          <cell r="C196">
            <v>2</v>
          </cell>
          <cell r="D196">
            <v>1635294</v>
          </cell>
          <cell r="E196">
            <v>5</v>
          </cell>
          <cell r="F196">
            <v>1625000</v>
          </cell>
        </row>
        <row r="197">
          <cell r="B197" t="str">
            <v>ST MARYS</v>
          </cell>
          <cell r="C197">
            <v>6</v>
          </cell>
          <cell r="D197">
            <v>463000</v>
          </cell>
          <cell r="E197">
            <v>14</v>
          </cell>
          <cell r="F197">
            <v>465000</v>
          </cell>
        </row>
        <row r="198">
          <cell r="B198" t="str">
            <v>TORRENS PARK</v>
          </cell>
          <cell r="C198">
            <v>8</v>
          </cell>
          <cell r="D198">
            <v>788250</v>
          </cell>
          <cell r="E198">
            <v>12</v>
          </cell>
          <cell r="F198">
            <v>761000</v>
          </cell>
        </row>
        <row r="199">
          <cell r="B199" t="str">
            <v>UPPER STURT</v>
          </cell>
          <cell r="C199">
            <v>2</v>
          </cell>
          <cell r="D199">
            <v>423750</v>
          </cell>
          <cell r="E199">
            <v>3</v>
          </cell>
          <cell r="F199">
            <v>555000</v>
          </cell>
        </row>
        <row r="200">
          <cell r="B200" t="str">
            <v>URRBRAE</v>
          </cell>
          <cell r="C200">
            <v>5</v>
          </cell>
          <cell r="D200">
            <v>662500</v>
          </cell>
          <cell r="E200">
            <v>3</v>
          </cell>
          <cell r="F200">
            <v>830000</v>
          </cell>
        </row>
        <row r="201">
          <cell r="B201" t="str">
            <v>WESTBOURNE PARK</v>
          </cell>
          <cell r="C201">
            <v>5</v>
          </cell>
          <cell r="D201">
            <v>775000</v>
          </cell>
          <cell r="E201">
            <v>8</v>
          </cell>
          <cell r="F201">
            <v>820000</v>
          </cell>
        </row>
        <row r="202">
          <cell r="B202" t="str">
            <v>COLLEGE PARK</v>
          </cell>
          <cell r="C202">
            <v>4</v>
          </cell>
          <cell r="D202">
            <v>1602500</v>
          </cell>
        </row>
        <row r="203">
          <cell r="B203" t="str">
            <v>EVANDALE</v>
          </cell>
          <cell r="C203">
            <v>7</v>
          </cell>
          <cell r="D203">
            <v>680000</v>
          </cell>
          <cell r="E203">
            <v>3</v>
          </cell>
          <cell r="F203">
            <v>755000</v>
          </cell>
        </row>
        <row r="204">
          <cell r="B204" t="str">
            <v>FELIXSTOW</v>
          </cell>
          <cell r="C204">
            <v>6</v>
          </cell>
          <cell r="D204">
            <v>595500</v>
          </cell>
          <cell r="E204">
            <v>8</v>
          </cell>
          <cell r="F204">
            <v>525000</v>
          </cell>
        </row>
        <row r="205">
          <cell r="B205" t="str">
            <v>FIRLE</v>
          </cell>
          <cell r="C205">
            <v>7</v>
          </cell>
          <cell r="D205">
            <v>648000</v>
          </cell>
          <cell r="E205">
            <v>8</v>
          </cell>
          <cell r="F205">
            <v>640000</v>
          </cell>
        </row>
        <row r="206">
          <cell r="B206" t="str">
            <v>GLYNDE</v>
          </cell>
          <cell r="C206">
            <v>4</v>
          </cell>
          <cell r="D206">
            <v>582000</v>
          </cell>
          <cell r="E206">
            <v>4</v>
          </cell>
          <cell r="F206">
            <v>541500</v>
          </cell>
        </row>
        <row r="207">
          <cell r="B207" t="str">
            <v>HACKNEY</v>
          </cell>
          <cell r="C207">
            <v>1</v>
          </cell>
          <cell r="D207">
            <v>1250000</v>
          </cell>
        </row>
        <row r="208">
          <cell r="B208" t="str">
            <v>HEATHPOOL</v>
          </cell>
          <cell r="C208">
            <v>1</v>
          </cell>
          <cell r="D208">
            <v>1990000</v>
          </cell>
          <cell r="E208">
            <v>2</v>
          </cell>
          <cell r="F208">
            <v>917000</v>
          </cell>
        </row>
        <row r="209">
          <cell r="B209" t="str">
            <v>JOSLIN</v>
          </cell>
          <cell r="C209">
            <v>4</v>
          </cell>
          <cell r="D209">
            <v>1015000</v>
          </cell>
          <cell r="E209">
            <v>6</v>
          </cell>
          <cell r="F209">
            <v>935000</v>
          </cell>
        </row>
        <row r="210">
          <cell r="B210" t="str">
            <v>KENSINGTON</v>
          </cell>
          <cell r="C210">
            <v>3</v>
          </cell>
          <cell r="D210">
            <v>600000</v>
          </cell>
          <cell r="E210">
            <v>4</v>
          </cell>
          <cell r="F210">
            <v>872500</v>
          </cell>
        </row>
        <row r="211">
          <cell r="B211" t="str">
            <v>KENT TOWN</v>
          </cell>
          <cell r="E211">
            <v>2</v>
          </cell>
          <cell r="F211">
            <v>1006050</v>
          </cell>
        </row>
        <row r="212">
          <cell r="B212" t="str">
            <v>MARDEN</v>
          </cell>
          <cell r="C212">
            <v>7</v>
          </cell>
          <cell r="D212">
            <v>585000</v>
          </cell>
          <cell r="E212">
            <v>7</v>
          </cell>
          <cell r="F212">
            <v>653000</v>
          </cell>
        </row>
        <row r="213">
          <cell r="B213" t="str">
            <v>MARRYATVILLE</v>
          </cell>
          <cell r="E213">
            <v>1</v>
          </cell>
          <cell r="F213">
            <v>775000</v>
          </cell>
        </row>
        <row r="214">
          <cell r="B214" t="str">
            <v>MAYLANDS</v>
          </cell>
          <cell r="C214">
            <v>1</v>
          </cell>
          <cell r="D214">
            <v>1150000</v>
          </cell>
          <cell r="E214">
            <v>7</v>
          </cell>
          <cell r="F214">
            <v>695000</v>
          </cell>
        </row>
        <row r="215">
          <cell r="B215" t="str">
            <v>NORWOOD</v>
          </cell>
          <cell r="C215">
            <v>13</v>
          </cell>
          <cell r="D215">
            <v>767500</v>
          </cell>
          <cell r="E215">
            <v>17</v>
          </cell>
          <cell r="F215">
            <v>825000</v>
          </cell>
        </row>
        <row r="216">
          <cell r="B216" t="str">
            <v>PAYNEHAM</v>
          </cell>
          <cell r="C216">
            <v>8</v>
          </cell>
          <cell r="D216">
            <v>562750</v>
          </cell>
        </row>
        <row r="217">
          <cell r="B217" t="str">
            <v>PAYNEHAM SOUTH</v>
          </cell>
          <cell r="C217">
            <v>2</v>
          </cell>
          <cell r="D217">
            <v>775000</v>
          </cell>
          <cell r="E217">
            <v>5</v>
          </cell>
          <cell r="F217">
            <v>905000</v>
          </cell>
        </row>
        <row r="218">
          <cell r="B218" t="str">
            <v>ROYSTON PARK</v>
          </cell>
          <cell r="C218">
            <v>3</v>
          </cell>
          <cell r="D218">
            <v>1005000</v>
          </cell>
          <cell r="E218">
            <v>1</v>
          </cell>
          <cell r="F218">
            <v>730250</v>
          </cell>
        </row>
        <row r="219">
          <cell r="B219" t="str">
            <v>ST MORRIS</v>
          </cell>
          <cell r="C219">
            <v>7</v>
          </cell>
          <cell r="D219">
            <v>721350</v>
          </cell>
          <cell r="E219">
            <v>4</v>
          </cell>
          <cell r="F219">
            <v>833000</v>
          </cell>
        </row>
        <row r="220">
          <cell r="B220" t="str">
            <v>ST PETERS</v>
          </cell>
          <cell r="C220">
            <v>12</v>
          </cell>
          <cell r="D220">
            <v>1078000</v>
          </cell>
          <cell r="E220">
            <v>13</v>
          </cell>
          <cell r="F220">
            <v>1410100</v>
          </cell>
        </row>
        <row r="221">
          <cell r="B221" t="str">
            <v>STEPNEY</v>
          </cell>
          <cell r="C221">
            <v>5</v>
          </cell>
          <cell r="D221">
            <v>832000</v>
          </cell>
          <cell r="E221">
            <v>1</v>
          </cell>
          <cell r="F221">
            <v>870000</v>
          </cell>
        </row>
        <row r="222">
          <cell r="B222" t="str">
            <v>TRINITY GARDENS</v>
          </cell>
          <cell r="C222">
            <v>3</v>
          </cell>
          <cell r="D222">
            <v>731000</v>
          </cell>
          <cell r="E222">
            <v>4</v>
          </cell>
          <cell r="F222">
            <v>743500</v>
          </cell>
        </row>
        <row r="223">
          <cell r="B223" t="str">
            <v>ABERFOYLE PARK</v>
          </cell>
          <cell r="C223">
            <v>45</v>
          </cell>
          <cell r="D223">
            <v>436500</v>
          </cell>
          <cell r="E223">
            <v>37</v>
          </cell>
          <cell r="F223">
            <v>380500</v>
          </cell>
        </row>
        <row r="224">
          <cell r="B224" t="str">
            <v>ALDINGA</v>
          </cell>
          <cell r="C224">
            <v>4</v>
          </cell>
          <cell r="D224">
            <v>345500</v>
          </cell>
          <cell r="E224">
            <v>2</v>
          </cell>
          <cell r="F224">
            <v>290000</v>
          </cell>
        </row>
        <row r="225">
          <cell r="B225" t="str">
            <v>ALDINGA BEACH</v>
          </cell>
          <cell r="C225">
            <v>52</v>
          </cell>
          <cell r="D225">
            <v>339500</v>
          </cell>
          <cell r="E225">
            <v>50</v>
          </cell>
          <cell r="F225">
            <v>330500</v>
          </cell>
        </row>
        <row r="226">
          <cell r="B226" t="str">
            <v>BLEWITT SPRINGS</v>
          </cell>
        </row>
        <row r="227">
          <cell r="B227" t="str">
            <v>CHANDLERS HILL</v>
          </cell>
          <cell r="C227">
            <v>3</v>
          </cell>
          <cell r="D227">
            <v>585000</v>
          </cell>
          <cell r="E227">
            <v>2</v>
          </cell>
          <cell r="F227">
            <v>557500</v>
          </cell>
        </row>
        <row r="228">
          <cell r="B228" t="str">
            <v>CHERRY GARDENS</v>
          </cell>
        </row>
        <row r="229">
          <cell r="B229" t="str">
            <v>CHRISTIE DOWNS</v>
          </cell>
          <cell r="C229">
            <v>13</v>
          </cell>
          <cell r="D229">
            <v>265000</v>
          </cell>
          <cell r="E229">
            <v>23</v>
          </cell>
          <cell r="F229">
            <v>272750</v>
          </cell>
        </row>
        <row r="230">
          <cell r="B230" t="str">
            <v>CHRISTIES BEACH</v>
          </cell>
          <cell r="C230">
            <v>27</v>
          </cell>
          <cell r="D230">
            <v>356500</v>
          </cell>
          <cell r="E230">
            <v>30</v>
          </cell>
          <cell r="F230">
            <v>348100</v>
          </cell>
        </row>
        <row r="231">
          <cell r="B231" t="str">
            <v>CLARENDON</v>
          </cell>
          <cell r="C231">
            <v>2</v>
          </cell>
          <cell r="D231">
            <v>391000</v>
          </cell>
          <cell r="E231">
            <v>1</v>
          </cell>
          <cell r="F231">
            <v>462500</v>
          </cell>
        </row>
        <row r="232">
          <cell r="B232" t="str">
            <v>COROMANDEL EAST</v>
          </cell>
        </row>
        <row r="233">
          <cell r="B233" t="str">
            <v>COROMANDEL VALLEY</v>
          </cell>
          <cell r="C233">
            <v>17</v>
          </cell>
          <cell r="D233">
            <v>459000</v>
          </cell>
          <cell r="E233">
            <v>13</v>
          </cell>
          <cell r="F233">
            <v>487500</v>
          </cell>
        </row>
        <row r="234">
          <cell r="B234" t="str">
            <v>CRAIGBURN FARM</v>
          </cell>
          <cell r="C234">
            <v>11</v>
          </cell>
          <cell r="D234">
            <v>659000</v>
          </cell>
          <cell r="E234">
            <v>14</v>
          </cell>
          <cell r="F234">
            <v>650000</v>
          </cell>
        </row>
        <row r="235">
          <cell r="B235" t="str">
            <v>DARLINGTON</v>
          </cell>
          <cell r="C235">
            <v>1</v>
          </cell>
          <cell r="D235">
            <v>605000</v>
          </cell>
          <cell r="E235">
            <v>2</v>
          </cell>
          <cell r="F235">
            <v>447500</v>
          </cell>
        </row>
        <row r="236">
          <cell r="B236" t="str">
            <v>DORSET VALE</v>
          </cell>
        </row>
        <row r="237">
          <cell r="B237" t="str">
            <v>FLAGSTAFF HILL</v>
          </cell>
          <cell r="C237">
            <v>39</v>
          </cell>
          <cell r="D237">
            <v>476750</v>
          </cell>
          <cell r="E237">
            <v>39</v>
          </cell>
          <cell r="F237">
            <v>476500</v>
          </cell>
        </row>
        <row r="238">
          <cell r="B238" t="str">
            <v>HACKHAM</v>
          </cell>
          <cell r="C238">
            <v>14</v>
          </cell>
          <cell r="D238">
            <v>265000</v>
          </cell>
          <cell r="E238">
            <v>14</v>
          </cell>
          <cell r="F238">
            <v>310000</v>
          </cell>
        </row>
        <row r="239">
          <cell r="B239" t="str">
            <v>HACKHAM WEST</v>
          </cell>
          <cell r="C239">
            <v>25</v>
          </cell>
          <cell r="D239">
            <v>259000</v>
          </cell>
          <cell r="E239">
            <v>12</v>
          </cell>
          <cell r="F239">
            <v>252500</v>
          </cell>
        </row>
        <row r="240">
          <cell r="B240" t="str">
            <v>HALLETT COVE</v>
          </cell>
          <cell r="C240">
            <v>37</v>
          </cell>
          <cell r="D240">
            <v>467500</v>
          </cell>
          <cell r="E240">
            <v>50</v>
          </cell>
          <cell r="F240">
            <v>408500</v>
          </cell>
        </row>
        <row r="241">
          <cell r="B241" t="str">
            <v>HAPPY VALLEY</v>
          </cell>
          <cell r="C241">
            <v>47</v>
          </cell>
          <cell r="D241">
            <v>360000</v>
          </cell>
          <cell r="E241">
            <v>40</v>
          </cell>
          <cell r="F241">
            <v>383000</v>
          </cell>
        </row>
        <row r="242">
          <cell r="B242" t="str">
            <v>HUNTFIELD HEIGHTS</v>
          </cell>
          <cell r="C242">
            <v>21</v>
          </cell>
          <cell r="D242">
            <v>260000</v>
          </cell>
          <cell r="E242">
            <v>24</v>
          </cell>
          <cell r="F242">
            <v>290000</v>
          </cell>
        </row>
        <row r="243">
          <cell r="B243" t="str">
            <v>IRONBANK</v>
          </cell>
        </row>
        <row r="244">
          <cell r="B244" t="str">
            <v>KANGARILLA</v>
          </cell>
          <cell r="C244">
            <v>1</v>
          </cell>
          <cell r="D244">
            <v>360000</v>
          </cell>
        </row>
        <row r="245">
          <cell r="B245" t="str">
            <v>LONSDALE</v>
          </cell>
        </row>
        <row r="246">
          <cell r="B246" t="str">
            <v>MASLIN BEACH</v>
          </cell>
          <cell r="C246">
            <v>5</v>
          </cell>
          <cell r="D246">
            <v>367500</v>
          </cell>
          <cell r="E246">
            <v>9</v>
          </cell>
          <cell r="F246">
            <v>385500</v>
          </cell>
        </row>
        <row r="247">
          <cell r="B247" t="str">
            <v>MCLAREN FLAT</v>
          </cell>
          <cell r="C247">
            <v>4</v>
          </cell>
          <cell r="D247">
            <v>475000</v>
          </cell>
          <cell r="E247">
            <v>1</v>
          </cell>
          <cell r="F247">
            <v>550000</v>
          </cell>
        </row>
        <row r="248">
          <cell r="B248" t="str">
            <v>MCLAREN VALE</v>
          </cell>
          <cell r="C248">
            <v>6</v>
          </cell>
          <cell r="D248">
            <v>368500</v>
          </cell>
          <cell r="E248">
            <v>6</v>
          </cell>
          <cell r="F248">
            <v>512500</v>
          </cell>
        </row>
        <row r="249">
          <cell r="B249" t="str">
            <v>MOANA</v>
          </cell>
          <cell r="C249">
            <v>15</v>
          </cell>
          <cell r="D249">
            <v>455250</v>
          </cell>
          <cell r="E249">
            <v>18</v>
          </cell>
          <cell r="F249">
            <v>427500</v>
          </cell>
        </row>
        <row r="250">
          <cell r="B250" t="str">
            <v>MORPHETT VALE</v>
          </cell>
          <cell r="C250">
            <v>113</v>
          </cell>
          <cell r="D250">
            <v>300000</v>
          </cell>
          <cell r="E250">
            <v>82</v>
          </cell>
          <cell r="F250">
            <v>300000</v>
          </cell>
        </row>
        <row r="251">
          <cell r="B251" t="str">
            <v>NOARLUNGA CENTRE</v>
          </cell>
        </row>
        <row r="252">
          <cell r="B252" t="str">
            <v>NOARLUNGA DOWNS</v>
          </cell>
          <cell r="C252">
            <v>22</v>
          </cell>
          <cell r="D252">
            <v>313500</v>
          </cell>
          <cell r="E252">
            <v>6</v>
          </cell>
          <cell r="F252">
            <v>376250</v>
          </cell>
        </row>
        <row r="253">
          <cell r="B253" t="str">
            <v>O'HALLORAN HILL</v>
          </cell>
          <cell r="C253">
            <v>10</v>
          </cell>
          <cell r="D253">
            <v>380000</v>
          </cell>
          <cell r="E253">
            <v>10</v>
          </cell>
          <cell r="F253">
            <v>380000</v>
          </cell>
        </row>
        <row r="254">
          <cell r="B254" t="str">
            <v>OLD NOARLUNGA</v>
          </cell>
          <cell r="C254">
            <v>5</v>
          </cell>
          <cell r="D254">
            <v>367000</v>
          </cell>
          <cell r="E254">
            <v>4</v>
          </cell>
          <cell r="F254">
            <v>302500</v>
          </cell>
        </row>
        <row r="255">
          <cell r="B255" t="str">
            <v>OLD REYNELLA</v>
          </cell>
          <cell r="C255">
            <v>17</v>
          </cell>
          <cell r="D255">
            <v>439000</v>
          </cell>
          <cell r="E255">
            <v>10</v>
          </cell>
          <cell r="F255">
            <v>370000</v>
          </cell>
        </row>
        <row r="256">
          <cell r="B256" t="str">
            <v>ONKAPARINGA HILLS</v>
          </cell>
          <cell r="C256">
            <v>8</v>
          </cell>
          <cell r="D256">
            <v>378000</v>
          </cell>
          <cell r="E256">
            <v>4</v>
          </cell>
          <cell r="F256">
            <v>418500</v>
          </cell>
        </row>
        <row r="257">
          <cell r="B257" t="str">
            <v>O'SULLIVAN BEACH</v>
          </cell>
          <cell r="C257">
            <v>7</v>
          </cell>
          <cell r="D257">
            <v>272000</v>
          </cell>
          <cell r="E257">
            <v>6</v>
          </cell>
          <cell r="F257">
            <v>295000</v>
          </cell>
        </row>
        <row r="258">
          <cell r="B258" t="str">
            <v>PORT NOARLUNGA</v>
          </cell>
          <cell r="C258">
            <v>13</v>
          </cell>
          <cell r="D258">
            <v>370000</v>
          </cell>
          <cell r="E258">
            <v>10</v>
          </cell>
          <cell r="F258">
            <v>405250</v>
          </cell>
        </row>
        <row r="259">
          <cell r="B259" t="str">
            <v>PORT NOARLUNGA SOUTH</v>
          </cell>
          <cell r="C259">
            <v>11</v>
          </cell>
          <cell r="D259">
            <v>382500</v>
          </cell>
          <cell r="E259">
            <v>17</v>
          </cell>
          <cell r="F259">
            <v>388000</v>
          </cell>
        </row>
        <row r="260">
          <cell r="B260" t="str">
            <v>PORT WILLUNGA</v>
          </cell>
          <cell r="C260">
            <v>9</v>
          </cell>
          <cell r="D260">
            <v>355000</v>
          </cell>
          <cell r="E260">
            <v>12</v>
          </cell>
          <cell r="F260">
            <v>333000</v>
          </cell>
        </row>
        <row r="261">
          <cell r="B261" t="str">
            <v>REYNELLA</v>
          </cell>
          <cell r="C261">
            <v>13</v>
          </cell>
          <cell r="D261">
            <v>315000</v>
          </cell>
          <cell r="E261">
            <v>14</v>
          </cell>
          <cell r="F261">
            <v>325500</v>
          </cell>
        </row>
        <row r="262">
          <cell r="B262" t="str">
            <v>REYNELLA EAST</v>
          </cell>
          <cell r="C262">
            <v>9</v>
          </cell>
          <cell r="D262">
            <v>330000</v>
          </cell>
          <cell r="E262">
            <v>4</v>
          </cell>
          <cell r="F262">
            <v>401000</v>
          </cell>
        </row>
        <row r="263">
          <cell r="B263" t="str">
            <v>SEAFORD</v>
          </cell>
          <cell r="C263">
            <v>21</v>
          </cell>
          <cell r="D263">
            <v>351000</v>
          </cell>
          <cell r="E263">
            <v>12</v>
          </cell>
          <cell r="F263">
            <v>327500</v>
          </cell>
        </row>
        <row r="264">
          <cell r="B264" t="str">
            <v>SEAFORD HEIGHTS</v>
          </cell>
        </row>
        <row r="265">
          <cell r="B265" t="str">
            <v>SEAFORD MEADOWS</v>
          </cell>
          <cell r="C265">
            <v>17</v>
          </cell>
          <cell r="D265">
            <v>390000</v>
          </cell>
          <cell r="E265">
            <v>17</v>
          </cell>
          <cell r="F265">
            <v>389500</v>
          </cell>
        </row>
        <row r="266">
          <cell r="B266" t="str">
            <v>SEAFORD RISE</v>
          </cell>
          <cell r="C266">
            <v>29</v>
          </cell>
          <cell r="D266">
            <v>375000</v>
          </cell>
          <cell r="E266">
            <v>23</v>
          </cell>
          <cell r="F266">
            <v>380000</v>
          </cell>
        </row>
        <row r="267">
          <cell r="B267" t="str">
            <v>SELLICKS BEACH</v>
          </cell>
          <cell r="C267">
            <v>16</v>
          </cell>
          <cell r="D267">
            <v>339500</v>
          </cell>
          <cell r="E267">
            <v>16</v>
          </cell>
          <cell r="F267">
            <v>310000</v>
          </cell>
        </row>
        <row r="268">
          <cell r="B268" t="str">
            <v>SELLICKS HILL</v>
          </cell>
        </row>
        <row r="269">
          <cell r="B269" t="str">
            <v>TATACHILLA</v>
          </cell>
        </row>
        <row r="270">
          <cell r="B270" t="str">
            <v>THE RANGE</v>
          </cell>
        </row>
        <row r="271">
          <cell r="B271" t="str">
            <v>VALE PARK</v>
          </cell>
          <cell r="C271">
            <v>13</v>
          </cell>
          <cell r="D271">
            <v>545000</v>
          </cell>
          <cell r="E271">
            <v>8</v>
          </cell>
          <cell r="F271">
            <v>810000</v>
          </cell>
        </row>
        <row r="272">
          <cell r="B272" t="str">
            <v>WHITES VALLEY</v>
          </cell>
        </row>
        <row r="273">
          <cell r="B273" t="str">
            <v>WILLUNGA</v>
          </cell>
          <cell r="C273">
            <v>13</v>
          </cell>
          <cell r="D273">
            <v>420000</v>
          </cell>
          <cell r="E273">
            <v>10</v>
          </cell>
          <cell r="F273">
            <v>468750</v>
          </cell>
        </row>
        <row r="274">
          <cell r="B274" t="str">
            <v>WILLUNGA SOUTH</v>
          </cell>
        </row>
        <row r="275">
          <cell r="B275" t="str">
            <v>WOODCROFT</v>
          </cell>
          <cell r="C275">
            <v>49</v>
          </cell>
          <cell r="D275">
            <v>405000</v>
          </cell>
          <cell r="E275">
            <v>39</v>
          </cell>
          <cell r="F275">
            <v>367000</v>
          </cell>
        </row>
        <row r="276">
          <cell r="B276" t="str">
            <v>ANDREWS FARM</v>
          </cell>
          <cell r="C276">
            <v>41</v>
          </cell>
          <cell r="D276">
            <v>280000</v>
          </cell>
          <cell r="E276">
            <v>26</v>
          </cell>
          <cell r="F276">
            <v>269000</v>
          </cell>
        </row>
        <row r="277">
          <cell r="B277" t="str">
            <v>ANGLE VALE</v>
          </cell>
          <cell r="C277">
            <v>4</v>
          </cell>
          <cell r="D277">
            <v>510000</v>
          </cell>
          <cell r="E277">
            <v>6</v>
          </cell>
          <cell r="F277">
            <v>531000</v>
          </cell>
        </row>
        <row r="278">
          <cell r="B278" t="str">
            <v>BIBARINGA</v>
          </cell>
        </row>
        <row r="279">
          <cell r="B279" t="str">
            <v>BLAKEVIEW</v>
          </cell>
          <cell r="C279">
            <v>31</v>
          </cell>
          <cell r="D279">
            <v>307500</v>
          </cell>
          <cell r="E279">
            <v>19</v>
          </cell>
          <cell r="F279">
            <v>350000</v>
          </cell>
        </row>
        <row r="280">
          <cell r="B280" t="str">
            <v>BUCKLAND PARK</v>
          </cell>
        </row>
        <row r="281">
          <cell r="B281" t="str">
            <v>CRAIGMORE</v>
          </cell>
          <cell r="C281">
            <v>44</v>
          </cell>
          <cell r="D281">
            <v>292000</v>
          </cell>
          <cell r="E281">
            <v>32</v>
          </cell>
          <cell r="F281">
            <v>274250</v>
          </cell>
        </row>
        <row r="282">
          <cell r="B282" t="str">
            <v>DAVOREN PARK</v>
          </cell>
          <cell r="C282">
            <v>19</v>
          </cell>
          <cell r="D282">
            <v>175000</v>
          </cell>
          <cell r="E282">
            <v>25</v>
          </cell>
          <cell r="F282">
            <v>203750</v>
          </cell>
        </row>
        <row r="283">
          <cell r="B283" t="str">
            <v>EDINBURGH</v>
          </cell>
        </row>
        <row r="284">
          <cell r="B284" t="str">
            <v>EDINBURGH NORTH</v>
          </cell>
        </row>
        <row r="285">
          <cell r="B285" t="str">
            <v>ELIZABETH</v>
          </cell>
          <cell r="C285">
            <v>2</v>
          </cell>
          <cell r="D285">
            <v>252750</v>
          </cell>
          <cell r="E285">
            <v>4</v>
          </cell>
          <cell r="F285">
            <v>228000</v>
          </cell>
        </row>
        <row r="286">
          <cell r="B286" t="str">
            <v>ELIZABETH DOWNS</v>
          </cell>
          <cell r="C286">
            <v>20</v>
          </cell>
          <cell r="D286">
            <v>195500</v>
          </cell>
          <cell r="E286">
            <v>27</v>
          </cell>
          <cell r="F286">
            <v>190000</v>
          </cell>
        </row>
        <row r="287">
          <cell r="B287" t="str">
            <v>ELIZABETH EAST</v>
          </cell>
          <cell r="C287">
            <v>14</v>
          </cell>
          <cell r="D287">
            <v>216000</v>
          </cell>
          <cell r="E287">
            <v>15</v>
          </cell>
          <cell r="F287">
            <v>217000</v>
          </cell>
        </row>
        <row r="288">
          <cell r="B288" t="str">
            <v>ELIZABETH GROVE</v>
          </cell>
          <cell r="C288">
            <v>1</v>
          </cell>
          <cell r="D288">
            <v>225000</v>
          </cell>
          <cell r="E288">
            <v>8</v>
          </cell>
          <cell r="F288">
            <v>230984.5</v>
          </cell>
        </row>
        <row r="289">
          <cell r="B289" t="str">
            <v>ELIZABETH NORTH</v>
          </cell>
          <cell r="C289">
            <v>11</v>
          </cell>
          <cell r="D289">
            <v>185000</v>
          </cell>
          <cell r="E289">
            <v>15</v>
          </cell>
          <cell r="F289">
            <v>178000</v>
          </cell>
        </row>
        <row r="290">
          <cell r="B290" t="str">
            <v>ELIZABETH PARK</v>
          </cell>
          <cell r="C290">
            <v>17</v>
          </cell>
          <cell r="D290">
            <v>204500</v>
          </cell>
          <cell r="E290">
            <v>12</v>
          </cell>
          <cell r="F290">
            <v>215000</v>
          </cell>
        </row>
        <row r="291">
          <cell r="B291" t="str">
            <v>ELIZABETH SOUTH</v>
          </cell>
          <cell r="C291">
            <v>6</v>
          </cell>
          <cell r="D291">
            <v>192500</v>
          </cell>
          <cell r="E291">
            <v>5</v>
          </cell>
          <cell r="F291">
            <v>210000</v>
          </cell>
        </row>
        <row r="292">
          <cell r="B292" t="str">
            <v>ELIZABETH VALE</v>
          </cell>
          <cell r="C292">
            <v>20</v>
          </cell>
          <cell r="D292">
            <v>231500</v>
          </cell>
          <cell r="E292">
            <v>5</v>
          </cell>
          <cell r="F292">
            <v>243000</v>
          </cell>
        </row>
        <row r="293">
          <cell r="B293" t="str">
            <v>EVANSTON PARK</v>
          </cell>
          <cell r="C293">
            <v>29</v>
          </cell>
          <cell r="D293">
            <v>327500</v>
          </cell>
          <cell r="E293">
            <v>15</v>
          </cell>
          <cell r="F293">
            <v>357500</v>
          </cell>
        </row>
        <row r="294">
          <cell r="B294" t="str">
            <v>GOULD CREEK</v>
          </cell>
        </row>
        <row r="295">
          <cell r="B295" t="str">
            <v>HILLBANK</v>
          </cell>
          <cell r="C295">
            <v>18</v>
          </cell>
          <cell r="D295">
            <v>330250</v>
          </cell>
          <cell r="E295">
            <v>20</v>
          </cell>
          <cell r="F295">
            <v>335500</v>
          </cell>
        </row>
        <row r="296">
          <cell r="B296" t="str">
            <v>HILLIER</v>
          </cell>
        </row>
        <row r="297">
          <cell r="B297" t="str">
            <v>HUMBUG SCRUB</v>
          </cell>
        </row>
        <row r="298">
          <cell r="B298" t="str">
            <v>MACDONALD PARK</v>
          </cell>
        </row>
        <row r="299">
          <cell r="B299" t="str">
            <v>MUNNO PARA</v>
          </cell>
          <cell r="C299">
            <v>16</v>
          </cell>
          <cell r="D299">
            <v>277500</v>
          </cell>
          <cell r="E299">
            <v>9</v>
          </cell>
          <cell r="F299">
            <v>253000</v>
          </cell>
        </row>
        <row r="300">
          <cell r="B300" t="str">
            <v>MUNNO PARA DOWNS</v>
          </cell>
        </row>
        <row r="301">
          <cell r="B301" t="str">
            <v>MUNNO PARA WEST</v>
          </cell>
          <cell r="C301">
            <v>20</v>
          </cell>
          <cell r="D301">
            <v>289950</v>
          </cell>
          <cell r="E301">
            <v>30</v>
          </cell>
          <cell r="F301">
            <v>273500</v>
          </cell>
        </row>
        <row r="302">
          <cell r="B302" t="str">
            <v>ONE TREE HILL</v>
          </cell>
          <cell r="C302">
            <v>2</v>
          </cell>
          <cell r="D302">
            <v>576000</v>
          </cell>
          <cell r="E302">
            <v>2</v>
          </cell>
          <cell r="F302">
            <v>620000</v>
          </cell>
        </row>
        <row r="303">
          <cell r="B303" t="str">
            <v>PENFIELD</v>
          </cell>
          <cell r="C303">
            <v>3</v>
          </cell>
          <cell r="D303">
            <v>320000</v>
          </cell>
          <cell r="E303">
            <v>1</v>
          </cell>
          <cell r="F303">
            <v>399950</v>
          </cell>
        </row>
        <row r="304">
          <cell r="B304" t="str">
            <v>PENFIELD GARDENS</v>
          </cell>
        </row>
        <row r="305">
          <cell r="B305" t="str">
            <v>SAMPSON FLAT</v>
          </cell>
        </row>
        <row r="306">
          <cell r="B306" t="str">
            <v>SMITHFIELD</v>
          </cell>
          <cell r="C306">
            <v>7</v>
          </cell>
          <cell r="D306">
            <v>240000</v>
          </cell>
          <cell r="E306">
            <v>8</v>
          </cell>
          <cell r="F306">
            <v>260000</v>
          </cell>
        </row>
        <row r="307">
          <cell r="B307" t="str">
            <v>SMITHFIELD PLAINS</v>
          </cell>
          <cell r="C307">
            <v>9</v>
          </cell>
          <cell r="D307">
            <v>217500</v>
          </cell>
          <cell r="E307">
            <v>7</v>
          </cell>
          <cell r="F307">
            <v>168000</v>
          </cell>
        </row>
        <row r="308">
          <cell r="B308" t="str">
            <v>ST KILDA</v>
          </cell>
          <cell r="C308">
            <v>1</v>
          </cell>
          <cell r="D308">
            <v>200000</v>
          </cell>
        </row>
        <row r="309">
          <cell r="B309" t="str">
            <v>ULEYBURY</v>
          </cell>
        </row>
        <row r="310">
          <cell r="B310" t="str">
            <v>VIRGINIA</v>
          </cell>
          <cell r="C310">
            <v>2</v>
          </cell>
          <cell r="D310">
            <v>509000</v>
          </cell>
          <cell r="E310">
            <v>3</v>
          </cell>
          <cell r="F310">
            <v>550000</v>
          </cell>
        </row>
        <row r="311">
          <cell r="B311" t="str">
            <v>WATERLOO CORNER</v>
          </cell>
        </row>
        <row r="312">
          <cell r="B312" t="str">
            <v>YATTALUNGA</v>
          </cell>
        </row>
        <row r="313">
          <cell r="B313" t="str">
            <v>ALBERTON</v>
          </cell>
          <cell r="C313">
            <v>8</v>
          </cell>
          <cell r="D313">
            <v>379000</v>
          </cell>
          <cell r="E313">
            <v>10</v>
          </cell>
          <cell r="F313">
            <v>453000</v>
          </cell>
        </row>
        <row r="314">
          <cell r="B314" t="str">
            <v>ANGLE PARK</v>
          </cell>
          <cell r="C314">
            <v>3</v>
          </cell>
          <cell r="D314">
            <v>419250</v>
          </cell>
          <cell r="E314">
            <v>2</v>
          </cell>
          <cell r="F314">
            <v>457500</v>
          </cell>
        </row>
        <row r="315">
          <cell r="B315" t="str">
            <v>BIRKENHEAD</v>
          </cell>
          <cell r="C315">
            <v>14</v>
          </cell>
          <cell r="D315">
            <v>400000</v>
          </cell>
          <cell r="E315">
            <v>9</v>
          </cell>
          <cell r="F315">
            <v>394500</v>
          </cell>
        </row>
        <row r="316">
          <cell r="B316" t="str">
            <v>BLAIR ATHOL</v>
          </cell>
          <cell r="C316">
            <v>17</v>
          </cell>
          <cell r="D316">
            <v>416000</v>
          </cell>
          <cell r="E316">
            <v>14</v>
          </cell>
          <cell r="F316">
            <v>420000</v>
          </cell>
        </row>
        <row r="317">
          <cell r="B317" t="str">
            <v>BROADVIEW</v>
          </cell>
          <cell r="C317">
            <v>19</v>
          </cell>
          <cell r="D317">
            <v>504500</v>
          </cell>
          <cell r="E317">
            <v>18</v>
          </cell>
          <cell r="F317">
            <v>542500</v>
          </cell>
        </row>
        <row r="318">
          <cell r="B318" t="str">
            <v>CLEARVIEW</v>
          </cell>
          <cell r="C318">
            <v>17</v>
          </cell>
          <cell r="D318">
            <v>382000</v>
          </cell>
          <cell r="E318">
            <v>17</v>
          </cell>
          <cell r="F318">
            <v>400000</v>
          </cell>
        </row>
        <row r="319">
          <cell r="B319" t="str">
            <v>CROYDON PARK</v>
          </cell>
          <cell r="C319">
            <v>15</v>
          </cell>
          <cell r="D319">
            <v>405000</v>
          </cell>
          <cell r="E319">
            <v>14</v>
          </cell>
          <cell r="F319">
            <v>425000</v>
          </cell>
        </row>
        <row r="320">
          <cell r="B320" t="str">
            <v>DERNANCOURT</v>
          </cell>
          <cell r="C320">
            <v>27</v>
          </cell>
          <cell r="D320">
            <v>469300</v>
          </cell>
          <cell r="E320">
            <v>16</v>
          </cell>
          <cell r="F320">
            <v>410000</v>
          </cell>
        </row>
        <row r="321">
          <cell r="B321" t="str">
            <v>DEVON PARK</v>
          </cell>
          <cell r="E321">
            <v>4</v>
          </cell>
          <cell r="F321">
            <v>505500</v>
          </cell>
        </row>
        <row r="322">
          <cell r="B322" t="str">
            <v>DRY CREEK</v>
          </cell>
          <cell r="C322">
            <v>1</v>
          </cell>
          <cell r="D322">
            <v>331000</v>
          </cell>
        </row>
        <row r="323">
          <cell r="B323" t="str">
            <v>DUDLEY PARK</v>
          </cell>
          <cell r="C323">
            <v>3</v>
          </cell>
          <cell r="D323">
            <v>365000</v>
          </cell>
          <cell r="E323">
            <v>1</v>
          </cell>
          <cell r="F323">
            <v>465000</v>
          </cell>
        </row>
        <row r="324">
          <cell r="B324" t="str">
            <v>ENFIELD</v>
          </cell>
          <cell r="C324">
            <v>25</v>
          </cell>
          <cell r="D324">
            <v>384000</v>
          </cell>
          <cell r="E324">
            <v>23</v>
          </cell>
          <cell r="F324">
            <v>357750</v>
          </cell>
        </row>
        <row r="325">
          <cell r="B325" t="str">
            <v>ETHELTON</v>
          </cell>
          <cell r="C325">
            <v>6</v>
          </cell>
          <cell r="D325">
            <v>395250</v>
          </cell>
          <cell r="E325">
            <v>5</v>
          </cell>
          <cell r="F325">
            <v>384000</v>
          </cell>
        </row>
        <row r="326">
          <cell r="B326" t="str">
            <v>EXETER</v>
          </cell>
          <cell r="C326">
            <v>5</v>
          </cell>
          <cell r="D326">
            <v>406500</v>
          </cell>
          <cell r="E326">
            <v>5</v>
          </cell>
          <cell r="F326">
            <v>506500</v>
          </cell>
        </row>
        <row r="327">
          <cell r="B327" t="str">
            <v>FERRYDEN PARK</v>
          </cell>
          <cell r="C327">
            <v>12</v>
          </cell>
          <cell r="D327">
            <v>440000</v>
          </cell>
          <cell r="E327">
            <v>6</v>
          </cell>
          <cell r="F327">
            <v>465000</v>
          </cell>
        </row>
        <row r="328">
          <cell r="B328" t="str">
            <v>GEPPS CROSS</v>
          </cell>
          <cell r="C328">
            <v>1</v>
          </cell>
          <cell r="D328">
            <v>340000</v>
          </cell>
        </row>
        <row r="329">
          <cell r="B329" t="str">
            <v>GILLES PLAINS</v>
          </cell>
          <cell r="C329">
            <v>14</v>
          </cell>
          <cell r="D329">
            <v>400000</v>
          </cell>
          <cell r="E329">
            <v>15</v>
          </cell>
          <cell r="F329">
            <v>360000</v>
          </cell>
        </row>
        <row r="330">
          <cell r="B330" t="str">
            <v>GILLMAN</v>
          </cell>
        </row>
        <row r="331">
          <cell r="B331" t="str">
            <v>GLANVILLE</v>
          </cell>
          <cell r="C331">
            <v>4</v>
          </cell>
          <cell r="D331">
            <v>337500</v>
          </cell>
          <cell r="E331">
            <v>2</v>
          </cell>
          <cell r="F331">
            <v>422500</v>
          </cell>
        </row>
        <row r="332">
          <cell r="B332" t="str">
            <v>GREENACRES</v>
          </cell>
          <cell r="C332">
            <v>18</v>
          </cell>
          <cell r="D332">
            <v>400000</v>
          </cell>
          <cell r="E332">
            <v>12</v>
          </cell>
          <cell r="F332">
            <v>435000</v>
          </cell>
        </row>
        <row r="333">
          <cell r="B333" t="str">
            <v>HAMPSTEAD GARDENS</v>
          </cell>
          <cell r="C333">
            <v>5</v>
          </cell>
          <cell r="D333">
            <v>545000</v>
          </cell>
          <cell r="E333">
            <v>6</v>
          </cell>
          <cell r="F333">
            <v>470000</v>
          </cell>
        </row>
        <row r="334">
          <cell r="B334" t="str">
            <v>HILLCREST</v>
          </cell>
          <cell r="C334">
            <v>17</v>
          </cell>
          <cell r="D334">
            <v>437000</v>
          </cell>
          <cell r="E334">
            <v>14</v>
          </cell>
          <cell r="F334">
            <v>438000</v>
          </cell>
        </row>
        <row r="335">
          <cell r="B335" t="str">
            <v>HOLDEN HILL</v>
          </cell>
          <cell r="C335">
            <v>11</v>
          </cell>
          <cell r="D335">
            <v>310000</v>
          </cell>
          <cell r="E335">
            <v>14</v>
          </cell>
          <cell r="F335">
            <v>372500</v>
          </cell>
        </row>
        <row r="336">
          <cell r="B336" t="str">
            <v>KILBURN</v>
          </cell>
          <cell r="C336">
            <v>16</v>
          </cell>
          <cell r="D336">
            <v>407000</v>
          </cell>
          <cell r="E336">
            <v>12</v>
          </cell>
          <cell r="F336">
            <v>400000</v>
          </cell>
        </row>
        <row r="337">
          <cell r="B337" t="str">
            <v>KLEMZIG</v>
          </cell>
          <cell r="C337">
            <v>21</v>
          </cell>
          <cell r="D337">
            <v>492500</v>
          </cell>
          <cell r="E337">
            <v>20</v>
          </cell>
          <cell r="F337">
            <v>554000</v>
          </cell>
        </row>
        <row r="338">
          <cell r="B338" t="str">
            <v>LARGS BAY</v>
          </cell>
          <cell r="C338">
            <v>12</v>
          </cell>
          <cell r="D338">
            <v>515000</v>
          </cell>
          <cell r="E338">
            <v>11</v>
          </cell>
          <cell r="F338">
            <v>640000</v>
          </cell>
        </row>
        <row r="339">
          <cell r="B339" t="str">
            <v>LARGS NORTH</v>
          </cell>
          <cell r="C339">
            <v>19</v>
          </cell>
          <cell r="D339">
            <v>485000</v>
          </cell>
          <cell r="E339">
            <v>16</v>
          </cell>
          <cell r="F339">
            <v>430000</v>
          </cell>
        </row>
        <row r="340">
          <cell r="B340" t="str">
            <v>LIGHTSVIEW</v>
          </cell>
          <cell r="C340">
            <v>32</v>
          </cell>
          <cell r="D340">
            <v>500000</v>
          </cell>
          <cell r="E340">
            <v>20</v>
          </cell>
          <cell r="F340">
            <v>517500</v>
          </cell>
        </row>
        <row r="341">
          <cell r="B341" t="str">
            <v>MANNINGHAM</v>
          </cell>
          <cell r="C341">
            <v>10</v>
          </cell>
          <cell r="D341">
            <v>502500</v>
          </cell>
          <cell r="E341">
            <v>6</v>
          </cell>
          <cell r="F341">
            <v>672500</v>
          </cell>
        </row>
        <row r="342">
          <cell r="B342" t="str">
            <v>MANSFIELD PARK</v>
          </cell>
          <cell r="C342">
            <v>9</v>
          </cell>
          <cell r="D342">
            <v>416250</v>
          </cell>
          <cell r="E342">
            <v>6</v>
          </cell>
          <cell r="F342">
            <v>445000</v>
          </cell>
        </row>
        <row r="343">
          <cell r="B343" t="str">
            <v>NEW PORT</v>
          </cell>
        </row>
        <row r="344">
          <cell r="B344" t="str">
            <v>NORTH HAVEN</v>
          </cell>
          <cell r="C344">
            <v>19</v>
          </cell>
          <cell r="D344">
            <v>445000</v>
          </cell>
          <cell r="E344">
            <v>19</v>
          </cell>
          <cell r="F344">
            <v>488000</v>
          </cell>
        </row>
        <row r="345">
          <cell r="B345" t="str">
            <v>NORTHFIELD</v>
          </cell>
          <cell r="C345">
            <v>17</v>
          </cell>
          <cell r="D345">
            <v>408500</v>
          </cell>
          <cell r="E345">
            <v>7</v>
          </cell>
          <cell r="F345">
            <v>397500</v>
          </cell>
        </row>
        <row r="346">
          <cell r="B346" t="str">
            <v>NORTHGATE</v>
          </cell>
          <cell r="C346">
            <v>15</v>
          </cell>
          <cell r="D346">
            <v>578300</v>
          </cell>
          <cell r="E346">
            <v>16</v>
          </cell>
          <cell r="F346">
            <v>563000</v>
          </cell>
        </row>
        <row r="347">
          <cell r="B347" t="str">
            <v>OAKDEN</v>
          </cell>
          <cell r="C347">
            <v>15</v>
          </cell>
          <cell r="D347">
            <v>417000</v>
          </cell>
          <cell r="E347">
            <v>12</v>
          </cell>
          <cell r="F347">
            <v>405000</v>
          </cell>
        </row>
        <row r="348">
          <cell r="B348" t="str">
            <v>OSBORNE</v>
          </cell>
          <cell r="C348">
            <v>7</v>
          </cell>
          <cell r="D348">
            <v>340000</v>
          </cell>
          <cell r="E348">
            <v>5</v>
          </cell>
          <cell r="F348">
            <v>375000</v>
          </cell>
        </row>
        <row r="349">
          <cell r="B349" t="str">
            <v>OTTOWAY</v>
          </cell>
          <cell r="C349">
            <v>15</v>
          </cell>
          <cell r="D349">
            <v>310500</v>
          </cell>
          <cell r="E349">
            <v>10</v>
          </cell>
          <cell r="F349">
            <v>357500</v>
          </cell>
        </row>
        <row r="350">
          <cell r="B350" t="str">
            <v>OUTER HARBOR</v>
          </cell>
        </row>
        <row r="351">
          <cell r="B351" t="str">
            <v>OVINGHAM</v>
          </cell>
          <cell r="C351">
            <v>4</v>
          </cell>
          <cell r="D351">
            <v>638625</v>
          </cell>
          <cell r="E351">
            <v>5</v>
          </cell>
          <cell r="F351">
            <v>685000</v>
          </cell>
        </row>
        <row r="352">
          <cell r="B352" t="str">
            <v>PETERHEAD</v>
          </cell>
          <cell r="C352">
            <v>12</v>
          </cell>
          <cell r="D352">
            <v>332500</v>
          </cell>
          <cell r="E352">
            <v>4</v>
          </cell>
          <cell r="F352">
            <v>405000</v>
          </cell>
        </row>
        <row r="353">
          <cell r="B353" t="str">
            <v>PORT ADELAIDE</v>
          </cell>
          <cell r="C353">
            <v>3</v>
          </cell>
          <cell r="D353">
            <v>440000</v>
          </cell>
          <cell r="E353">
            <v>3</v>
          </cell>
          <cell r="F353">
            <v>282500</v>
          </cell>
        </row>
        <row r="354">
          <cell r="B354" t="str">
            <v>PROSPECT</v>
          </cell>
          <cell r="C354">
            <v>50</v>
          </cell>
          <cell r="D354">
            <v>569500</v>
          </cell>
          <cell r="E354">
            <v>36</v>
          </cell>
          <cell r="F354">
            <v>641250</v>
          </cell>
        </row>
        <row r="355">
          <cell r="B355" t="str">
            <v>QUEENSTOWN</v>
          </cell>
          <cell r="C355">
            <v>11</v>
          </cell>
          <cell r="D355">
            <v>397000</v>
          </cell>
          <cell r="E355">
            <v>5</v>
          </cell>
          <cell r="F355">
            <v>365000</v>
          </cell>
        </row>
        <row r="356">
          <cell r="B356" t="str">
            <v>REGENCY PARK</v>
          </cell>
        </row>
        <row r="357">
          <cell r="B357" t="str">
            <v>ROSEWATER</v>
          </cell>
          <cell r="C357">
            <v>20</v>
          </cell>
          <cell r="D357">
            <v>365000</v>
          </cell>
          <cell r="E357">
            <v>20</v>
          </cell>
          <cell r="F357">
            <v>325000</v>
          </cell>
        </row>
        <row r="358">
          <cell r="B358" t="str">
            <v>SEFTON PARK</v>
          </cell>
          <cell r="C358">
            <v>1</v>
          </cell>
          <cell r="D358">
            <v>575000</v>
          </cell>
          <cell r="E358">
            <v>3</v>
          </cell>
          <cell r="F358">
            <v>410000</v>
          </cell>
        </row>
        <row r="359">
          <cell r="B359" t="str">
            <v>SEMAPHORE</v>
          </cell>
          <cell r="C359">
            <v>9</v>
          </cell>
          <cell r="D359">
            <v>461200</v>
          </cell>
          <cell r="E359">
            <v>10</v>
          </cell>
          <cell r="F359">
            <v>628750</v>
          </cell>
        </row>
        <row r="360">
          <cell r="B360" t="str">
            <v>SEMAPHORE SOUTH</v>
          </cell>
          <cell r="C360">
            <v>6</v>
          </cell>
          <cell r="D360">
            <v>689000</v>
          </cell>
          <cell r="E360">
            <v>2</v>
          </cell>
          <cell r="F360">
            <v>530000</v>
          </cell>
        </row>
        <row r="361">
          <cell r="B361" t="str">
            <v>TAPEROO</v>
          </cell>
          <cell r="C361">
            <v>8</v>
          </cell>
          <cell r="D361">
            <v>345000</v>
          </cell>
          <cell r="E361">
            <v>8</v>
          </cell>
          <cell r="F361">
            <v>339000</v>
          </cell>
        </row>
        <row r="362">
          <cell r="B362" t="str">
            <v>VALLEY VIEW</v>
          </cell>
          <cell r="C362">
            <v>25</v>
          </cell>
          <cell r="D362">
            <v>350000</v>
          </cell>
          <cell r="E362">
            <v>25</v>
          </cell>
          <cell r="F362">
            <v>405100</v>
          </cell>
        </row>
        <row r="363">
          <cell r="B363" t="str">
            <v>WALKLEY HEIGHTS</v>
          </cell>
          <cell r="C363">
            <v>6</v>
          </cell>
          <cell r="D363">
            <v>535000</v>
          </cell>
          <cell r="E363">
            <v>5</v>
          </cell>
          <cell r="F363">
            <v>515000</v>
          </cell>
        </row>
        <row r="364">
          <cell r="B364" t="str">
            <v>WINDSOR GARDENS</v>
          </cell>
          <cell r="C364">
            <v>23</v>
          </cell>
          <cell r="D364">
            <v>390000</v>
          </cell>
          <cell r="E364">
            <v>29</v>
          </cell>
          <cell r="F364">
            <v>437000</v>
          </cell>
        </row>
        <row r="365">
          <cell r="B365" t="str">
            <v>WINGFIELD</v>
          </cell>
          <cell r="C365">
            <v>3</v>
          </cell>
          <cell r="D365">
            <v>223750</v>
          </cell>
          <cell r="E365">
            <v>5</v>
          </cell>
          <cell r="F365">
            <v>310000</v>
          </cell>
        </row>
        <row r="366">
          <cell r="B366" t="str">
            <v>WOODVILLE GARDENS</v>
          </cell>
          <cell r="C366">
            <v>1</v>
          </cell>
          <cell r="D366">
            <v>390000</v>
          </cell>
          <cell r="E366">
            <v>4</v>
          </cell>
          <cell r="F366">
            <v>415000</v>
          </cell>
        </row>
        <row r="367">
          <cell r="B367" t="str">
            <v>BROADVIEW</v>
          </cell>
          <cell r="C367">
            <v>19</v>
          </cell>
          <cell r="D367">
            <v>504500</v>
          </cell>
          <cell r="E367">
            <v>18</v>
          </cell>
          <cell r="F367">
            <v>542500</v>
          </cell>
        </row>
        <row r="368">
          <cell r="B368" t="str">
            <v>COLLINSWOOD</v>
          </cell>
          <cell r="C368">
            <v>4</v>
          </cell>
          <cell r="D368">
            <v>737500</v>
          </cell>
          <cell r="E368">
            <v>5</v>
          </cell>
          <cell r="F368">
            <v>702000</v>
          </cell>
        </row>
        <row r="369">
          <cell r="B369" t="str">
            <v>FITZROY</v>
          </cell>
          <cell r="C369">
            <v>2</v>
          </cell>
          <cell r="D369">
            <v>705000</v>
          </cell>
          <cell r="E369">
            <v>7</v>
          </cell>
          <cell r="F369">
            <v>1192750</v>
          </cell>
        </row>
        <row r="370">
          <cell r="B370" t="str">
            <v>MEDINDIE GARDENS</v>
          </cell>
          <cell r="E370">
            <v>1</v>
          </cell>
          <cell r="F370">
            <v>1400000</v>
          </cell>
        </row>
        <row r="371">
          <cell r="B371" t="str">
            <v>NAILSWORTH</v>
          </cell>
          <cell r="C371">
            <v>8</v>
          </cell>
          <cell r="D371">
            <v>559000</v>
          </cell>
          <cell r="E371">
            <v>10</v>
          </cell>
          <cell r="F371">
            <v>745000</v>
          </cell>
        </row>
        <row r="372">
          <cell r="B372" t="str">
            <v>OVINGHAM</v>
          </cell>
          <cell r="C372">
            <v>4</v>
          </cell>
          <cell r="D372">
            <v>638625</v>
          </cell>
          <cell r="E372">
            <v>5</v>
          </cell>
          <cell r="F372">
            <v>685000</v>
          </cell>
        </row>
        <row r="373">
          <cell r="B373" t="str">
            <v>PROSPECT</v>
          </cell>
          <cell r="C373">
            <v>50</v>
          </cell>
          <cell r="D373">
            <v>569500</v>
          </cell>
          <cell r="E373">
            <v>36</v>
          </cell>
          <cell r="F373">
            <v>641250</v>
          </cell>
        </row>
        <row r="374">
          <cell r="B374" t="str">
            <v>SEFTON PARK</v>
          </cell>
          <cell r="C374">
            <v>1</v>
          </cell>
          <cell r="D374">
            <v>575000</v>
          </cell>
          <cell r="E374">
            <v>3</v>
          </cell>
          <cell r="F374">
            <v>410000</v>
          </cell>
        </row>
        <row r="375">
          <cell r="B375" t="str">
            <v>THORNGATE</v>
          </cell>
          <cell r="C375">
            <v>1</v>
          </cell>
          <cell r="D375">
            <v>850000</v>
          </cell>
          <cell r="E375">
            <v>1</v>
          </cell>
          <cell r="F375">
            <v>1300000</v>
          </cell>
        </row>
        <row r="376">
          <cell r="B376" t="str">
            <v>BOLIVAR</v>
          </cell>
        </row>
        <row r="377">
          <cell r="B377" t="str">
            <v>BRAHMA LODGE</v>
          </cell>
          <cell r="C377">
            <v>9</v>
          </cell>
          <cell r="D377">
            <v>280000</v>
          </cell>
          <cell r="E377">
            <v>8</v>
          </cell>
          <cell r="F377">
            <v>280000</v>
          </cell>
        </row>
        <row r="378">
          <cell r="B378" t="str">
            <v>BURTON</v>
          </cell>
          <cell r="C378">
            <v>35</v>
          </cell>
          <cell r="D378">
            <v>300000</v>
          </cell>
          <cell r="E378">
            <v>21</v>
          </cell>
          <cell r="F378">
            <v>307000</v>
          </cell>
        </row>
        <row r="379">
          <cell r="B379" t="str">
            <v>CAVAN</v>
          </cell>
        </row>
        <row r="380">
          <cell r="B380" t="str">
            <v>DIREK</v>
          </cell>
          <cell r="C380">
            <v>1</v>
          </cell>
          <cell r="D380">
            <v>316000</v>
          </cell>
          <cell r="E380">
            <v>4</v>
          </cell>
          <cell r="F380">
            <v>330000</v>
          </cell>
        </row>
        <row r="381">
          <cell r="B381" t="str">
            <v>DRY CREEK</v>
          </cell>
          <cell r="C381">
            <v>1</v>
          </cell>
          <cell r="D381">
            <v>331000</v>
          </cell>
        </row>
        <row r="382">
          <cell r="B382" t="str">
            <v>EDINBURGH</v>
          </cell>
        </row>
        <row r="383">
          <cell r="B383" t="str">
            <v>ELIZABETH VALE</v>
          </cell>
          <cell r="C383">
            <v>20</v>
          </cell>
          <cell r="D383">
            <v>231500</v>
          </cell>
          <cell r="E383">
            <v>5</v>
          </cell>
          <cell r="F383">
            <v>243000</v>
          </cell>
        </row>
        <row r="384">
          <cell r="B384" t="str">
            <v>GLOBE DERBY PARK</v>
          </cell>
        </row>
        <row r="385">
          <cell r="B385" t="str">
            <v>GREEN FIELDS</v>
          </cell>
          <cell r="E385">
            <v>1</v>
          </cell>
          <cell r="F385">
            <v>377500</v>
          </cell>
        </row>
        <row r="386">
          <cell r="B386" t="str">
            <v>GULFVIEW HEIGHTS</v>
          </cell>
          <cell r="C386">
            <v>13</v>
          </cell>
          <cell r="D386">
            <v>430000</v>
          </cell>
          <cell r="E386">
            <v>8</v>
          </cell>
          <cell r="F386">
            <v>412500</v>
          </cell>
        </row>
        <row r="387">
          <cell r="B387" t="str">
            <v>INGLE FARM</v>
          </cell>
          <cell r="C387">
            <v>53</v>
          </cell>
          <cell r="D387">
            <v>318500</v>
          </cell>
          <cell r="E387">
            <v>29</v>
          </cell>
          <cell r="F387">
            <v>315000</v>
          </cell>
        </row>
        <row r="388">
          <cell r="B388" t="str">
            <v>MAWSON LAKES</v>
          </cell>
          <cell r="C388">
            <v>73</v>
          </cell>
          <cell r="D388">
            <v>475000</v>
          </cell>
          <cell r="E388">
            <v>51</v>
          </cell>
          <cell r="F388">
            <v>480000</v>
          </cell>
        </row>
        <row r="389">
          <cell r="B389" t="str">
            <v>MODBURY HEIGHTS</v>
          </cell>
          <cell r="C389">
            <v>25</v>
          </cell>
          <cell r="D389">
            <v>338400</v>
          </cell>
          <cell r="E389">
            <v>25</v>
          </cell>
          <cell r="F389">
            <v>365000</v>
          </cell>
        </row>
        <row r="390">
          <cell r="B390" t="str">
            <v>PARA HILLS</v>
          </cell>
          <cell r="C390">
            <v>40</v>
          </cell>
          <cell r="D390">
            <v>300000</v>
          </cell>
          <cell r="E390">
            <v>27</v>
          </cell>
          <cell r="F390">
            <v>291000</v>
          </cell>
        </row>
        <row r="391">
          <cell r="B391" t="str">
            <v>PARA HILLS WEST</v>
          </cell>
          <cell r="C391">
            <v>10</v>
          </cell>
          <cell r="D391">
            <v>275000</v>
          </cell>
          <cell r="E391">
            <v>11</v>
          </cell>
          <cell r="F391">
            <v>288000</v>
          </cell>
        </row>
        <row r="392">
          <cell r="B392" t="str">
            <v>PARA VISTA</v>
          </cell>
          <cell r="C392">
            <v>9</v>
          </cell>
          <cell r="D392">
            <v>293000</v>
          </cell>
          <cell r="E392">
            <v>10</v>
          </cell>
          <cell r="F392">
            <v>353000</v>
          </cell>
        </row>
        <row r="393">
          <cell r="B393" t="str">
            <v>PARAFIELD GARDENS</v>
          </cell>
          <cell r="C393">
            <v>59</v>
          </cell>
          <cell r="D393">
            <v>315000</v>
          </cell>
          <cell r="E393">
            <v>58</v>
          </cell>
          <cell r="F393">
            <v>300000</v>
          </cell>
        </row>
        <row r="394">
          <cell r="B394" t="str">
            <v>PARALOWIE</v>
          </cell>
          <cell r="C394">
            <v>66</v>
          </cell>
          <cell r="D394">
            <v>280000</v>
          </cell>
          <cell r="E394">
            <v>46</v>
          </cell>
          <cell r="F394">
            <v>285000</v>
          </cell>
        </row>
        <row r="395">
          <cell r="B395" t="str">
            <v>POORAKA</v>
          </cell>
          <cell r="C395">
            <v>31</v>
          </cell>
          <cell r="D395">
            <v>357000</v>
          </cell>
          <cell r="E395">
            <v>17</v>
          </cell>
          <cell r="F395">
            <v>352500</v>
          </cell>
        </row>
        <row r="396">
          <cell r="B396" t="str">
            <v>SALISBURY</v>
          </cell>
          <cell r="C396">
            <v>23</v>
          </cell>
          <cell r="D396">
            <v>294500</v>
          </cell>
          <cell r="E396">
            <v>22</v>
          </cell>
          <cell r="F396">
            <v>282500</v>
          </cell>
        </row>
        <row r="397">
          <cell r="B397" t="str">
            <v>SALISBURY DOWNS</v>
          </cell>
          <cell r="C397">
            <v>15</v>
          </cell>
          <cell r="D397">
            <v>322750</v>
          </cell>
          <cell r="E397">
            <v>16</v>
          </cell>
          <cell r="F397">
            <v>278000</v>
          </cell>
        </row>
        <row r="398">
          <cell r="B398" t="str">
            <v>SALISBURY EAST</v>
          </cell>
          <cell r="C398">
            <v>43</v>
          </cell>
          <cell r="D398">
            <v>302500</v>
          </cell>
          <cell r="E398">
            <v>26</v>
          </cell>
          <cell r="F398">
            <v>290000</v>
          </cell>
        </row>
        <row r="399">
          <cell r="B399" t="str">
            <v>SALISBURY HEIGHTS</v>
          </cell>
          <cell r="C399">
            <v>13</v>
          </cell>
          <cell r="D399">
            <v>420000</v>
          </cell>
          <cell r="E399">
            <v>23</v>
          </cell>
          <cell r="F399">
            <v>417500</v>
          </cell>
        </row>
        <row r="400">
          <cell r="B400" t="str">
            <v>SALISBURY NORTH</v>
          </cell>
          <cell r="C400">
            <v>24</v>
          </cell>
          <cell r="D400">
            <v>262000</v>
          </cell>
          <cell r="E400">
            <v>24</v>
          </cell>
          <cell r="F400">
            <v>251000</v>
          </cell>
        </row>
        <row r="401">
          <cell r="B401" t="str">
            <v>SALISBURY PARK</v>
          </cell>
          <cell r="C401">
            <v>10</v>
          </cell>
          <cell r="D401">
            <v>285000</v>
          </cell>
          <cell r="E401">
            <v>3</v>
          </cell>
          <cell r="F401">
            <v>289000</v>
          </cell>
        </row>
        <row r="402">
          <cell r="B402" t="str">
            <v>SALISBURY PLAIN</v>
          </cell>
          <cell r="C402">
            <v>8</v>
          </cell>
          <cell r="D402">
            <v>348500</v>
          </cell>
          <cell r="E402">
            <v>4</v>
          </cell>
          <cell r="F402">
            <v>319000</v>
          </cell>
        </row>
        <row r="403">
          <cell r="B403" t="str">
            <v>SALISBURY SOUTH</v>
          </cell>
        </row>
        <row r="404">
          <cell r="B404" t="str">
            <v>ST KILDA</v>
          </cell>
          <cell r="C404">
            <v>1</v>
          </cell>
          <cell r="D404">
            <v>200000</v>
          </cell>
        </row>
        <row r="405">
          <cell r="B405" t="str">
            <v>VALLEY VIEW</v>
          </cell>
          <cell r="C405">
            <v>25</v>
          </cell>
          <cell r="D405">
            <v>350000</v>
          </cell>
          <cell r="E405">
            <v>25</v>
          </cell>
          <cell r="F405">
            <v>405100</v>
          </cell>
        </row>
        <row r="406">
          <cell r="B406" t="str">
            <v>WALKLEY HEIGHTS</v>
          </cell>
          <cell r="C406">
            <v>6</v>
          </cell>
          <cell r="D406">
            <v>535000</v>
          </cell>
          <cell r="E406">
            <v>5</v>
          </cell>
          <cell r="F406">
            <v>515000</v>
          </cell>
        </row>
        <row r="407">
          <cell r="B407" t="str">
            <v>WATERLOO CORNER</v>
          </cell>
        </row>
        <row r="408">
          <cell r="B408" t="str">
            <v>BANKSIA PARK</v>
          </cell>
          <cell r="C408">
            <v>14</v>
          </cell>
          <cell r="D408">
            <v>410000</v>
          </cell>
          <cell r="E408">
            <v>15</v>
          </cell>
          <cell r="F408">
            <v>420000</v>
          </cell>
        </row>
        <row r="409">
          <cell r="B409" t="str">
            <v>DERNANCOURT</v>
          </cell>
          <cell r="C409">
            <v>27</v>
          </cell>
          <cell r="D409">
            <v>469300</v>
          </cell>
          <cell r="E409">
            <v>16</v>
          </cell>
          <cell r="F409">
            <v>410000</v>
          </cell>
        </row>
        <row r="410">
          <cell r="B410" t="str">
            <v>FAIRVIEW PARK</v>
          </cell>
          <cell r="C410">
            <v>19</v>
          </cell>
          <cell r="D410">
            <v>355000</v>
          </cell>
          <cell r="E410">
            <v>17</v>
          </cell>
          <cell r="F410">
            <v>416400</v>
          </cell>
        </row>
        <row r="411">
          <cell r="B411" t="str">
            <v>GILLES PLAINS</v>
          </cell>
          <cell r="C411">
            <v>14</v>
          </cell>
          <cell r="D411">
            <v>400000</v>
          </cell>
          <cell r="E411">
            <v>15</v>
          </cell>
          <cell r="F411">
            <v>360000</v>
          </cell>
        </row>
        <row r="412">
          <cell r="B412" t="str">
            <v>GOLDEN GROVE</v>
          </cell>
          <cell r="C412">
            <v>43</v>
          </cell>
          <cell r="D412">
            <v>520000</v>
          </cell>
          <cell r="E412">
            <v>35</v>
          </cell>
          <cell r="F412">
            <v>470000</v>
          </cell>
        </row>
        <row r="413">
          <cell r="B413" t="str">
            <v>GOULD CREEK</v>
          </cell>
        </row>
        <row r="414">
          <cell r="B414" t="str">
            <v>GREENWITH</v>
          </cell>
          <cell r="C414">
            <v>34</v>
          </cell>
          <cell r="D414">
            <v>446000</v>
          </cell>
          <cell r="E414">
            <v>38</v>
          </cell>
          <cell r="F414">
            <v>455000</v>
          </cell>
        </row>
        <row r="415">
          <cell r="B415" t="str">
            <v>GULFVIEW HEIGHTS</v>
          </cell>
          <cell r="C415">
            <v>13</v>
          </cell>
          <cell r="D415">
            <v>430000</v>
          </cell>
          <cell r="E415">
            <v>8</v>
          </cell>
          <cell r="F415">
            <v>412500</v>
          </cell>
        </row>
        <row r="416">
          <cell r="B416" t="str">
            <v>HIGHBURY</v>
          </cell>
          <cell r="C416">
            <v>29</v>
          </cell>
          <cell r="D416">
            <v>419000</v>
          </cell>
          <cell r="E416">
            <v>27</v>
          </cell>
          <cell r="F416">
            <v>475000</v>
          </cell>
        </row>
        <row r="417">
          <cell r="B417" t="str">
            <v>HOLDEN HILL</v>
          </cell>
          <cell r="C417">
            <v>11</v>
          </cell>
          <cell r="D417">
            <v>310000</v>
          </cell>
          <cell r="E417">
            <v>14</v>
          </cell>
          <cell r="F417">
            <v>372500</v>
          </cell>
        </row>
        <row r="418">
          <cell r="B418" t="str">
            <v>HOPE VALLEY</v>
          </cell>
          <cell r="C418">
            <v>28</v>
          </cell>
          <cell r="D418">
            <v>388000</v>
          </cell>
          <cell r="E418">
            <v>18</v>
          </cell>
          <cell r="F418">
            <v>385000</v>
          </cell>
        </row>
        <row r="419">
          <cell r="B419" t="str">
            <v>MODBURY</v>
          </cell>
          <cell r="C419">
            <v>20</v>
          </cell>
          <cell r="D419">
            <v>345000</v>
          </cell>
          <cell r="E419">
            <v>20</v>
          </cell>
          <cell r="F419">
            <v>360000</v>
          </cell>
        </row>
        <row r="420">
          <cell r="B420" t="str">
            <v>MODBURY HEIGHTS</v>
          </cell>
          <cell r="C420">
            <v>25</v>
          </cell>
          <cell r="D420">
            <v>338400</v>
          </cell>
          <cell r="E420">
            <v>25</v>
          </cell>
          <cell r="F420">
            <v>365000</v>
          </cell>
        </row>
        <row r="421">
          <cell r="B421" t="str">
            <v>MODBURY NORTH</v>
          </cell>
          <cell r="C421">
            <v>17</v>
          </cell>
          <cell r="D421">
            <v>366500</v>
          </cell>
          <cell r="E421">
            <v>32</v>
          </cell>
          <cell r="F421">
            <v>350000</v>
          </cell>
        </row>
        <row r="422">
          <cell r="B422" t="str">
            <v>REDWOOD PARK</v>
          </cell>
          <cell r="C422">
            <v>22</v>
          </cell>
          <cell r="D422">
            <v>375050</v>
          </cell>
          <cell r="E422">
            <v>20</v>
          </cell>
          <cell r="F422">
            <v>389000</v>
          </cell>
        </row>
        <row r="423">
          <cell r="B423" t="str">
            <v>RIDGEHAVEN</v>
          </cell>
          <cell r="C423">
            <v>12</v>
          </cell>
          <cell r="D423">
            <v>362500</v>
          </cell>
          <cell r="E423">
            <v>16</v>
          </cell>
          <cell r="F423">
            <v>328000</v>
          </cell>
        </row>
        <row r="424">
          <cell r="B424" t="str">
            <v>SALISBURY EAST</v>
          </cell>
          <cell r="C424">
            <v>43</v>
          </cell>
          <cell r="D424">
            <v>302500</v>
          </cell>
          <cell r="E424">
            <v>26</v>
          </cell>
          <cell r="F424">
            <v>290000</v>
          </cell>
        </row>
        <row r="425">
          <cell r="B425" t="str">
            <v>SALISBURY HEIGHTS</v>
          </cell>
          <cell r="C425">
            <v>13</v>
          </cell>
          <cell r="D425">
            <v>420000</v>
          </cell>
          <cell r="E425">
            <v>23</v>
          </cell>
          <cell r="F425">
            <v>417500</v>
          </cell>
        </row>
        <row r="426">
          <cell r="B426" t="str">
            <v>ST AGNES</v>
          </cell>
          <cell r="C426">
            <v>12</v>
          </cell>
          <cell r="D426">
            <v>440000</v>
          </cell>
          <cell r="E426">
            <v>18</v>
          </cell>
          <cell r="F426">
            <v>387000</v>
          </cell>
        </row>
        <row r="427">
          <cell r="B427" t="str">
            <v>SURREY DOWNS</v>
          </cell>
          <cell r="C427">
            <v>12</v>
          </cell>
          <cell r="D427">
            <v>332500</v>
          </cell>
          <cell r="E427">
            <v>20</v>
          </cell>
          <cell r="F427">
            <v>365000</v>
          </cell>
        </row>
        <row r="428">
          <cell r="B428" t="str">
            <v>TEA TREE GULLY</v>
          </cell>
          <cell r="C428">
            <v>11</v>
          </cell>
          <cell r="D428">
            <v>345000</v>
          </cell>
          <cell r="E428">
            <v>9</v>
          </cell>
          <cell r="F428">
            <v>429500</v>
          </cell>
        </row>
        <row r="429">
          <cell r="B429" t="str">
            <v>VALLEY VIEW</v>
          </cell>
          <cell r="C429">
            <v>25</v>
          </cell>
          <cell r="D429">
            <v>350000</v>
          </cell>
          <cell r="E429">
            <v>25</v>
          </cell>
          <cell r="F429">
            <v>405100</v>
          </cell>
        </row>
        <row r="430">
          <cell r="B430" t="str">
            <v>VISTA</v>
          </cell>
          <cell r="C430">
            <v>4</v>
          </cell>
          <cell r="D430">
            <v>410275</v>
          </cell>
        </row>
        <row r="431">
          <cell r="B431" t="str">
            <v>WYNN VALE</v>
          </cell>
          <cell r="C431">
            <v>31</v>
          </cell>
          <cell r="D431">
            <v>420000</v>
          </cell>
          <cell r="E431">
            <v>21</v>
          </cell>
          <cell r="F431">
            <v>470000</v>
          </cell>
        </row>
        <row r="432">
          <cell r="B432" t="str">
            <v>YATALA VALE</v>
          </cell>
        </row>
        <row r="433">
          <cell r="B433" t="str">
            <v>BLACK FOREST</v>
          </cell>
          <cell r="C433">
            <v>5</v>
          </cell>
          <cell r="D433">
            <v>810000</v>
          </cell>
          <cell r="E433">
            <v>1</v>
          </cell>
          <cell r="F433">
            <v>660100</v>
          </cell>
        </row>
        <row r="434">
          <cell r="B434" t="str">
            <v>CLARENCE PARK</v>
          </cell>
          <cell r="C434">
            <v>3</v>
          </cell>
          <cell r="D434">
            <v>512500</v>
          </cell>
          <cell r="E434">
            <v>1</v>
          </cell>
          <cell r="F434">
            <v>495000</v>
          </cell>
        </row>
        <row r="435">
          <cell r="B435" t="str">
            <v>EVERARD PARK</v>
          </cell>
          <cell r="C435">
            <v>2</v>
          </cell>
          <cell r="D435">
            <v>603000</v>
          </cell>
          <cell r="E435">
            <v>1</v>
          </cell>
          <cell r="F435">
            <v>1000000</v>
          </cell>
        </row>
        <row r="436">
          <cell r="B436" t="str">
            <v>FORESTVILLE</v>
          </cell>
          <cell r="E436">
            <v>7</v>
          </cell>
          <cell r="F436">
            <v>660000</v>
          </cell>
        </row>
        <row r="437">
          <cell r="B437" t="str">
            <v>FULLARTON</v>
          </cell>
          <cell r="C437">
            <v>13</v>
          </cell>
          <cell r="D437">
            <v>698000</v>
          </cell>
          <cell r="E437">
            <v>9</v>
          </cell>
          <cell r="F437">
            <v>798000</v>
          </cell>
        </row>
        <row r="438">
          <cell r="B438" t="str">
            <v>GOODWOOD</v>
          </cell>
          <cell r="C438">
            <v>9</v>
          </cell>
          <cell r="D438">
            <v>720000</v>
          </cell>
          <cell r="E438">
            <v>9</v>
          </cell>
          <cell r="F438">
            <v>736000</v>
          </cell>
        </row>
        <row r="439">
          <cell r="B439" t="str">
            <v>HIGHGATE</v>
          </cell>
          <cell r="C439">
            <v>5</v>
          </cell>
          <cell r="D439">
            <v>852000</v>
          </cell>
          <cell r="E439">
            <v>6</v>
          </cell>
          <cell r="F439">
            <v>1080000</v>
          </cell>
        </row>
        <row r="440">
          <cell r="B440" t="str">
            <v>HYDE PARK</v>
          </cell>
          <cell r="C440">
            <v>5</v>
          </cell>
          <cell r="D440">
            <v>1045000</v>
          </cell>
          <cell r="E440">
            <v>5</v>
          </cell>
          <cell r="F440">
            <v>1203750</v>
          </cell>
        </row>
        <row r="441">
          <cell r="B441" t="str">
            <v>KESWICK</v>
          </cell>
          <cell r="C441">
            <v>1</v>
          </cell>
          <cell r="D441">
            <v>575000</v>
          </cell>
        </row>
        <row r="442">
          <cell r="B442" t="str">
            <v>KINGS PARK</v>
          </cell>
          <cell r="C442">
            <v>1</v>
          </cell>
          <cell r="D442">
            <v>1100000</v>
          </cell>
          <cell r="E442">
            <v>3</v>
          </cell>
          <cell r="F442">
            <v>1190000</v>
          </cell>
        </row>
        <row r="443">
          <cell r="B443" t="str">
            <v>MALVERN</v>
          </cell>
          <cell r="C443">
            <v>9</v>
          </cell>
          <cell r="D443">
            <v>1090000</v>
          </cell>
          <cell r="E443">
            <v>12</v>
          </cell>
          <cell r="F443">
            <v>965500</v>
          </cell>
        </row>
        <row r="444">
          <cell r="B444" t="str">
            <v>MILLSWOOD</v>
          </cell>
          <cell r="C444">
            <v>4</v>
          </cell>
          <cell r="D444">
            <v>875250</v>
          </cell>
          <cell r="E444">
            <v>5</v>
          </cell>
          <cell r="F444">
            <v>1220000</v>
          </cell>
        </row>
        <row r="445">
          <cell r="B445" t="str">
            <v>MYRTLE BANK</v>
          </cell>
          <cell r="C445">
            <v>9</v>
          </cell>
          <cell r="D445">
            <v>827000</v>
          </cell>
          <cell r="E445">
            <v>12</v>
          </cell>
          <cell r="F445">
            <v>838000</v>
          </cell>
        </row>
        <row r="446">
          <cell r="B446" t="str">
            <v>PARKSIDE</v>
          </cell>
          <cell r="C446">
            <v>12</v>
          </cell>
          <cell r="D446">
            <v>800000</v>
          </cell>
          <cell r="E446">
            <v>19</v>
          </cell>
          <cell r="F446">
            <v>830000</v>
          </cell>
        </row>
        <row r="447">
          <cell r="B447" t="str">
            <v>UNLEY</v>
          </cell>
          <cell r="C447">
            <v>13</v>
          </cell>
          <cell r="D447">
            <v>1000000</v>
          </cell>
          <cell r="E447">
            <v>3</v>
          </cell>
          <cell r="F447">
            <v>1500000</v>
          </cell>
        </row>
        <row r="448">
          <cell r="B448" t="str">
            <v>UNLEY PARK</v>
          </cell>
          <cell r="C448">
            <v>10</v>
          </cell>
          <cell r="D448">
            <v>1900000</v>
          </cell>
          <cell r="E448">
            <v>5</v>
          </cell>
          <cell r="F448">
            <v>1250000</v>
          </cell>
        </row>
        <row r="449">
          <cell r="B449" t="str">
            <v>WAYVILLE</v>
          </cell>
          <cell r="C449">
            <v>1</v>
          </cell>
          <cell r="D449">
            <v>871000</v>
          </cell>
          <cell r="E449">
            <v>3</v>
          </cell>
          <cell r="F449">
            <v>707000</v>
          </cell>
        </row>
        <row r="450">
          <cell r="B450" t="str">
            <v>GILBERTON</v>
          </cell>
          <cell r="C450">
            <v>6</v>
          </cell>
          <cell r="D450">
            <v>785000</v>
          </cell>
          <cell r="E450">
            <v>4</v>
          </cell>
          <cell r="F450">
            <v>775000</v>
          </cell>
        </row>
        <row r="451">
          <cell r="B451" t="str">
            <v>MEDINDIE</v>
          </cell>
          <cell r="C451">
            <v>3</v>
          </cell>
          <cell r="D451">
            <v>1235000</v>
          </cell>
          <cell r="E451">
            <v>4</v>
          </cell>
          <cell r="F451">
            <v>1487500</v>
          </cell>
        </row>
        <row r="452">
          <cell r="B452" t="str">
            <v>VALE PARK</v>
          </cell>
          <cell r="C452">
            <v>13</v>
          </cell>
          <cell r="D452">
            <v>545000</v>
          </cell>
          <cell r="E452">
            <v>8</v>
          </cell>
          <cell r="F452">
            <v>810000</v>
          </cell>
        </row>
        <row r="453">
          <cell r="B453" t="str">
            <v>WALKERVILLE</v>
          </cell>
          <cell r="C453">
            <v>3</v>
          </cell>
          <cell r="D453">
            <v>1327500</v>
          </cell>
          <cell r="E453">
            <v>7</v>
          </cell>
          <cell r="F453">
            <v>1330000</v>
          </cell>
        </row>
        <row r="454">
          <cell r="B454" t="str">
            <v>ADELAIDE AIRPORT</v>
          </cell>
        </row>
        <row r="455">
          <cell r="B455" t="str">
            <v>ASHFORD</v>
          </cell>
          <cell r="E455">
            <v>2</v>
          </cell>
          <cell r="F455">
            <v>475000</v>
          </cell>
        </row>
        <row r="456">
          <cell r="B456" t="str">
            <v>BROOKLYN PARK</v>
          </cell>
          <cell r="C456">
            <v>12</v>
          </cell>
          <cell r="D456">
            <v>475000</v>
          </cell>
          <cell r="E456">
            <v>14</v>
          </cell>
          <cell r="F456">
            <v>492500</v>
          </cell>
        </row>
        <row r="457">
          <cell r="B457" t="str">
            <v>CAMDEN PARK</v>
          </cell>
          <cell r="C457">
            <v>12</v>
          </cell>
          <cell r="D457">
            <v>490250</v>
          </cell>
          <cell r="E457">
            <v>2</v>
          </cell>
          <cell r="F457">
            <v>480000</v>
          </cell>
        </row>
        <row r="458">
          <cell r="B458" t="str">
            <v>COWANDILLA</v>
          </cell>
          <cell r="C458">
            <v>4</v>
          </cell>
          <cell r="D458">
            <v>401000</v>
          </cell>
          <cell r="E458">
            <v>2</v>
          </cell>
          <cell r="F458">
            <v>568000</v>
          </cell>
        </row>
        <row r="459">
          <cell r="B459" t="str">
            <v>FULHAM</v>
          </cell>
          <cell r="C459">
            <v>10</v>
          </cell>
          <cell r="D459">
            <v>586000</v>
          </cell>
          <cell r="E459">
            <v>5</v>
          </cell>
          <cell r="F459">
            <v>585000</v>
          </cell>
        </row>
        <row r="460">
          <cell r="B460" t="str">
            <v>GLANDORE</v>
          </cell>
          <cell r="C460">
            <v>9</v>
          </cell>
          <cell r="D460">
            <v>542500</v>
          </cell>
          <cell r="E460">
            <v>8</v>
          </cell>
          <cell r="F460">
            <v>550000</v>
          </cell>
        </row>
        <row r="461">
          <cell r="B461" t="str">
            <v>GLENELG NORTH</v>
          </cell>
          <cell r="C461">
            <v>13</v>
          </cell>
          <cell r="D461">
            <v>558000</v>
          </cell>
          <cell r="E461">
            <v>12</v>
          </cell>
          <cell r="F461">
            <v>685000</v>
          </cell>
        </row>
        <row r="462">
          <cell r="B462" t="str">
            <v>HILTON</v>
          </cell>
          <cell r="C462">
            <v>8</v>
          </cell>
          <cell r="D462">
            <v>485500</v>
          </cell>
          <cell r="E462">
            <v>4</v>
          </cell>
          <cell r="F462">
            <v>530000</v>
          </cell>
        </row>
        <row r="463">
          <cell r="B463" t="str">
            <v>KESWICK</v>
          </cell>
          <cell r="C463">
            <v>1</v>
          </cell>
          <cell r="D463">
            <v>575000</v>
          </cell>
        </row>
        <row r="464">
          <cell r="B464" t="str">
            <v>KESWICK TERMINAL</v>
          </cell>
        </row>
        <row r="465">
          <cell r="B465" t="str">
            <v>KURRALTA PARK</v>
          </cell>
          <cell r="C465">
            <v>12</v>
          </cell>
          <cell r="D465">
            <v>512500</v>
          </cell>
          <cell r="E465">
            <v>5</v>
          </cell>
          <cell r="F465">
            <v>548000</v>
          </cell>
        </row>
        <row r="466">
          <cell r="B466" t="str">
            <v>LOCKLEYS</v>
          </cell>
          <cell r="C466">
            <v>20</v>
          </cell>
          <cell r="D466">
            <v>610000</v>
          </cell>
          <cell r="E466">
            <v>16</v>
          </cell>
          <cell r="F466">
            <v>610000</v>
          </cell>
        </row>
        <row r="467">
          <cell r="B467" t="str">
            <v>MARLESTON</v>
          </cell>
          <cell r="C467">
            <v>8</v>
          </cell>
          <cell r="D467">
            <v>456000</v>
          </cell>
          <cell r="E467">
            <v>3</v>
          </cell>
          <cell r="F467">
            <v>545000</v>
          </cell>
        </row>
        <row r="468">
          <cell r="B468" t="str">
            <v>MILE END</v>
          </cell>
          <cell r="C468">
            <v>14</v>
          </cell>
          <cell r="D468">
            <v>580000</v>
          </cell>
          <cell r="E468">
            <v>7</v>
          </cell>
          <cell r="F468">
            <v>479275</v>
          </cell>
        </row>
        <row r="469">
          <cell r="B469" t="str">
            <v>MILE END SOUTH</v>
          </cell>
        </row>
        <row r="470">
          <cell r="B470" t="str">
            <v>NETLEY</v>
          </cell>
          <cell r="C470">
            <v>8</v>
          </cell>
          <cell r="D470">
            <v>440000</v>
          </cell>
          <cell r="E470">
            <v>11</v>
          </cell>
          <cell r="F470">
            <v>515000</v>
          </cell>
        </row>
        <row r="471">
          <cell r="B471" t="str">
            <v>NORTH PLYMPTON</v>
          </cell>
          <cell r="C471">
            <v>12</v>
          </cell>
          <cell r="D471">
            <v>490000</v>
          </cell>
          <cell r="E471">
            <v>7</v>
          </cell>
          <cell r="F471">
            <v>491000</v>
          </cell>
        </row>
        <row r="472">
          <cell r="B472" t="str">
            <v>NOVAR GARDENS</v>
          </cell>
          <cell r="C472">
            <v>6</v>
          </cell>
          <cell r="D472">
            <v>575750</v>
          </cell>
          <cell r="E472">
            <v>8</v>
          </cell>
          <cell r="F472">
            <v>572750</v>
          </cell>
        </row>
        <row r="473">
          <cell r="B473" t="str">
            <v>PLYMPTON</v>
          </cell>
          <cell r="C473">
            <v>13</v>
          </cell>
          <cell r="D473">
            <v>506250</v>
          </cell>
          <cell r="E473">
            <v>17</v>
          </cell>
          <cell r="F473">
            <v>580000</v>
          </cell>
        </row>
        <row r="474">
          <cell r="B474" t="str">
            <v>RICHMOND</v>
          </cell>
          <cell r="C474">
            <v>15</v>
          </cell>
          <cell r="D474">
            <v>552500</v>
          </cell>
          <cell r="E474">
            <v>10</v>
          </cell>
          <cell r="F474">
            <v>546000</v>
          </cell>
        </row>
        <row r="475">
          <cell r="B475" t="str">
            <v>THEBARTON</v>
          </cell>
          <cell r="C475">
            <v>5</v>
          </cell>
          <cell r="D475">
            <v>534000</v>
          </cell>
          <cell r="E475">
            <v>6</v>
          </cell>
          <cell r="F475">
            <v>498750</v>
          </cell>
        </row>
        <row r="476">
          <cell r="B476" t="str">
            <v>TORRENSVILLE</v>
          </cell>
          <cell r="C476">
            <v>20</v>
          </cell>
          <cell r="D476">
            <v>535000</v>
          </cell>
          <cell r="E476">
            <v>7</v>
          </cell>
          <cell r="F476">
            <v>627500</v>
          </cell>
        </row>
        <row r="477">
          <cell r="B477" t="str">
            <v>UNDERDALE</v>
          </cell>
          <cell r="C477">
            <v>8</v>
          </cell>
          <cell r="D477">
            <v>569000</v>
          </cell>
          <cell r="E477">
            <v>8</v>
          </cell>
          <cell r="F477">
            <v>529000</v>
          </cell>
        </row>
        <row r="478">
          <cell r="B478" t="str">
            <v>WEST BEACH</v>
          </cell>
          <cell r="C478">
            <v>17</v>
          </cell>
          <cell r="D478">
            <v>585000</v>
          </cell>
          <cell r="E478">
            <v>7</v>
          </cell>
          <cell r="F478">
            <v>706000</v>
          </cell>
        </row>
        <row r="479">
          <cell r="B479" t="str">
            <v>WEST RICHMOND</v>
          </cell>
          <cell r="C479">
            <v>5</v>
          </cell>
          <cell r="D479">
            <v>385000</v>
          </cell>
          <cell r="E479">
            <v>1</v>
          </cell>
          <cell r="F479">
            <v>390000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SG_Stats_Combined_2016q3"/>
    </sheetNames>
    <sheetDataSet>
      <sheetData sheetId="0">
        <row r="2">
          <cell r="B2" t="str">
            <v>ADELAIDE</v>
          </cell>
          <cell r="C2">
            <v>7</v>
          </cell>
          <cell r="D2">
            <v>675500</v>
          </cell>
          <cell r="E2">
            <v>6</v>
          </cell>
          <cell r="F2">
            <v>747500</v>
          </cell>
        </row>
        <row r="3">
          <cell r="B3" t="str">
            <v>NORTH ADELAIDE</v>
          </cell>
          <cell r="C3">
            <v>7</v>
          </cell>
          <cell r="D3">
            <v>1730000</v>
          </cell>
          <cell r="E3">
            <v>6</v>
          </cell>
          <cell r="F3">
            <v>932000</v>
          </cell>
        </row>
        <row r="4">
          <cell r="B4" t="str">
            <v>ALDGATE</v>
          </cell>
          <cell r="C4">
            <v>10</v>
          </cell>
          <cell r="D4">
            <v>725000</v>
          </cell>
          <cell r="E4">
            <v>13</v>
          </cell>
          <cell r="F4">
            <v>665000</v>
          </cell>
        </row>
        <row r="5">
          <cell r="B5" t="str">
            <v>ASHTON</v>
          </cell>
        </row>
        <row r="6">
          <cell r="B6" t="str">
            <v>BASKET RANGE</v>
          </cell>
        </row>
        <row r="7">
          <cell r="B7" t="str">
            <v>BELAIR</v>
          </cell>
          <cell r="C7">
            <v>27</v>
          </cell>
          <cell r="D7">
            <v>562500</v>
          </cell>
          <cell r="E7">
            <v>8</v>
          </cell>
          <cell r="F7">
            <v>605000</v>
          </cell>
        </row>
        <row r="8">
          <cell r="B8" t="str">
            <v>BRADBURY</v>
          </cell>
        </row>
        <row r="9">
          <cell r="B9" t="str">
            <v>BRIDGEWATER</v>
          </cell>
          <cell r="C9">
            <v>20</v>
          </cell>
          <cell r="D9">
            <v>465000</v>
          </cell>
          <cell r="E9">
            <v>16</v>
          </cell>
          <cell r="F9">
            <v>536250</v>
          </cell>
        </row>
        <row r="10">
          <cell r="B10" t="str">
            <v>CAREY GULLY</v>
          </cell>
        </row>
        <row r="11">
          <cell r="B11" t="str">
            <v>CASTAMBUL</v>
          </cell>
        </row>
        <row r="12">
          <cell r="B12" t="str">
            <v>CHERRYVILLE</v>
          </cell>
        </row>
        <row r="13">
          <cell r="B13" t="str">
            <v>CLELAND</v>
          </cell>
        </row>
        <row r="14">
          <cell r="B14" t="str">
            <v>CRAFERS</v>
          </cell>
          <cell r="C14">
            <v>10</v>
          </cell>
          <cell r="D14">
            <v>597500</v>
          </cell>
          <cell r="E14">
            <v>9</v>
          </cell>
          <cell r="F14">
            <v>675000</v>
          </cell>
        </row>
        <row r="15">
          <cell r="B15" t="str">
            <v>CRAFERS WEST</v>
          </cell>
          <cell r="C15">
            <v>5</v>
          </cell>
          <cell r="D15">
            <v>508650</v>
          </cell>
          <cell r="E15">
            <v>5</v>
          </cell>
          <cell r="F15">
            <v>599000</v>
          </cell>
        </row>
        <row r="16">
          <cell r="B16" t="str">
            <v>DORSET VALE</v>
          </cell>
        </row>
        <row r="17">
          <cell r="B17" t="str">
            <v>GREENHILL</v>
          </cell>
          <cell r="C17">
            <v>1</v>
          </cell>
          <cell r="D17">
            <v>496000</v>
          </cell>
          <cell r="E17">
            <v>4</v>
          </cell>
          <cell r="F17">
            <v>671000</v>
          </cell>
        </row>
        <row r="18">
          <cell r="B18" t="str">
            <v>HEATHFIELD</v>
          </cell>
          <cell r="C18">
            <v>3</v>
          </cell>
          <cell r="D18">
            <v>910000</v>
          </cell>
          <cell r="E18">
            <v>3</v>
          </cell>
          <cell r="F18">
            <v>675000</v>
          </cell>
        </row>
        <row r="19">
          <cell r="B19" t="str">
            <v>HORSNELL GULLY</v>
          </cell>
        </row>
        <row r="20">
          <cell r="B20" t="str">
            <v>HUMBUG SCRUB</v>
          </cell>
        </row>
        <row r="21">
          <cell r="B21" t="str">
            <v>IRONBANK</v>
          </cell>
        </row>
        <row r="22">
          <cell r="B22" t="str">
            <v>KENTON VALLEY</v>
          </cell>
        </row>
        <row r="23">
          <cell r="B23" t="str">
            <v>LONGWOOD</v>
          </cell>
          <cell r="C23">
            <v>1</v>
          </cell>
          <cell r="D23">
            <v>446000</v>
          </cell>
          <cell r="E23">
            <v>1</v>
          </cell>
          <cell r="F23">
            <v>565000</v>
          </cell>
        </row>
        <row r="24">
          <cell r="B24" t="str">
            <v>MARBLE HILL</v>
          </cell>
        </row>
        <row r="25">
          <cell r="B25" t="str">
            <v>MONTACUTE</v>
          </cell>
        </row>
        <row r="26">
          <cell r="B26" t="str">
            <v>MOUNT GEORGE</v>
          </cell>
        </row>
        <row r="27">
          <cell r="B27" t="str">
            <v>MYLOR</v>
          </cell>
          <cell r="E27">
            <v>1</v>
          </cell>
          <cell r="F27">
            <v>665000</v>
          </cell>
        </row>
        <row r="28">
          <cell r="B28" t="str">
            <v>NORTON SUMMIT</v>
          </cell>
          <cell r="C28">
            <v>1</v>
          </cell>
          <cell r="D28">
            <v>490000</v>
          </cell>
        </row>
        <row r="29">
          <cell r="B29" t="str">
            <v>PICCADILLY</v>
          </cell>
          <cell r="E29">
            <v>1</v>
          </cell>
          <cell r="F29">
            <v>460000</v>
          </cell>
        </row>
        <row r="30">
          <cell r="B30" t="str">
            <v>ROSTREVOR</v>
          </cell>
          <cell r="C30">
            <v>31</v>
          </cell>
          <cell r="D30">
            <v>545000</v>
          </cell>
          <cell r="E30">
            <v>22</v>
          </cell>
          <cell r="F30">
            <v>563000</v>
          </cell>
        </row>
        <row r="31">
          <cell r="B31" t="str">
            <v>SCOTT CREEK</v>
          </cell>
        </row>
        <row r="32">
          <cell r="B32" t="str">
            <v>STIRLING</v>
          </cell>
          <cell r="C32">
            <v>16</v>
          </cell>
          <cell r="D32">
            <v>665000</v>
          </cell>
          <cell r="E32">
            <v>6</v>
          </cell>
          <cell r="F32">
            <v>645000</v>
          </cell>
        </row>
        <row r="33">
          <cell r="B33" t="str">
            <v>STONYFELL</v>
          </cell>
          <cell r="C33">
            <v>3</v>
          </cell>
          <cell r="D33">
            <v>835000</v>
          </cell>
          <cell r="E33">
            <v>4</v>
          </cell>
          <cell r="F33">
            <v>790000</v>
          </cell>
        </row>
        <row r="34">
          <cell r="B34" t="str">
            <v>SUMMERTOWN</v>
          </cell>
          <cell r="E34">
            <v>3</v>
          </cell>
          <cell r="F34">
            <v>590000</v>
          </cell>
        </row>
        <row r="35">
          <cell r="B35" t="str">
            <v>TERINGIE</v>
          </cell>
          <cell r="C35">
            <v>1</v>
          </cell>
          <cell r="D35">
            <v>965000</v>
          </cell>
          <cell r="E35">
            <v>2</v>
          </cell>
          <cell r="F35">
            <v>974750</v>
          </cell>
        </row>
        <row r="36">
          <cell r="B36" t="str">
            <v>UPPER STURT</v>
          </cell>
          <cell r="C36">
            <v>3</v>
          </cell>
          <cell r="D36">
            <v>450000</v>
          </cell>
          <cell r="E36">
            <v>1</v>
          </cell>
          <cell r="F36">
            <v>450000</v>
          </cell>
        </row>
        <row r="37">
          <cell r="B37" t="str">
            <v>URAIDLA</v>
          </cell>
          <cell r="C37">
            <v>2</v>
          </cell>
          <cell r="D37">
            <v>472000</v>
          </cell>
          <cell r="E37">
            <v>1</v>
          </cell>
          <cell r="F37">
            <v>565000</v>
          </cell>
        </row>
        <row r="38">
          <cell r="B38" t="str">
            <v>WATERFALL GULLY</v>
          </cell>
          <cell r="C38">
            <v>1</v>
          </cell>
          <cell r="D38">
            <v>839000</v>
          </cell>
        </row>
        <row r="39">
          <cell r="B39" t="str">
            <v>WOODFORDE</v>
          </cell>
          <cell r="C39">
            <v>2</v>
          </cell>
          <cell r="D39">
            <v>1145000</v>
          </cell>
          <cell r="E39">
            <v>1</v>
          </cell>
          <cell r="F39">
            <v>485000</v>
          </cell>
        </row>
        <row r="40">
          <cell r="B40" t="str">
            <v>AULDANA</v>
          </cell>
          <cell r="C40">
            <v>3</v>
          </cell>
          <cell r="D40">
            <v>1000000</v>
          </cell>
          <cell r="E40">
            <v>5</v>
          </cell>
          <cell r="F40">
            <v>937500</v>
          </cell>
        </row>
        <row r="41">
          <cell r="B41" t="str">
            <v>BEAUMONT</v>
          </cell>
          <cell r="C41">
            <v>8</v>
          </cell>
          <cell r="D41">
            <v>855000</v>
          </cell>
          <cell r="E41">
            <v>8</v>
          </cell>
          <cell r="F41">
            <v>880000</v>
          </cell>
        </row>
        <row r="42">
          <cell r="B42" t="str">
            <v>BEULAH PARK</v>
          </cell>
          <cell r="C42">
            <v>8</v>
          </cell>
          <cell r="D42">
            <v>700000</v>
          </cell>
          <cell r="E42">
            <v>3</v>
          </cell>
          <cell r="F42">
            <v>740000</v>
          </cell>
        </row>
        <row r="43">
          <cell r="B43" t="str">
            <v>BURNSIDE</v>
          </cell>
          <cell r="C43">
            <v>14</v>
          </cell>
          <cell r="D43">
            <v>750000</v>
          </cell>
          <cell r="E43">
            <v>11</v>
          </cell>
          <cell r="F43">
            <v>890000</v>
          </cell>
        </row>
        <row r="44">
          <cell r="B44" t="str">
            <v>DULWICH</v>
          </cell>
          <cell r="C44">
            <v>9</v>
          </cell>
          <cell r="D44">
            <v>1210000</v>
          </cell>
          <cell r="E44">
            <v>1</v>
          </cell>
          <cell r="F44">
            <v>1300000</v>
          </cell>
        </row>
        <row r="45">
          <cell r="B45" t="str">
            <v>EASTWOOD</v>
          </cell>
          <cell r="C45">
            <v>1</v>
          </cell>
          <cell r="D45">
            <v>800000</v>
          </cell>
          <cell r="E45">
            <v>2</v>
          </cell>
          <cell r="F45">
            <v>520000</v>
          </cell>
        </row>
        <row r="46">
          <cell r="B46" t="str">
            <v>ERINDALE</v>
          </cell>
          <cell r="C46">
            <v>3</v>
          </cell>
          <cell r="D46">
            <v>1150000</v>
          </cell>
          <cell r="E46">
            <v>2</v>
          </cell>
          <cell r="F46">
            <v>1024000</v>
          </cell>
        </row>
        <row r="47">
          <cell r="B47" t="str">
            <v>FREWVILLE</v>
          </cell>
          <cell r="C47">
            <v>1</v>
          </cell>
          <cell r="D47">
            <v>635000</v>
          </cell>
          <cell r="E47">
            <v>2</v>
          </cell>
          <cell r="F47">
            <v>890500</v>
          </cell>
        </row>
        <row r="48">
          <cell r="B48" t="str">
            <v>GLEN OSMOND</v>
          </cell>
          <cell r="C48">
            <v>9</v>
          </cell>
          <cell r="D48">
            <v>750000</v>
          </cell>
          <cell r="E48">
            <v>10</v>
          </cell>
          <cell r="F48">
            <v>880000</v>
          </cell>
        </row>
        <row r="49">
          <cell r="B49" t="str">
            <v>GLENSIDE</v>
          </cell>
          <cell r="C49">
            <v>5</v>
          </cell>
          <cell r="D49">
            <v>761000</v>
          </cell>
          <cell r="E49">
            <v>4</v>
          </cell>
          <cell r="F49">
            <v>1004000</v>
          </cell>
        </row>
        <row r="50">
          <cell r="B50" t="str">
            <v>GLENUNGA</v>
          </cell>
          <cell r="C50">
            <v>3</v>
          </cell>
          <cell r="D50">
            <v>780000</v>
          </cell>
          <cell r="E50">
            <v>8</v>
          </cell>
          <cell r="F50">
            <v>941500</v>
          </cell>
        </row>
        <row r="51">
          <cell r="B51" t="str">
            <v>HAZELWOOD PARK</v>
          </cell>
          <cell r="C51">
            <v>4</v>
          </cell>
          <cell r="D51">
            <v>875000</v>
          </cell>
          <cell r="E51">
            <v>6</v>
          </cell>
          <cell r="F51">
            <v>780000</v>
          </cell>
        </row>
        <row r="52">
          <cell r="B52" t="str">
            <v>HORSNELL GULLY</v>
          </cell>
        </row>
        <row r="53">
          <cell r="B53" t="str">
            <v>KENSINGTON GARDENS</v>
          </cell>
          <cell r="C53">
            <v>4</v>
          </cell>
          <cell r="D53">
            <v>967000</v>
          </cell>
          <cell r="E53">
            <v>6</v>
          </cell>
          <cell r="F53">
            <v>880000</v>
          </cell>
        </row>
        <row r="54">
          <cell r="B54" t="str">
            <v>KENSINGTON PARK</v>
          </cell>
          <cell r="C54">
            <v>9</v>
          </cell>
          <cell r="D54">
            <v>862000</v>
          </cell>
          <cell r="E54">
            <v>7</v>
          </cell>
          <cell r="F54">
            <v>863000</v>
          </cell>
        </row>
        <row r="55">
          <cell r="B55" t="str">
            <v>LEABROOK</v>
          </cell>
          <cell r="C55">
            <v>6</v>
          </cell>
          <cell r="D55">
            <v>1201000</v>
          </cell>
          <cell r="E55">
            <v>3</v>
          </cell>
          <cell r="F55">
            <v>1250000</v>
          </cell>
        </row>
        <row r="56">
          <cell r="B56" t="str">
            <v>LEAWOOD GARDENS</v>
          </cell>
        </row>
        <row r="57">
          <cell r="B57" t="str">
            <v>LINDEN PARK</v>
          </cell>
          <cell r="C57">
            <v>9</v>
          </cell>
          <cell r="D57">
            <v>965115</v>
          </cell>
          <cell r="E57">
            <v>4</v>
          </cell>
          <cell r="F57">
            <v>775000</v>
          </cell>
        </row>
        <row r="58">
          <cell r="B58" t="str">
            <v>MAGILL</v>
          </cell>
          <cell r="C58">
            <v>40</v>
          </cell>
          <cell r="D58">
            <v>555000</v>
          </cell>
          <cell r="E58">
            <v>34</v>
          </cell>
          <cell r="F58">
            <v>647750</v>
          </cell>
        </row>
        <row r="59">
          <cell r="B59" t="str">
            <v>MOUNT OSMOND</v>
          </cell>
          <cell r="C59">
            <v>4</v>
          </cell>
          <cell r="D59">
            <v>750000</v>
          </cell>
          <cell r="E59">
            <v>1</v>
          </cell>
          <cell r="F59">
            <v>800000</v>
          </cell>
        </row>
        <row r="60">
          <cell r="B60" t="str">
            <v>ROSE PARK</v>
          </cell>
          <cell r="C60">
            <v>2</v>
          </cell>
          <cell r="D60">
            <v>1755000</v>
          </cell>
          <cell r="E60">
            <v>7</v>
          </cell>
          <cell r="F60">
            <v>1382500</v>
          </cell>
        </row>
        <row r="61">
          <cell r="B61" t="str">
            <v>ROSSLYN PARK</v>
          </cell>
          <cell r="C61">
            <v>6</v>
          </cell>
          <cell r="D61">
            <v>843000</v>
          </cell>
          <cell r="E61">
            <v>5</v>
          </cell>
          <cell r="F61">
            <v>877500</v>
          </cell>
        </row>
        <row r="62">
          <cell r="B62" t="str">
            <v>SKYE</v>
          </cell>
          <cell r="E62">
            <v>1</v>
          </cell>
          <cell r="F62">
            <v>715000</v>
          </cell>
        </row>
        <row r="63">
          <cell r="B63" t="str">
            <v>ST GEORGES</v>
          </cell>
          <cell r="C63">
            <v>4</v>
          </cell>
          <cell r="D63">
            <v>1040000</v>
          </cell>
          <cell r="E63">
            <v>2</v>
          </cell>
          <cell r="F63">
            <v>816499.5</v>
          </cell>
        </row>
        <row r="64">
          <cell r="B64" t="str">
            <v>STONYFELL</v>
          </cell>
          <cell r="C64">
            <v>3</v>
          </cell>
          <cell r="D64">
            <v>835000</v>
          </cell>
          <cell r="E64">
            <v>4</v>
          </cell>
          <cell r="F64">
            <v>790000</v>
          </cell>
        </row>
        <row r="65">
          <cell r="B65" t="str">
            <v>TOORAK GARDENS</v>
          </cell>
          <cell r="C65">
            <v>8</v>
          </cell>
          <cell r="D65">
            <v>1580000</v>
          </cell>
          <cell r="E65">
            <v>5</v>
          </cell>
          <cell r="F65">
            <v>917500</v>
          </cell>
        </row>
        <row r="66">
          <cell r="B66" t="str">
            <v>TUSMORE</v>
          </cell>
          <cell r="C66">
            <v>6</v>
          </cell>
          <cell r="D66">
            <v>911500</v>
          </cell>
          <cell r="E66">
            <v>1</v>
          </cell>
          <cell r="F66">
            <v>700000</v>
          </cell>
        </row>
        <row r="67">
          <cell r="B67" t="str">
            <v>WATERFALL GULLY</v>
          </cell>
          <cell r="C67">
            <v>1</v>
          </cell>
          <cell r="D67">
            <v>839000</v>
          </cell>
        </row>
        <row r="68">
          <cell r="B68" t="str">
            <v>WATTLE PARK</v>
          </cell>
          <cell r="C68">
            <v>13</v>
          </cell>
          <cell r="D68">
            <v>770000</v>
          </cell>
          <cell r="E68">
            <v>9</v>
          </cell>
          <cell r="F68">
            <v>722000</v>
          </cell>
        </row>
        <row r="69">
          <cell r="B69" t="str">
            <v>ATHELSTONE</v>
          </cell>
          <cell r="C69">
            <v>27</v>
          </cell>
          <cell r="D69">
            <v>485000</v>
          </cell>
          <cell r="E69">
            <v>25</v>
          </cell>
          <cell r="F69">
            <v>490000</v>
          </cell>
        </row>
        <row r="70">
          <cell r="B70" t="str">
            <v>CAMPBELLTOWN</v>
          </cell>
          <cell r="C70">
            <v>38</v>
          </cell>
          <cell r="D70">
            <v>495000</v>
          </cell>
          <cell r="E70">
            <v>31</v>
          </cell>
          <cell r="F70">
            <v>521000</v>
          </cell>
        </row>
        <row r="71">
          <cell r="B71" t="str">
            <v>HECTORVILLE</v>
          </cell>
          <cell r="C71">
            <v>20</v>
          </cell>
          <cell r="D71">
            <v>522500</v>
          </cell>
          <cell r="E71">
            <v>11</v>
          </cell>
          <cell r="F71">
            <v>570000</v>
          </cell>
        </row>
        <row r="72">
          <cell r="B72" t="str">
            <v>MAGILL</v>
          </cell>
          <cell r="C72">
            <v>40</v>
          </cell>
          <cell r="D72">
            <v>555000</v>
          </cell>
          <cell r="E72">
            <v>34</v>
          </cell>
          <cell r="F72">
            <v>647750</v>
          </cell>
        </row>
        <row r="73">
          <cell r="B73" t="str">
            <v>NEWTON</v>
          </cell>
          <cell r="C73">
            <v>16</v>
          </cell>
          <cell r="D73">
            <v>508000</v>
          </cell>
          <cell r="E73">
            <v>14</v>
          </cell>
          <cell r="F73">
            <v>532500</v>
          </cell>
        </row>
        <row r="74">
          <cell r="B74" t="str">
            <v>PARADISE</v>
          </cell>
          <cell r="C74">
            <v>21</v>
          </cell>
          <cell r="D74">
            <v>465500</v>
          </cell>
          <cell r="E74">
            <v>16</v>
          </cell>
          <cell r="F74">
            <v>527000</v>
          </cell>
        </row>
        <row r="75">
          <cell r="B75" t="str">
            <v>ROSTREVOR</v>
          </cell>
          <cell r="C75">
            <v>31</v>
          </cell>
          <cell r="D75">
            <v>545000</v>
          </cell>
          <cell r="E75">
            <v>22</v>
          </cell>
          <cell r="F75">
            <v>563000</v>
          </cell>
        </row>
        <row r="76">
          <cell r="B76" t="str">
            <v>TRANMERE</v>
          </cell>
          <cell r="C76">
            <v>7</v>
          </cell>
          <cell r="D76">
            <v>516000</v>
          </cell>
          <cell r="E76">
            <v>16</v>
          </cell>
          <cell r="F76">
            <v>562000</v>
          </cell>
        </row>
        <row r="77">
          <cell r="B77" t="str">
            <v>ALBERT PARK</v>
          </cell>
          <cell r="C77">
            <v>6</v>
          </cell>
          <cell r="D77">
            <v>453750</v>
          </cell>
          <cell r="E77">
            <v>5</v>
          </cell>
          <cell r="F77">
            <v>525000</v>
          </cell>
        </row>
        <row r="78">
          <cell r="B78" t="str">
            <v>ALLENBY GARDENS</v>
          </cell>
          <cell r="C78">
            <v>3</v>
          </cell>
          <cell r="D78">
            <v>531000</v>
          </cell>
          <cell r="E78">
            <v>4</v>
          </cell>
          <cell r="F78">
            <v>521500</v>
          </cell>
        </row>
        <row r="79">
          <cell r="B79" t="str">
            <v>ATHOL PARK</v>
          </cell>
          <cell r="C79">
            <v>8</v>
          </cell>
          <cell r="D79">
            <v>380000</v>
          </cell>
          <cell r="E79">
            <v>5</v>
          </cell>
          <cell r="F79">
            <v>380000</v>
          </cell>
        </row>
        <row r="80">
          <cell r="B80" t="str">
            <v>BEVERLEY</v>
          </cell>
          <cell r="C80">
            <v>5</v>
          </cell>
          <cell r="D80">
            <v>412500</v>
          </cell>
          <cell r="E80">
            <v>3</v>
          </cell>
          <cell r="F80">
            <v>500000</v>
          </cell>
        </row>
        <row r="81">
          <cell r="B81" t="str">
            <v>BOWDEN</v>
          </cell>
          <cell r="C81">
            <v>3</v>
          </cell>
          <cell r="D81">
            <v>645000</v>
          </cell>
          <cell r="E81">
            <v>2</v>
          </cell>
          <cell r="F81">
            <v>725000</v>
          </cell>
        </row>
        <row r="82">
          <cell r="B82" t="str">
            <v>BROMPTON</v>
          </cell>
          <cell r="C82">
            <v>14</v>
          </cell>
          <cell r="D82">
            <v>523750</v>
          </cell>
          <cell r="E82">
            <v>8</v>
          </cell>
          <cell r="F82">
            <v>565000</v>
          </cell>
        </row>
        <row r="83">
          <cell r="B83" t="str">
            <v>CHELTENHAM</v>
          </cell>
          <cell r="C83">
            <v>8</v>
          </cell>
          <cell r="D83">
            <v>440000</v>
          </cell>
          <cell r="E83">
            <v>5</v>
          </cell>
          <cell r="F83">
            <v>448000</v>
          </cell>
        </row>
        <row r="84">
          <cell r="B84" t="str">
            <v>CROYDON</v>
          </cell>
          <cell r="C84">
            <v>1</v>
          </cell>
          <cell r="D84">
            <v>530000</v>
          </cell>
          <cell r="E84">
            <v>2</v>
          </cell>
          <cell r="F84">
            <v>540000</v>
          </cell>
        </row>
        <row r="85">
          <cell r="B85" t="str">
            <v>DEVON PARK</v>
          </cell>
          <cell r="C85">
            <v>1</v>
          </cell>
          <cell r="D85">
            <v>619000</v>
          </cell>
        </row>
        <row r="86">
          <cell r="B86" t="str">
            <v>FINDON</v>
          </cell>
          <cell r="C86">
            <v>25</v>
          </cell>
          <cell r="D86">
            <v>482500</v>
          </cell>
          <cell r="E86">
            <v>7</v>
          </cell>
          <cell r="F86">
            <v>505000</v>
          </cell>
        </row>
        <row r="87">
          <cell r="B87" t="str">
            <v>FLINDERS PARK</v>
          </cell>
          <cell r="C87">
            <v>10</v>
          </cell>
          <cell r="D87">
            <v>522500</v>
          </cell>
          <cell r="E87">
            <v>16</v>
          </cell>
          <cell r="F87">
            <v>562750</v>
          </cell>
        </row>
        <row r="88">
          <cell r="B88" t="str">
            <v>FULHAM GARDENS</v>
          </cell>
          <cell r="C88">
            <v>17</v>
          </cell>
          <cell r="D88">
            <v>646000</v>
          </cell>
          <cell r="E88">
            <v>14</v>
          </cell>
          <cell r="F88">
            <v>640000</v>
          </cell>
        </row>
        <row r="89">
          <cell r="B89" t="str">
            <v>GRANGE</v>
          </cell>
          <cell r="C89">
            <v>7</v>
          </cell>
          <cell r="D89">
            <v>616000</v>
          </cell>
          <cell r="E89">
            <v>18</v>
          </cell>
          <cell r="F89">
            <v>683000</v>
          </cell>
        </row>
        <row r="90">
          <cell r="B90" t="str">
            <v>HENDON</v>
          </cell>
          <cell r="C90">
            <v>4</v>
          </cell>
          <cell r="D90">
            <v>407000</v>
          </cell>
          <cell r="E90">
            <v>7</v>
          </cell>
          <cell r="F90">
            <v>388760.5</v>
          </cell>
        </row>
        <row r="91">
          <cell r="B91" t="str">
            <v>HENLEY BEACH</v>
          </cell>
          <cell r="C91">
            <v>7</v>
          </cell>
          <cell r="D91">
            <v>860000</v>
          </cell>
          <cell r="E91">
            <v>16</v>
          </cell>
          <cell r="F91">
            <v>708000</v>
          </cell>
        </row>
        <row r="92">
          <cell r="B92" t="str">
            <v>HENLEY BEACH SOUTH</v>
          </cell>
          <cell r="C92">
            <v>8</v>
          </cell>
          <cell r="D92">
            <v>942500</v>
          </cell>
          <cell r="E92">
            <v>10</v>
          </cell>
          <cell r="F92">
            <v>743500</v>
          </cell>
        </row>
        <row r="93">
          <cell r="B93" t="str">
            <v>HINDMARSH</v>
          </cell>
          <cell r="E93">
            <v>1</v>
          </cell>
          <cell r="F93">
            <v>480000</v>
          </cell>
        </row>
        <row r="94">
          <cell r="B94" t="str">
            <v>KIDMAN PARK</v>
          </cell>
          <cell r="C94">
            <v>12</v>
          </cell>
          <cell r="D94">
            <v>572500</v>
          </cell>
          <cell r="E94">
            <v>6</v>
          </cell>
          <cell r="F94">
            <v>602500</v>
          </cell>
        </row>
        <row r="95">
          <cell r="B95" t="str">
            <v>KILKENNY</v>
          </cell>
          <cell r="C95">
            <v>6</v>
          </cell>
          <cell r="D95">
            <v>411000</v>
          </cell>
          <cell r="E95">
            <v>6</v>
          </cell>
          <cell r="F95">
            <v>442500</v>
          </cell>
        </row>
        <row r="96">
          <cell r="B96" t="str">
            <v>OVINGHAM</v>
          </cell>
          <cell r="C96">
            <v>2</v>
          </cell>
          <cell r="D96">
            <v>531500</v>
          </cell>
          <cell r="E96">
            <v>4</v>
          </cell>
          <cell r="F96">
            <v>548750</v>
          </cell>
        </row>
        <row r="97">
          <cell r="B97" t="str">
            <v>PENNINGTON</v>
          </cell>
          <cell r="C97">
            <v>10</v>
          </cell>
          <cell r="D97">
            <v>396000</v>
          </cell>
          <cell r="E97">
            <v>8</v>
          </cell>
          <cell r="F97">
            <v>380500</v>
          </cell>
        </row>
        <row r="98">
          <cell r="B98" t="str">
            <v>RENOWN PARK</v>
          </cell>
          <cell r="C98">
            <v>7</v>
          </cell>
          <cell r="D98">
            <v>450000</v>
          </cell>
          <cell r="E98">
            <v>1</v>
          </cell>
          <cell r="F98">
            <v>305000</v>
          </cell>
        </row>
        <row r="99">
          <cell r="B99" t="str">
            <v>RIDLEYTON</v>
          </cell>
          <cell r="C99">
            <v>1</v>
          </cell>
          <cell r="D99">
            <v>427500</v>
          </cell>
          <cell r="E99">
            <v>4</v>
          </cell>
          <cell r="F99">
            <v>520000</v>
          </cell>
        </row>
        <row r="100">
          <cell r="B100" t="str">
            <v>ROSEWATER</v>
          </cell>
          <cell r="C100">
            <v>10</v>
          </cell>
          <cell r="D100">
            <v>340000</v>
          </cell>
          <cell r="E100">
            <v>14</v>
          </cell>
          <cell r="F100">
            <v>375000</v>
          </cell>
        </row>
        <row r="101">
          <cell r="B101" t="str">
            <v>ROYAL PARK</v>
          </cell>
          <cell r="C101">
            <v>9</v>
          </cell>
          <cell r="D101">
            <v>365000</v>
          </cell>
          <cell r="E101">
            <v>10</v>
          </cell>
          <cell r="F101">
            <v>363500</v>
          </cell>
        </row>
        <row r="102">
          <cell r="B102" t="str">
            <v>SEATON</v>
          </cell>
          <cell r="C102">
            <v>30</v>
          </cell>
          <cell r="D102">
            <v>467000</v>
          </cell>
          <cell r="E102">
            <v>27</v>
          </cell>
          <cell r="F102">
            <v>478000</v>
          </cell>
        </row>
        <row r="103">
          <cell r="B103" t="str">
            <v>SEMAPHORE PARK</v>
          </cell>
          <cell r="C103">
            <v>2</v>
          </cell>
          <cell r="D103">
            <v>475000</v>
          </cell>
          <cell r="E103">
            <v>9</v>
          </cell>
          <cell r="F103">
            <v>498750</v>
          </cell>
        </row>
        <row r="104">
          <cell r="B104" t="str">
            <v>ST CLAIR</v>
          </cell>
          <cell r="C104">
            <v>6</v>
          </cell>
          <cell r="D104">
            <v>657500</v>
          </cell>
          <cell r="E104">
            <v>3</v>
          </cell>
          <cell r="F104">
            <v>549000</v>
          </cell>
        </row>
        <row r="105">
          <cell r="B105" t="str">
            <v>TENNYSON</v>
          </cell>
          <cell r="C105">
            <v>4</v>
          </cell>
          <cell r="D105">
            <v>652500</v>
          </cell>
          <cell r="E105">
            <v>5</v>
          </cell>
          <cell r="F105">
            <v>1000000</v>
          </cell>
        </row>
        <row r="106">
          <cell r="B106" t="str">
            <v>WELLAND</v>
          </cell>
        </row>
        <row r="107">
          <cell r="B107" t="str">
            <v>WEST BEACH</v>
          </cell>
          <cell r="C107">
            <v>11</v>
          </cell>
          <cell r="D107">
            <v>637500</v>
          </cell>
          <cell r="E107">
            <v>18</v>
          </cell>
          <cell r="F107">
            <v>660000</v>
          </cell>
        </row>
        <row r="108">
          <cell r="B108" t="str">
            <v>WEST CROYDON</v>
          </cell>
          <cell r="C108">
            <v>10</v>
          </cell>
          <cell r="D108">
            <v>533500</v>
          </cell>
          <cell r="E108">
            <v>5</v>
          </cell>
          <cell r="F108">
            <v>585000</v>
          </cell>
        </row>
        <row r="109">
          <cell r="B109" t="str">
            <v>WEST HINDMARSH</v>
          </cell>
          <cell r="C109">
            <v>1</v>
          </cell>
          <cell r="D109">
            <v>570000</v>
          </cell>
          <cell r="E109">
            <v>4</v>
          </cell>
          <cell r="F109">
            <v>547500</v>
          </cell>
        </row>
        <row r="110">
          <cell r="B110" t="str">
            <v>WEST LAKES</v>
          </cell>
          <cell r="C110">
            <v>21</v>
          </cell>
          <cell r="D110">
            <v>708000</v>
          </cell>
          <cell r="E110">
            <v>14</v>
          </cell>
          <cell r="F110">
            <v>735000</v>
          </cell>
        </row>
        <row r="111">
          <cell r="B111" t="str">
            <v>WEST LAKES SHORE</v>
          </cell>
          <cell r="C111">
            <v>9</v>
          </cell>
          <cell r="D111">
            <v>580000</v>
          </cell>
          <cell r="E111">
            <v>5</v>
          </cell>
          <cell r="F111">
            <v>677000</v>
          </cell>
        </row>
        <row r="112">
          <cell r="B112" t="str">
            <v>WOODVILLE</v>
          </cell>
          <cell r="C112">
            <v>4</v>
          </cell>
          <cell r="D112">
            <v>505000</v>
          </cell>
          <cell r="E112">
            <v>3</v>
          </cell>
          <cell r="F112">
            <v>550000</v>
          </cell>
        </row>
        <row r="113">
          <cell r="B113" t="str">
            <v>WOODVILLE NORTH</v>
          </cell>
          <cell r="C113">
            <v>8</v>
          </cell>
          <cell r="D113">
            <v>380000</v>
          </cell>
          <cell r="E113">
            <v>6</v>
          </cell>
          <cell r="F113">
            <v>415000</v>
          </cell>
        </row>
        <row r="114">
          <cell r="B114" t="str">
            <v>WOODVILLE PARK</v>
          </cell>
          <cell r="C114">
            <v>4</v>
          </cell>
          <cell r="D114">
            <v>656000</v>
          </cell>
          <cell r="E114">
            <v>5</v>
          </cell>
          <cell r="F114">
            <v>605000</v>
          </cell>
        </row>
        <row r="115">
          <cell r="B115" t="str">
            <v>WOODVILLE SOUTH</v>
          </cell>
          <cell r="C115">
            <v>10</v>
          </cell>
          <cell r="D115">
            <v>451500</v>
          </cell>
          <cell r="E115">
            <v>20</v>
          </cell>
          <cell r="F115">
            <v>518000</v>
          </cell>
        </row>
        <row r="116">
          <cell r="B116" t="str">
            <v>WOODVILLE WEST</v>
          </cell>
          <cell r="C116">
            <v>10</v>
          </cell>
          <cell r="D116">
            <v>453000</v>
          </cell>
          <cell r="E116">
            <v>23</v>
          </cell>
          <cell r="F116">
            <v>496500</v>
          </cell>
        </row>
        <row r="117">
          <cell r="B117" t="str">
            <v>BIBARINGA</v>
          </cell>
        </row>
        <row r="118">
          <cell r="B118" t="str">
            <v>EVANSTON</v>
          </cell>
          <cell r="C118">
            <v>9</v>
          </cell>
          <cell r="D118">
            <v>275000</v>
          </cell>
          <cell r="E118">
            <v>10</v>
          </cell>
          <cell r="F118">
            <v>286000</v>
          </cell>
        </row>
        <row r="119">
          <cell r="B119" t="str">
            <v>EVANSTON GARDENS</v>
          </cell>
          <cell r="C119">
            <v>16</v>
          </cell>
          <cell r="D119">
            <v>329900</v>
          </cell>
          <cell r="E119">
            <v>9</v>
          </cell>
          <cell r="F119">
            <v>304175</v>
          </cell>
        </row>
        <row r="120">
          <cell r="B120" t="str">
            <v>EVANSTON PARK</v>
          </cell>
          <cell r="C120">
            <v>20</v>
          </cell>
          <cell r="D120">
            <v>355000</v>
          </cell>
          <cell r="E120">
            <v>14</v>
          </cell>
          <cell r="F120">
            <v>332000</v>
          </cell>
        </row>
        <row r="121">
          <cell r="B121" t="str">
            <v>EVANSTON SOUTH</v>
          </cell>
          <cell r="C121">
            <v>1</v>
          </cell>
          <cell r="D121">
            <v>462500</v>
          </cell>
          <cell r="E121">
            <v>2</v>
          </cell>
          <cell r="F121">
            <v>330000</v>
          </cell>
        </row>
        <row r="122">
          <cell r="B122" t="str">
            <v>GAWLER</v>
          </cell>
          <cell r="C122">
            <v>1</v>
          </cell>
          <cell r="D122">
            <v>384500</v>
          </cell>
          <cell r="E122">
            <v>2</v>
          </cell>
          <cell r="F122">
            <v>230000</v>
          </cell>
        </row>
        <row r="123">
          <cell r="B123" t="str">
            <v>GAWLER EAST</v>
          </cell>
          <cell r="C123">
            <v>29</v>
          </cell>
          <cell r="D123">
            <v>339000</v>
          </cell>
          <cell r="E123">
            <v>21</v>
          </cell>
          <cell r="F123">
            <v>400000</v>
          </cell>
        </row>
        <row r="124">
          <cell r="B124" t="str">
            <v>GAWLER SOUTH</v>
          </cell>
          <cell r="C124">
            <v>7</v>
          </cell>
          <cell r="D124">
            <v>280000</v>
          </cell>
          <cell r="E124">
            <v>14</v>
          </cell>
          <cell r="F124">
            <v>305000</v>
          </cell>
        </row>
        <row r="125">
          <cell r="B125" t="str">
            <v>GAWLER WEST</v>
          </cell>
          <cell r="C125">
            <v>3</v>
          </cell>
          <cell r="D125">
            <v>350000</v>
          </cell>
          <cell r="E125">
            <v>3</v>
          </cell>
          <cell r="F125">
            <v>325000</v>
          </cell>
        </row>
        <row r="126">
          <cell r="B126" t="str">
            <v>HILLIER</v>
          </cell>
        </row>
        <row r="127">
          <cell r="B127" t="str">
            <v>KUDLA</v>
          </cell>
        </row>
        <row r="128">
          <cell r="B128" t="str">
            <v>REID</v>
          </cell>
          <cell r="C128">
            <v>3</v>
          </cell>
          <cell r="D128">
            <v>443750</v>
          </cell>
          <cell r="E128">
            <v>4</v>
          </cell>
          <cell r="F128">
            <v>375000</v>
          </cell>
        </row>
        <row r="129">
          <cell r="B129" t="str">
            <v>ULEYBURY</v>
          </cell>
        </row>
        <row r="130">
          <cell r="B130" t="str">
            <v>WILLASTON</v>
          </cell>
          <cell r="C130">
            <v>15</v>
          </cell>
          <cell r="D130">
            <v>320000</v>
          </cell>
          <cell r="E130">
            <v>14</v>
          </cell>
          <cell r="F130">
            <v>342000</v>
          </cell>
        </row>
        <row r="131">
          <cell r="B131" t="str">
            <v>BRIGHTON</v>
          </cell>
          <cell r="C131">
            <v>14</v>
          </cell>
          <cell r="D131">
            <v>585000</v>
          </cell>
          <cell r="E131">
            <v>8</v>
          </cell>
          <cell r="F131">
            <v>651000</v>
          </cell>
        </row>
        <row r="132">
          <cell r="B132" t="str">
            <v>GLENELG</v>
          </cell>
          <cell r="C132">
            <v>1</v>
          </cell>
          <cell r="D132">
            <v>920000</v>
          </cell>
          <cell r="E132">
            <v>3</v>
          </cell>
          <cell r="F132">
            <v>940500</v>
          </cell>
        </row>
        <row r="133">
          <cell r="B133" t="str">
            <v>GLENELG EAST</v>
          </cell>
          <cell r="C133">
            <v>7</v>
          </cell>
          <cell r="D133">
            <v>775000</v>
          </cell>
          <cell r="E133">
            <v>12</v>
          </cell>
          <cell r="F133">
            <v>707500</v>
          </cell>
        </row>
        <row r="134">
          <cell r="B134" t="str">
            <v>GLENELG NORTH</v>
          </cell>
          <cell r="C134">
            <v>19</v>
          </cell>
          <cell r="D134">
            <v>680000</v>
          </cell>
          <cell r="E134">
            <v>20</v>
          </cell>
          <cell r="F134">
            <v>610000</v>
          </cell>
        </row>
        <row r="135">
          <cell r="B135" t="str">
            <v>GLENELG SOUTH</v>
          </cell>
          <cell r="C135">
            <v>2</v>
          </cell>
          <cell r="D135">
            <v>1200000</v>
          </cell>
          <cell r="E135">
            <v>4</v>
          </cell>
          <cell r="F135">
            <v>1012500</v>
          </cell>
        </row>
        <row r="136">
          <cell r="B136" t="str">
            <v>HOVE</v>
          </cell>
          <cell r="C136">
            <v>12</v>
          </cell>
          <cell r="D136">
            <v>747500</v>
          </cell>
          <cell r="E136">
            <v>6</v>
          </cell>
          <cell r="F136">
            <v>620000</v>
          </cell>
        </row>
        <row r="137">
          <cell r="B137" t="str">
            <v>KINGSTON PARK</v>
          </cell>
          <cell r="C137">
            <v>4</v>
          </cell>
          <cell r="D137">
            <v>676000</v>
          </cell>
          <cell r="E137">
            <v>1</v>
          </cell>
          <cell r="F137">
            <v>878000</v>
          </cell>
        </row>
        <row r="138">
          <cell r="B138" t="str">
            <v>NORTH BRIGHTON</v>
          </cell>
          <cell r="C138">
            <v>8</v>
          </cell>
          <cell r="D138">
            <v>585000</v>
          </cell>
          <cell r="E138">
            <v>1</v>
          </cell>
          <cell r="F138">
            <v>637000</v>
          </cell>
        </row>
        <row r="139">
          <cell r="B139" t="str">
            <v>SEACLIFF</v>
          </cell>
          <cell r="C139">
            <v>5</v>
          </cell>
          <cell r="D139">
            <v>672000</v>
          </cell>
          <cell r="E139">
            <v>10</v>
          </cell>
          <cell r="F139">
            <v>675005</v>
          </cell>
        </row>
        <row r="140">
          <cell r="B140" t="str">
            <v>SEACLIFF PARK</v>
          </cell>
          <cell r="C140">
            <v>6</v>
          </cell>
          <cell r="D140">
            <v>475000</v>
          </cell>
          <cell r="E140">
            <v>7</v>
          </cell>
          <cell r="F140">
            <v>512000</v>
          </cell>
        </row>
        <row r="141">
          <cell r="B141" t="str">
            <v>SOMERTON PARK</v>
          </cell>
          <cell r="C141">
            <v>18</v>
          </cell>
          <cell r="D141">
            <v>595000</v>
          </cell>
          <cell r="E141">
            <v>13</v>
          </cell>
          <cell r="F141">
            <v>676500</v>
          </cell>
        </row>
        <row r="142">
          <cell r="B142" t="str">
            <v>SOUTH BRIGHTON</v>
          </cell>
          <cell r="C142">
            <v>4</v>
          </cell>
          <cell r="D142">
            <v>600000</v>
          </cell>
          <cell r="E142">
            <v>8</v>
          </cell>
          <cell r="F142">
            <v>612500</v>
          </cell>
        </row>
        <row r="143">
          <cell r="B143" t="str">
            <v>ASCOT PARK</v>
          </cell>
          <cell r="C143">
            <v>10</v>
          </cell>
          <cell r="D143">
            <v>397500</v>
          </cell>
          <cell r="E143">
            <v>9</v>
          </cell>
          <cell r="F143">
            <v>410000</v>
          </cell>
        </row>
        <row r="144">
          <cell r="B144" t="str">
            <v>BEDFORD PARK</v>
          </cell>
          <cell r="C144">
            <v>6</v>
          </cell>
          <cell r="D144">
            <v>504000</v>
          </cell>
          <cell r="E144">
            <v>4</v>
          </cell>
          <cell r="F144">
            <v>441750</v>
          </cell>
        </row>
        <row r="145">
          <cell r="B145" t="str">
            <v>CLOVELLY PARK</v>
          </cell>
          <cell r="C145">
            <v>12</v>
          </cell>
          <cell r="D145">
            <v>437500</v>
          </cell>
          <cell r="E145">
            <v>8</v>
          </cell>
          <cell r="F145">
            <v>446500</v>
          </cell>
        </row>
        <row r="146">
          <cell r="B146" t="str">
            <v>DARLINGTON</v>
          </cell>
          <cell r="C146">
            <v>3</v>
          </cell>
          <cell r="D146">
            <v>454500</v>
          </cell>
          <cell r="E146">
            <v>8</v>
          </cell>
          <cell r="F146">
            <v>635250.5</v>
          </cell>
        </row>
        <row r="147">
          <cell r="B147" t="str">
            <v>DOVER GARDENS</v>
          </cell>
          <cell r="C147">
            <v>14</v>
          </cell>
          <cell r="D147">
            <v>490000</v>
          </cell>
          <cell r="E147">
            <v>13</v>
          </cell>
          <cell r="F147">
            <v>480000</v>
          </cell>
        </row>
        <row r="148">
          <cell r="B148" t="str">
            <v>EDWARDSTOWN</v>
          </cell>
          <cell r="C148">
            <v>10</v>
          </cell>
          <cell r="D148">
            <v>460000</v>
          </cell>
          <cell r="E148">
            <v>12</v>
          </cell>
          <cell r="F148">
            <v>469500</v>
          </cell>
        </row>
        <row r="149">
          <cell r="B149" t="str">
            <v>GLANDORE</v>
          </cell>
          <cell r="C149">
            <v>6</v>
          </cell>
          <cell r="D149">
            <v>521000</v>
          </cell>
          <cell r="E149">
            <v>6</v>
          </cell>
          <cell r="F149">
            <v>645000</v>
          </cell>
        </row>
        <row r="150">
          <cell r="B150" t="str">
            <v>GLENGOWRIE</v>
          </cell>
          <cell r="C150">
            <v>18</v>
          </cell>
          <cell r="D150">
            <v>565000</v>
          </cell>
          <cell r="E150">
            <v>17</v>
          </cell>
          <cell r="F150">
            <v>676000</v>
          </cell>
        </row>
        <row r="151">
          <cell r="B151" t="str">
            <v>HALLETT COVE</v>
          </cell>
          <cell r="C151">
            <v>46</v>
          </cell>
          <cell r="D151">
            <v>460000</v>
          </cell>
          <cell r="E151">
            <v>44</v>
          </cell>
          <cell r="F151">
            <v>460000</v>
          </cell>
        </row>
        <row r="152">
          <cell r="B152" t="str">
            <v>LONSDALE</v>
          </cell>
        </row>
        <row r="153">
          <cell r="B153" t="str">
            <v>MARINO</v>
          </cell>
          <cell r="C153">
            <v>8</v>
          </cell>
          <cell r="D153">
            <v>685000</v>
          </cell>
          <cell r="E153">
            <v>5</v>
          </cell>
          <cell r="F153">
            <v>1075000</v>
          </cell>
        </row>
        <row r="154">
          <cell r="B154" t="str">
            <v>MARION</v>
          </cell>
          <cell r="C154">
            <v>12</v>
          </cell>
          <cell r="D154">
            <v>462064.25</v>
          </cell>
          <cell r="E154">
            <v>8</v>
          </cell>
          <cell r="F154">
            <v>441350</v>
          </cell>
        </row>
        <row r="155">
          <cell r="B155" t="str">
            <v>MITCHELL PARK</v>
          </cell>
          <cell r="C155">
            <v>11</v>
          </cell>
          <cell r="D155">
            <v>460000</v>
          </cell>
          <cell r="E155">
            <v>11</v>
          </cell>
          <cell r="F155">
            <v>460000</v>
          </cell>
        </row>
        <row r="156">
          <cell r="B156" t="str">
            <v>MORPHETTVILLE</v>
          </cell>
          <cell r="C156">
            <v>7</v>
          </cell>
          <cell r="D156">
            <v>460000</v>
          </cell>
          <cell r="E156">
            <v>7</v>
          </cell>
          <cell r="F156">
            <v>510000</v>
          </cell>
        </row>
        <row r="157">
          <cell r="B157" t="str">
            <v>OAKLANDS PARK</v>
          </cell>
          <cell r="C157">
            <v>15</v>
          </cell>
          <cell r="D157">
            <v>454975</v>
          </cell>
          <cell r="E157">
            <v>7</v>
          </cell>
          <cell r="F157">
            <v>455000</v>
          </cell>
        </row>
        <row r="158">
          <cell r="B158" t="str">
            <v>O'HALLORAN HILL</v>
          </cell>
          <cell r="C158">
            <v>10</v>
          </cell>
          <cell r="D158">
            <v>385000</v>
          </cell>
          <cell r="E158">
            <v>4</v>
          </cell>
          <cell r="F158">
            <v>367500</v>
          </cell>
        </row>
        <row r="159">
          <cell r="B159" t="str">
            <v>PARK HOLME</v>
          </cell>
          <cell r="C159">
            <v>9</v>
          </cell>
          <cell r="D159">
            <v>450000</v>
          </cell>
          <cell r="E159">
            <v>3</v>
          </cell>
          <cell r="F159">
            <v>447000</v>
          </cell>
        </row>
        <row r="160">
          <cell r="B160" t="str">
            <v>PLYMPTON PARK</v>
          </cell>
          <cell r="C160">
            <v>16</v>
          </cell>
          <cell r="D160">
            <v>525500</v>
          </cell>
          <cell r="E160">
            <v>16</v>
          </cell>
          <cell r="F160">
            <v>540000</v>
          </cell>
        </row>
        <row r="161">
          <cell r="B161" t="str">
            <v>SEACLIFF PARK</v>
          </cell>
          <cell r="C161">
            <v>6</v>
          </cell>
          <cell r="D161">
            <v>475000</v>
          </cell>
          <cell r="E161">
            <v>7</v>
          </cell>
          <cell r="F161">
            <v>512000</v>
          </cell>
        </row>
        <row r="162">
          <cell r="B162" t="str">
            <v>SEACOMBE GARDENS</v>
          </cell>
          <cell r="C162">
            <v>11</v>
          </cell>
          <cell r="D162">
            <v>424500</v>
          </cell>
          <cell r="E162">
            <v>16</v>
          </cell>
          <cell r="F162">
            <v>451000</v>
          </cell>
        </row>
        <row r="163">
          <cell r="B163" t="str">
            <v>SEACOMBE HEIGHTS</v>
          </cell>
          <cell r="C163">
            <v>5</v>
          </cell>
          <cell r="D163">
            <v>502000</v>
          </cell>
          <cell r="E163">
            <v>3</v>
          </cell>
          <cell r="F163">
            <v>518000</v>
          </cell>
        </row>
        <row r="164">
          <cell r="B164" t="str">
            <v>SEAVIEW DOWNS</v>
          </cell>
          <cell r="C164">
            <v>10</v>
          </cell>
          <cell r="D164">
            <v>464500</v>
          </cell>
          <cell r="E164">
            <v>12</v>
          </cell>
          <cell r="F164">
            <v>510000</v>
          </cell>
        </row>
        <row r="165">
          <cell r="B165" t="str">
            <v>SHEIDOW PARK</v>
          </cell>
          <cell r="C165">
            <v>29</v>
          </cell>
          <cell r="D165">
            <v>425000</v>
          </cell>
          <cell r="E165">
            <v>17</v>
          </cell>
          <cell r="F165">
            <v>395000</v>
          </cell>
        </row>
        <row r="166">
          <cell r="B166" t="str">
            <v>SOUTH PLYMPTON</v>
          </cell>
          <cell r="C166">
            <v>14</v>
          </cell>
          <cell r="D166">
            <v>516250</v>
          </cell>
          <cell r="E166">
            <v>12</v>
          </cell>
          <cell r="F166">
            <v>521250</v>
          </cell>
        </row>
        <row r="167">
          <cell r="B167" t="str">
            <v>STURT</v>
          </cell>
          <cell r="C167">
            <v>7</v>
          </cell>
          <cell r="D167">
            <v>435000</v>
          </cell>
          <cell r="E167">
            <v>10</v>
          </cell>
          <cell r="F167">
            <v>454250</v>
          </cell>
        </row>
        <row r="168">
          <cell r="B168" t="str">
            <v>TROTT PARK</v>
          </cell>
          <cell r="C168">
            <v>7</v>
          </cell>
          <cell r="D168">
            <v>356500</v>
          </cell>
          <cell r="E168">
            <v>14</v>
          </cell>
          <cell r="F168">
            <v>353500</v>
          </cell>
        </row>
        <row r="169">
          <cell r="B169" t="str">
            <v>WARRADALE</v>
          </cell>
          <cell r="C169">
            <v>20</v>
          </cell>
          <cell r="D169">
            <v>527000</v>
          </cell>
          <cell r="E169">
            <v>21</v>
          </cell>
          <cell r="F169">
            <v>585000</v>
          </cell>
        </row>
        <row r="170">
          <cell r="B170" t="str">
            <v>BEDFORD PARK</v>
          </cell>
          <cell r="C170">
            <v>6</v>
          </cell>
          <cell r="D170">
            <v>504000</v>
          </cell>
          <cell r="E170">
            <v>4</v>
          </cell>
          <cell r="F170">
            <v>441750</v>
          </cell>
        </row>
        <row r="171">
          <cell r="B171" t="str">
            <v>BELAIR</v>
          </cell>
          <cell r="C171">
            <v>27</v>
          </cell>
          <cell r="D171">
            <v>562500</v>
          </cell>
          <cell r="E171">
            <v>8</v>
          </cell>
          <cell r="F171">
            <v>605000</v>
          </cell>
        </row>
        <row r="172">
          <cell r="B172" t="str">
            <v>BELLEVUE HEIGHTS</v>
          </cell>
          <cell r="C172">
            <v>8</v>
          </cell>
          <cell r="D172">
            <v>470000</v>
          </cell>
          <cell r="E172">
            <v>7</v>
          </cell>
          <cell r="F172">
            <v>585000</v>
          </cell>
        </row>
        <row r="173">
          <cell r="B173" t="str">
            <v>BLACKWOOD</v>
          </cell>
          <cell r="C173">
            <v>20</v>
          </cell>
          <cell r="D173">
            <v>515000</v>
          </cell>
          <cell r="E173">
            <v>6</v>
          </cell>
          <cell r="F173">
            <v>490000</v>
          </cell>
        </row>
        <row r="174">
          <cell r="B174" t="str">
            <v>BROWN HILL CREEK</v>
          </cell>
        </row>
        <row r="175">
          <cell r="B175" t="str">
            <v>CLAPHAM</v>
          </cell>
          <cell r="C175">
            <v>7</v>
          </cell>
          <cell r="D175">
            <v>538000</v>
          </cell>
          <cell r="E175">
            <v>5</v>
          </cell>
          <cell r="F175">
            <v>600000</v>
          </cell>
        </row>
        <row r="176">
          <cell r="B176" t="str">
            <v>CLARENCE GARDENS</v>
          </cell>
          <cell r="C176">
            <v>2</v>
          </cell>
          <cell r="D176">
            <v>502500</v>
          </cell>
          <cell r="E176">
            <v>7</v>
          </cell>
          <cell r="F176">
            <v>600000</v>
          </cell>
        </row>
        <row r="177">
          <cell r="B177" t="str">
            <v>COLONEL LIGHT GARDENS</v>
          </cell>
          <cell r="C177">
            <v>9</v>
          </cell>
          <cell r="D177">
            <v>660000</v>
          </cell>
          <cell r="E177">
            <v>8</v>
          </cell>
          <cell r="F177">
            <v>678000</v>
          </cell>
        </row>
        <row r="178">
          <cell r="B178" t="str">
            <v>COROMANDEL VALLEY</v>
          </cell>
          <cell r="C178">
            <v>16</v>
          </cell>
          <cell r="D178">
            <v>466500</v>
          </cell>
          <cell r="E178">
            <v>16</v>
          </cell>
          <cell r="F178">
            <v>465000</v>
          </cell>
        </row>
        <row r="179">
          <cell r="B179" t="str">
            <v>CRAFERS WEST</v>
          </cell>
          <cell r="C179">
            <v>5</v>
          </cell>
          <cell r="D179">
            <v>508650</v>
          </cell>
          <cell r="E179">
            <v>5</v>
          </cell>
          <cell r="F179">
            <v>599000</v>
          </cell>
        </row>
        <row r="180">
          <cell r="B180" t="str">
            <v>CRAIGBURN FARM</v>
          </cell>
          <cell r="C180">
            <v>9</v>
          </cell>
          <cell r="D180">
            <v>727500</v>
          </cell>
          <cell r="E180">
            <v>6</v>
          </cell>
          <cell r="F180">
            <v>618500</v>
          </cell>
        </row>
        <row r="181">
          <cell r="B181" t="str">
            <v>CUMBERLAND PARK</v>
          </cell>
          <cell r="C181">
            <v>6</v>
          </cell>
          <cell r="D181">
            <v>712500</v>
          </cell>
          <cell r="E181">
            <v>3</v>
          </cell>
          <cell r="F181">
            <v>590000</v>
          </cell>
        </row>
        <row r="182">
          <cell r="B182" t="str">
            <v>DAW PARK</v>
          </cell>
          <cell r="C182">
            <v>11</v>
          </cell>
          <cell r="D182">
            <v>510500</v>
          </cell>
          <cell r="E182">
            <v>6</v>
          </cell>
          <cell r="F182">
            <v>660500</v>
          </cell>
        </row>
        <row r="183">
          <cell r="B183" t="str">
            <v>EDEN HILLS</v>
          </cell>
          <cell r="C183">
            <v>6</v>
          </cell>
          <cell r="D183">
            <v>491500</v>
          </cell>
          <cell r="E183">
            <v>6</v>
          </cell>
          <cell r="F183">
            <v>569250</v>
          </cell>
        </row>
        <row r="184">
          <cell r="B184" t="str">
            <v>GLENALTA</v>
          </cell>
          <cell r="C184">
            <v>6</v>
          </cell>
          <cell r="D184">
            <v>492750</v>
          </cell>
          <cell r="E184">
            <v>6</v>
          </cell>
          <cell r="F184">
            <v>480000</v>
          </cell>
        </row>
        <row r="185">
          <cell r="B185" t="str">
            <v>HAWTHORN</v>
          </cell>
          <cell r="C185">
            <v>5</v>
          </cell>
          <cell r="D185">
            <v>875000</v>
          </cell>
          <cell r="E185">
            <v>5</v>
          </cell>
          <cell r="F185">
            <v>670000</v>
          </cell>
        </row>
        <row r="186">
          <cell r="B186" t="str">
            <v>HAWTHORNDENE</v>
          </cell>
          <cell r="C186">
            <v>11</v>
          </cell>
          <cell r="D186">
            <v>470750</v>
          </cell>
          <cell r="E186">
            <v>12</v>
          </cell>
          <cell r="F186">
            <v>512500</v>
          </cell>
        </row>
        <row r="187">
          <cell r="B187" t="str">
            <v>KINGSWOOD</v>
          </cell>
          <cell r="C187">
            <v>6</v>
          </cell>
          <cell r="D187">
            <v>930000</v>
          </cell>
          <cell r="E187">
            <v>5</v>
          </cell>
          <cell r="F187">
            <v>1004000</v>
          </cell>
        </row>
        <row r="188">
          <cell r="B188" t="str">
            <v>LEAWOOD GARDENS</v>
          </cell>
        </row>
        <row r="189">
          <cell r="B189" t="str">
            <v>LOWER MITCHAM</v>
          </cell>
          <cell r="C189">
            <v>9</v>
          </cell>
          <cell r="D189">
            <v>625500</v>
          </cell>
          <cell r="E189">
            <v>7</v>
          </cell>
          <cell r="F189">
            <v>690000</v>
          </cell>
        </row>
        <row r="190">
          <cell r="B190" t="str">
            <v>LYNTON</v>
          </cell>
          <cell r="C190">
            <v>1</v>
          </cell>
          <cell r="D190">
            <v>725000</v>
          </cell>
          <cell r="E190">
            <v>1</v>
          </cell>
          <cell r="F190">
            <v>1535000</v>
          </cell>
        </row>
        <row r="191">
          <cell r="B191" t="str">
            <v>MELROSE PARK</v>
          </cell>
          <cell r="C191">
            <v>11</v>
          </cell>
          <cell r="D191">
            <v>490000</v>
          </cell>
          <cell r="E191">
            <v>10</v>
          </cell>
          <cell r="F191">
            <v>502500</v>
          </cell>
        </row>
        <row r="192">
          <cell r="B192" t="str">
            <v>MITCHAM</v>
          </cell>
          <cell r="C192">
            <v>5</v>
          </cell>
          <cell r="D192">
            <v>750000</v>
          </cell>
          <cell r="E192">
            <v>1</v>
          </cell>
          <cell r="F192">
            <v>776000</v>
          </cell>
        </row>
        <row r="193">
          <cell r="B193" t="str">
            <v>NETHERBY</v>
          </cell>
          <cell r="C193">
            <v>3</v>
          </cell>
          <cell r="D193">
            <v>845000</v>
          </cell>
        </row>
        <row r="194">
          <cell r="B194" t="str">
            <v>PANORAMA</v>
          </cell>
          <cell r="C194">
            <v>17</v>
          </cell>
          <cell r="D194">
            <v>600000</v>
          </cell>
          <cell r="E194">
            <v>9</v>
          </cell>
          <cell r="F194">
            <v>555500</v>
          </cell>
        </row>
        <row r="195">
          <cell r="B195" t="str">
            <v>PASADENA</v>
          </cell>
          <cell r="C195">
            <v>15</v>
          </cell>
          <cell r="D195">
            <v>507000</v>
          </cell>
          <cell r="E195">
            <v>6</v>
          </cell>
          <cell r="F195">
            <v>548000</v>
          </cell>
        </row>
        <row r="196">
          <cell r="B196" t="str">
            <v>SPRINGFIELD</v>
          </cell>
          <cell r="C196">
            <v>2</v>
          </cell>
          <cell r="D196">
            <v>1225000</v>
          </cell>
        </row>
        <row r="197">
          <cell r="B197" t="str">
            <v>ST MARYS</v>
          </cell>
          <cell r="C197">
            <v>12</v>
          </cell>
          <cell r="D197">
            <v>422000</v>
          </cell>
          <cell r="E197">
            <v>9</v>
          </cell>
          <cell r="F197">
            <v>450000</v>
          </cell>
        </row>
        <row r="198">
          <cell r="B198" t="str">
            <v>TORRENS PARK</v>
          </cell>
          <cell r="C198">
            <v>12</v>
          </cell>
          <cell r="D198">
            <v>815000</v>
          </cell>
          <cell r="E198">
            <v>6</v>
          </cell>
          <cell r="F198">
            <v>747500</v>
          </cell>
        </row>
        <row r="199">
          <cell r="B199" t="str">
            <v>UPPER STURT</v>
          </cell>
          <cell r="C199">
            <v>3</v>
          </cell>
          <cell r="D199">
            <v>450000</v>
          </cell>
          <cell r="E199">
            <v>1</v>
          </cell>
          <cell r="F199">
            <v>450000</v>
          </cell>
        </row>
        <row r="200">
          <cell r="B200" t="str">
            <v>URRBRAE</v>
          </cell>
          <cell r="C200">
            <v>8</v>
          </cell>
          <cell r="D200">
            <v>876500</v>
          </cell>
          <cell r="E200">
            <v>6</v>
          </cell>
          <cell r="F200">
            <v>828500</v>
          </cell>
        </row>
        <row r="201">
          <cell r="B201" t="str">
            <v>WESTBOURNE PARK</v>
          </cell>
          <cell r="C201">
            <v>15</v>
          </cell>
          <cell r="D201">
            <v>831000</v>
          </cell>
          <cell r="E201">
            <v>5</v>
          </cell>
          <cell r="F201">
            <v>930000</v>
          </cell>
        </row>
        <row r="202">
          <cell r="B202" t="str">
            <v>COLLEGE PARK</v>
          </cell>
          <cell r="C202">
            <v>2</v>
          </cell>
          <cell r="D202">
            <v>3400000</v>
          </cell>
          <cell r="E202">
            <v>1</v>
          </cell>
          <cell r="F202">
            <v>951000</v>
          </cell>
        </row>
        <row r="203">
          <cell r="B203" t="str">
            <v>EVANDALE</v>
          </cell>
          <cell r="C203">
            <v>1</v>
          </cell>
          <cell r="D203">
            <v>650000</v>
          </cell>
          <cell r="E203">
            <v>1</v>
          </cell>
          <cell r="F203">
            <v>765000</v>
          </cell>
        </row>
        <row r="204">
          <cell r="B204" t="str">
            <v>FELIXSTOW</v>
          </cell>
          <cell r="C204">
            <v>6</v>
          </cell>
          <cell r="D204">
            <v>555750</v>
          </cell>
          <cell r="E204">
            <v>9</v>
          </cell>
          <cell r="F204">
            <v>563000</v>
          </cell>
        </row>
        <row r="205">
          <cell r="B205" t="str">
            <v>FIRLE</v>
          </cell>
          <cell r="C205">
            <v>5</v>
          </cell>
          <cell r="D205">
            <v>735000</v>
          </cell>
          <cell r="E205">
            <v>6</v>
          </cell>
          <cell r="F205">
            <v>635900</v>
          </cell>
        </row>
        <row r="206">
          <cell r="B206" t="str">
            <v>GLYNDE</v>
          </cell>
          <cell r="C206">
            <v>4</v>
          </cell>
          <cell r="D206">
            <v>501750</v>
          </cell>
          <cell r="E206">
            <v>3</v>
          </cell>
          <cell r="F206">
            <v>578500</v>
          </cell>
        </row>
        <row r="207">
          <cell r="B207" t="str">
            <v>HACKNEY</v>
          </cell>
          <cell r="C207">
            <v>1</v>
          </cell>
          <cell r="D207">
            <v>642500</v>
          </cell>
        </row>
        <row r="208">
          <cell r="B208" t="str">
            <v>HEATHPOOL</v>
          </cell>
          <cell r="C208">
            <v>1</v>
          </cell>
          <cell r="D208">
            <v>1120000</v>
          </cell>
          <cell r="E208">
            <v>1</v>
          </cell>
          <cell r="F208">
            <v>940000</v>
          </cell>
        </row>
        <row r="209">
          <cell r="B209" t="str">
            <v>JOSLIN</v>
          </cell>
          <cell r="C209">
            <v>2</v>
          </cell>
          <cell r="D209">
            <v>1073500</v>
          </cell>
          <cell r="E209">
            <v>5</v>
          </cell>
          <cell r="F209">
            <v>910000</v>
          </cell>
        </row>
        <row r="210">
          <cell r="B210" t="str">
            <v>KENSINGTON</v>
          </cell>
          <cell r="C210">
            <v>1</v>
          </cell>
          <cell r="D210">
            <v>674000</v>
          </cell>
          <cell r="E210">
            <v>1</v>
          </cell>
          <cell r="F210">
            <v>570000</v>
          </cell>
        </row>
        <row r="211">
          <cell r="B211" t="str">
            <v>KENT TOWN</v>
          </cell>
          <cell r="C211">
            <v>1</v>
          </cell>
          <cell r="D211">
            <v>971500</v>
          </cell>
          <cell r="E211">
            <v>1</v>
          </cell>
          <cell r="F211">
            <v>1240000</v>
          </cell>
        </row>
        <row r="212">
          <cell r="B212" t="str">
            <v>MARDEN</v>
          </cell>
          <cell r="C212">
            <v>20</v>
          </cell>
          <cell r="D212">
            <v>506250</v>
          </cell>
          <cell r="E212">
            <v>5</v>
          </cell>
          <cell r="F212">
            <v>650000</v>
          </cell>
        </row>
        <row r="213">
          <cell r="B213" t="str">
            <v>MARRYATVILLE</v>
          </cell>
          <cell r="E213">
            <v>1</v>
          </cell>
          <cell r="F213">
            <v>1250000</v>
          </cell>
        </row>
        <row r="214">
          <cell r="B214" t="str">
            <v>MAYLANDS</v>
          </cell>
          <cell r="E214">
            <v>6</v>
          </cell>
          <cell r="F214">
            <v>682500</v>
          </cell>
        </row>
        <row r="215">
          <cell r="B215" t="str">
            <v>NORWOOD</v>
          </cell>
          <cell r="C215">
            <v>11</v>
          </cell>
          <cell r="D215">
            <v>1224750</v>
          </cell>
          <cell r="E215">
            <v>8</v>
          </cell>
          <cell r="F215">
            <v>840000</v>
          </cell>
        </row>
        <row r="216">
          <cell r="B216" t="str">
            <v>PAYNEHAM</v>
          </cell>
          <cell r="C216">
            <v>5</v>
          </cell>
          <cell r="D216">
            <v>588000</v>
          </cell>
          <cell r="E216">
            <v>4</v>
          </cell>
          <cell r="F216">
            <v>600000</v>
          </cell>
        </row>
        <row r="217">
          <cell r="B217" t="str">
            <v>PAYNEHAM SOUTH</v>
          </cell>
          <cell r="C217">
            <v>7</v>
          </cell>
          <cell r="D217">
            <v>699000</v>
          </cell>
          <cell r="E217">
            <v>5</v>
          </cell>
          <cell r="F217">
            <v>895000</v>
          </cell>
        </row>
        <row r="218">
          <cell r="B218" t="str">
            <v>ROYSTON PARK</v>
          </cell>
          <cell r="C218">
            <v>3</v>
          </cell>
          <cell r="D218">
            <v>980000</v>
          </cell>
          <cell r="E218">
            <v>3</v>
          </cell>
          <cell r="F218">
            <v>1100000</v>
          </cell>
        </row>
        <row r="219">
          <cell r="B219" t="str">
            <v>ST MORRIS</v>
          </cell>
          <cell r="C219">
            <v>3</v>
          </cell>
          <cell r="D219">
            <v>698000</v>
          </cell>
          <cell r="E219">
            <v>1</v>
          </cell>
          <cell r="F219">
            <v>660000</v>
          </cell>
        </row>
        <row r="220">
          <cell r="B220" t="str">
            <v>ST PETERS</v>
          </cell>
          <cell r="C220">
            <v>10</v>
          </cell>
          <cell r="D220">
            <v>1360000</v>
          </cell>
          <cell r="E220">
            <v>8</v>
          </cell>
          <cell r="F220">
            <v>1325000</v>
          </cell>
        </row>
        <row r="221">
          <cell r="B221" t="str">
            <v>STEPNEY</v>
          </cell>
          <cell r="C221">
            <v>3</v>
          </cell>
          <cell r="D221">
            <v>835000</v>
          </cell>
          <cell r="E221">
            <v>2</v>
          </cell>
          <cell r="F221">
            <v>850000</v>
          </cell>
        </row>
        <row r="222">
          <cell r="B222" t="str">
            <v>TRINITY GARDENS</v>
          </cell>
          <cell r="C222">
            <v>2</v>
          </cell>
          <cell r="D222">
            <v>820500</v>
          </cell>
          <cell r="E222">
            <v>3</v>
          </cell>
          <cell r="F222">
            <v>700000</v>
          </cell>
        </row>
        <row r="223">
          <cell r="B223" t="str">
            <v>ABERFOYLE PARK</v>
          </cell>
          <cell r="C223">
            <v>48</v>
          </cell>
          <cell r="D223">
            <v>427000</v>
          </cell>
          <cell r="E223">
            <v>39</v>
          </cell>
          <cell r="F223">
            <v>412500</v>
          </cell>
        </row>
        <row r="224">
          <cell r="B224" t="str">
            <v>ALDINGA</v>
          </cell>
          <cell r="C224">
            <v>2</v>
          </cell>
          <cell r="D224">
            <v>422500</v>
          </cell>
        </row>
        <row r="225">
          <cell r="B225" t="str">
            <v>ALDINGA BEACH</v>
          </cell>
          <cell r="C225">
            <v>54</v>
          </cell>
          <cell r="D225">
            <v>343000</v>
          </cell>
          <cell r="E225">
            <v>41</v>
          </cell>
          <cell r="F225">
            <v>347500</v>
          </cell>
        </row>
        <row r="226">
          <cell r="B226" t="str">
            <v>BLEWITT SPRINGS</v>
          </cell>
        </row>
        <row r="227">
          <cell r="B227" t="str">
            <v>CHANDLERS HILL</v>
          </cell>
          <cell r="C227">
            <v>2</v>
          </cell>
          <cell r="D227">
            <v>848750</v>
          </cell>
          <cell r="E227">
            <v>1</v>
          </cell>
          <cell r="F227">
            <v>450000</v>
          </cell>
        </row>
        <row r="228">
          <cell r="B228" t="str">
            <v>CHERRY GARDENS</v>
          </cell>
        </row>
        <row r="229">
          <cell r="B229" t="str">
            <v>CHRISTIE DOWNS</v>
          </cell>
          <cell r="C229">
            <v>18</v>
          </cell>
          <cell r="D229">
            <v>280000</v>
          </cell>
          <cell r="E229">
            <v>14</v>
          </cell>
          <cell r="F229">
            <v>260750</v>
          </cell>
        </row>
        <row r="230">
          <cell r="B230" t="str">
            <v>CHRISTIES BEACH</v>
          </cell>
          <cell r="C230">
            <v>30</v>
          </cell>
          <cell r="D230">
            <v>340000</v>
          </cell>
          <cell r="E230">
            <v>20</v>
          </cell>
          <cell r="F230">
            <v>341500</v>
          </cell>
        </row>
        <row r="231">
          <cell r="B231" t="str">
            <v>CLARENDON</v>
          </cell>
          <cell r="E231">
            <v>1</v>
          </cell>
          <cell r="F231">
            <v>385000</v>
          </cell>
        </row>
        <row r="232">
          <cell r="B232" t="str">
            <v>COROMANDEL EAST</v>
          </cell>
        </row>
        <row r="233">
          <cell r="B233" t="str">
            <v>COROMANDEL VALLEY</v>
          </cell>
          <cell r="C233">
            <v>16</v>
          </cell>
          <cell r="D233">
            <v>466500</v>
          </cell>
          <cell r="E233">
            <v>16</v>
          </cell>
          <cell r="F233">
            <v>465000</v>
          </cell>
        </row>
        <row r="234">
          <cell r="B234" t="str">
            <v>CRAIGBURN FARM</v>
          </cell>
          <cell r="C234">
            <v>9</v>
          </cell>
          <cell r="D234">
            <v>727500</v>
          </cell>
          <cell r="E234">
            <v>6</v>
          </cell>
          <cell r="F234">
            <v>618500</v>
          </cell>
        </row>
        <row r="235">
          <cell r="B235" t="str">
            <v>DARLINGTON</v>
          </cell>
          <cell r="C235">
            <v>3</v>
          </cell>
          <cell r="D235">
            <v>454500</v>
          </cell>
          <cell r="E235">
            <v>8</v>
          </cell>
          <cell r="F235">
            <v>635250.5</v>
          </cell>
        </row>
        <row r="236">
          <cell r="B236" t="str">
            <v>DORSET VALE</v>
          </cell>
        </row>
        <row r="237">
          <cell r="B237" t="str">
            <v>FLAGSTAFF HILL</v>
          </cell>
          <cell r="C237">
            <v>43</v>
          </cell>
          <cell r="D237">
            <v>451000</v>
          </cell>
          <cell r="E237">
            <v>44</v>
          </cell>
          <cell r="F237">
            <v>470000</v>
          </cell>
        </row>
        <row r="238">
          <cell r="B238" t="str">
            <v>HACKHAM</v>
          </cell>
          <cell r="C238">
            <v>21</v>
          </cell>
          <cell r="D238">
            <v>295000</v>
          </cell>
          <cell r="E238">
            <v>16</v>
          </cell>
          <cell r="F238">
            <v>285000</v>
          </cell>
        </row>
        <row r="239">
          <cell r="B239" t="str">
            <v>HACKHAM WEST</v>
          </cell>
          <cell r="C239">
            <v>18</v>
          </cell>
          <cell r="D239">
            <v>225000</v>
          </cell>
          <cell r="E239">
            <v>11</v>
          </cell>
          <cell r="F239">
            <v>267500</v>
          </cell>
        </row>
        <row r="240">
          <cell r="B240" t="str">
            <v>HALLETT COVE</v>
          </cell>
          <cell r="C240">
            <v>46</v>
          </cell>
          <cell r="D240">
            <v>460000</v>
          </cell>
          <cell r="E240">
            <v>44</v>
          </cell>
          <cell r="F240">
            <v>460000</v>
          </cell>
        </row>
        <row r="241">
          <cell r="B241" t="str">
            <v>HAPPY VALLEY</v>
          </cell>
          <cell r="C241">
            <v>41</v>
          </cell>
          <cell r="D241">
            <v>385000</v>
          </cell>
          <cell r="E241">
            <v>38</v>
          </cell>
          <cell r="F241">
            <v>387500</v>
          </cell>
        </row>
        <row r="242">
          <cell r="B242" t="str">
            <v>HUNTFIELD HEIGHTS</v>
          </cell>
          <cell r="C242">
            <v>16</v>
          </cell>
          <cell r="D242">
            <v>267250</v>
          </cell>
          <cell r="E242">
            <v>18</v>
          </cell>
          <cell r="F242">
            <v>260000</v>
          </cell>
        </row>
        <row r="243">
          <cell r="B243" t="str">
            <v>IRONBANK</v>
          </cell>
        </row>
        <row r="244">
          <cell r="B244" t="str">
            <v>KANGARILLA</v>
          </cell>
        </row>
        <row r="245">
          <cell r="B245" t="str">
            <v>LONSDALE</v>
          </cell>
        </row>
        <row r="246">
          <cell r="B246" t="str">
            <v>MASLIN BEACH</v>
          </cell>
          <cell r="C246">
            <v>2</v>
          </cell>
          <cell r="D246">
            <v>343750</v>
          </cell>
          <cell r="E246">
            <v>5</v>
          </cell>
          <cell r="F246">
            <v>370000</v>
          </cell>
        </row>
        <row r="247">
          <cell r="B247" t="str">
            <v>MCLAREN FLAT</v>
          </cell>
          <cell r="C247">
            <v>10</v>
          </cell>
          <cell r="D247">
            <v>452500</v>
          </cell>
          <cell r="E247">
            <v>4</v>
          </cell>
          <cell r="F247">
            <v>455000</v>
          </cell>
        </row>
        <row r="248">
          <cell r="B248" t="str">
            <v>MCLAREN VALE</v>
          </cell>
          <cell r="C248">
            <v>11</v>
          </cell>
          <cell r="D248">
            <v>414500</v>
          </cell>
          <cell r="E248">
            <v>15</v>
          </cell>
          <cell r="F248">
            <v>429500</v>
          </cell>
        </row>
        <row r="249">
          <cell r="B249" t="str">
            <v>MOANA</v>
          </cell>
          <cell r="C249">
            <v>9</v>
          </cell>
          <cell r="D249">
            <v>465000</v>
          </cell>
          <cell r="E249">
            <v>7</v>
          </cell>
          <cell r="F249">
            <v>396250</v>
          </cell>
        </row>
        <row r="250">
          <cell r="B250" t="str">
            <v>MORPHETT VALE</v>
          </cell>
          <cell r="C250">
            <v>104</v>
          </cell>
          <cell r="D250">
            <v>292500</v>
          </cell>
          <cell r="E250">
            <v>82</v>
          </cell>
          <cell r="F250">
            <v>305000</v>
          </cell>
        </row>
        <row r="251">
          <cell r="B251" t="str">
            <v>NOARLUNGA CENTRE</v>
          </cell>
          <cell r="C251">
            <v>1</v>
          </cell>
          <cell r="D251">
            <v>307000</v>
          </cell>
        </row>
        <row r="252">
          <cell r="B252" t="str">
            <v>NOARLUNGA DOWNS</v>
          </cell>
          <cell r="C252">
            <v>19</v>
          </cell>
          <cell r="D252">
            <v>355000</v>
          </cell>
          <cell r="E252">
            <v>11</v>
          </cell>
          <cell r="F252">
            <v>360000</v>
          </cell>
        </row>
        <row r="253">
          <cell r="B253" t="str">
            <v>O'HALLORAN HILL</v>
          </cell>
          <cell r="C253">
            <v>10</v>
          </cell>
          <cell r="D253">
            <v>385000</v>
          </cell>
          <cell r="E253">
            <v>4</v>
          </cell>
          <cell r="F253">
            <v>367500</v>
          </cell>
        </row>
        <row r="254">
          <cell r="B254" t="str">
            <v>OLD NOARLUNGA</v>
          </cell>
          <cell r="C254">
            <v>7</v>
          </cell>
          <cell r="D254">
            <v>335800</v>
          </cell>
          <cell r="E254">
            <v>7</v>
          </cell>
          <cell r="F254">
            <v>337500</v>
          </cell>
        </row>
        <row r="255">
          <cell r="B255" t="str">
            <v>OLD REYNELLA</v>
          </cell>
          <cell r="C255">
            <v>15</v>
          </cell>
          <cell r="D255">
            <v>392500</v>
          </cell>
          <cell r="E255">
            <v>16</v>
          </cell>
          <cell r="F255">
            <v>355000</v>
          </cell>
        </row>
        <row r="256">
          <cell r="B256" t="str">
            <v>ONKAPARINGA HILLS</v>
          </cell>
          <cell r="C256">
            <v>3</v>
          </cell>
          <cell r="D256">
            <v>407000</v>
          </cell>
          <cell r="E256">
            <v>5</v>
          </cell>
          <cell r="F256">
            <v>432500</v>
          </cell>
        </row>
        <row r="257">
          <cell r="B257" t="str">
            <v>O'SULLIVAN BEACH</v>
          </cell>
          <cell r="C257">
            <v>9</v>
          </cell>
          <cell r="D257">
            <v>276000</v>
          </cell>
          <cell r="E257">
            <v>12</v>
          </cell>
          <cell r="F257">
            <v>267500</v>
          </cell>
        </row>
        <row r="258">
          <cell r="B258" t="str">
            <v>PORT NOARLUNGA</v>
          </cell>
          <cell r="C258">
            <v>12</v>
          </cell>
          <cell r="D258">
            <v>384500</v>
          </cell>
          <cell r="E258">
            <v>12</v>
          </cell>
          <cell r="F258">
            <v>405000</v>
          </cell>
        </row>
        <row r="259">
          <cell r="B259" t="str">
            <v>PORT NOARLUNGA SOUTH</v>
          </cell>
          <cell r="C259">
            <v>16</v>
          </cell>
          <cell r="D259">
            <v>410000</v>
          </cell>
          <cell r="E259">
            <v>10</v>
          </cell>
          <cell r="F259">
            <v>383000</v>
          </cell>
        </row>
        <row r="260">
          <cell r="B260" t="str">
            <v>PORT WILLUNGA</v>
          </cell>
          <cell r="C260">
            <v>11</v>
          </cell>
          <cell r="D260">
            <v>316500</v>
          </cell>
          <cell r="E260">
            <v>14</v>
          </cell>
          <cell r="F260">
            <v>330000</v>
          </cell>
        </row>
        <row r="261">
          <cell r="B261" t="str">
            <v>REYNELLA</v>
          </cell>
          <cell r="C261">
            <v>15</v>
          </cell>
          <cell r="D261">
            <v>310000</v>
          </cell>
          <cell r="E261">
            <v>19</v>
          </cell>
          <cell r="F261">
            <v>307500</v>
          </cell>
        </row>
        <row r="262">
          <cell r="B262" t="str">
            <v>REYNELLA EAST</v>
          </cell>
          <cell r="C262">
            <v>12</v>
          </cell>
          <cell r="D262">
            <v>350000</v>
          </cell>
          <cell r="E262">
            <v>4</v>
          </cell>
          <cell r="F262">
            <v>375000</v>
          </cell>
        </row>
        <row r="263">
          <cell r="B263" t="str">
            <v>SEAFORD</v>
          </cell>
          <cell r="C263">
            <v>14</v>
          </cell>
          <cell r="D263">
            <v>352000</v>
          </cell>
          <cell r="E263">
            <v>19</v>
          </cell>
          <cell r="F263">
            <v>350000</v>
          </cell>
        </row>
        <row r="264">
          <cell r="B264" t="str">
            <v>SEAFORD HEIGHTS</v>
          </cell>
          <cell r="E264">
            <v>1</v>
          </cell>
          <cell r="F264">
            <v>513000</v>
          </cell>
        </row>
        <row r="265">
          <cell r="B265" t="str">
            <v>SEAFORD MEADOWS</v>
          </cell>
          <cell r="C265">
            <v>33</v>
          </cell>
          <cell r="D265">
            <v>365000</v>
          </cell>
          <cell r="E265">
            <v>21</v>
          </cell>
          <cell r="F265">
            <v>379000</v>
          </cell>
        </row>
        <row r="266">
          <cell r="B266" t="str">
            <v>SEAFORD RISE</v>
          </cell>
          <cell r="C266">
            <v>19</v>
          </cell>
          <cell r="D266">
            <v>419500</v>
          </cell>
          <cell r="E266">
            <v>29</v>
          </cell>
          <cell r="F266">
            <v>354000</v>
          </cell>
        </row>
        <row r="267">
          <cell r="B267" t="str">
            <v>SELLICKS BEACH</v>
          </cell>
          <cell r="C267">
            <v>14</v>
          </cell>
          <cell r="D267">
            <v>274500</v>
          </cell>
          <cell r="E267">
            <v>10</v>
          </cell>
          <cell r="F267">
            <v>387000</v>
          </cell>
        </row>
        <row r="268">
          <cell r="B268" t="str">
            <v>SELLICKS HILL</v>
          </cell>
        </row>
        <row r="269">
          <cell r="B269" t="str">
            <v>TATACHILLA</v>
          </cell>
        </row>
        <row r="270">
          <cell r="B270" t="str">
            <v>THE RANGE</v>
          </cell>
        </row>
        <row r="271">
          <cell r="B271" t="str">
            <v>VALE PARK</v>
          </cell>
          <cell r="C271">
            <v>3</v>
          </cell>
          <cell r="D271">
            <v>645000</v>
          </cell>
          <cell r="E271">
            <v>8</v>
          </cell>
          <cell r="F271">
            <v>755000</v>
          </cell>
        </row>
        <row r="272">
          <cell r="B272" t="str">
            <v>WHITES VALLEY</v>
          </cell>
        </row>
        <row r="273">
          <cell r="B273" t="str">
            <v>WILLUNGA</v>
          </cell>
          <cell r="C273">
            <v>10</v>
          </cell>
          <cell r="D273">
            <v>455000</v>
          </cell>
          <cell r="E273">
            <v>5</v>
          </cell>
          <cell r="F273">
            <v>540000</v>
          </cell>
        </row>
        <row r="274">
          <cell r="B274" t="str">
            <v>WILLUNGA SOUTH</v>
          </cell>
        </row>
        <row r="275">
          <cell r="B275" t="str">
            <v>WOODCROFT</v>
          </cell>
          <cell r="C275">
            <v>39</v>
          </cell>
          <cell r="D275">
            <v>369500</v>
          </cell>
          <cell r="E275">
            <v>40</v>
          </cell>
          <cell r="F275">
            <v>378500</v>
          </cell>
        </row>
        <row r="276">
          <cell r="B276" t="str">
            <v>ANDREWS FARM</v>
          </cell>
          <cell r="C276">
            <v>49</v>
          </cell>
          <cell r="D276">
            <v>262250</v>
          </cell>
          <cell r="E276">
            <v>24</v>
          </cell>
          <cell r="F276">
            <v>252500</v>
          </cell>
        </row>
        <row r="277">
          <cell r="B277" t="str">
            <v>ANGLE VALE</v>
          </cell>
          <cell r="C277">
            <v>7</v>
          </cell>
          <cell r="D277">
            <v>530000</v>
          </cell>
          <cell r="E277">
            <v>8</v>
          </cell>
          <cell r="F277">
            <v>465000</v>
          </cell>
        </row>
        <row r="278">
          <cell r="B278" t="str">
            <v>BIBARINGA</v>
          </cell>
        </row>
        <row r="279">
          <cell r="B279" t="str">
            <v>BLAKEVIEW</v>
          </cell>
          <cell r="C279">
            <v>21</v>
          </cell>
          <cell r="D279">
            <v>343750</v>
          </cell>
          <cell r="E279">
            <v>27</v>
          </cell>
          <cell r="F279">
            <v>298000</v>
          </cell>
        </row>
        <row r="280">
          <cell r="B280" t="str">
            <v>BUCKLAND PARK</v>
          </cell>
        </row>
        <row r="281">
          <cell r="B281" t="str">
            <v>CRAIGMORE</v>
          </cell>
          <cell r="C281">
            <v>46</v>
          </cell>
          <cell r="D281">
            <v>282500</v>
          </cell>
          <cell r="E281">
            <v>39</v>
          </cell>
          <cell r="F281">
            <v>306000</v>
          </cell>
        </row>
        <row r="282">
          <cell r="B282" t="str">
            <v>DAVOREN PARK</v>
          </cell>
          <cell r="C282">
            <v>42</v>
          </cell>
          <cell r="D282">
            <v>180000</v>
          </cell>
          <cell r="E282">
            <v>21</v>
          </cell>
          <cell r="F282">
            <v>180000</v>
          </cell>
        </row>
        <row r="283">
          <cell r="B283" t="str">
            <v>EDINBURGH</v>
          </cell>
        </row>
        <row r="284">
          <cell r="B284" t="str">
            <v>EDINBURGH NORTH</v>
          </cell>
        </row>
        <row r="285">
          <cell r="B285" t="str">
            <v>ELIZABETH</v>
          </cell>
          <cell r="C285">
            <v>9</v>
          </cell>
          <cell r="D285">
            <v>229500</v>
          </cell>
          <cell r="E285">
            <v>3</v>
          </cell>
          <cell r="F285">
            <v>205000</v>
          </cell>
        </row>
        <row r="286">
          <cell r="B286" t="str">
            <v>ELIZABETH DOWNS</v>
          </cell>
          <cell r="C286">
            <v>21</v>
          </cell>
          <cell r="D286">
            <v>173000</v>
          </cell>
          <cell r="E286">
            <v>15</v>
          </cell>
          <cell r="F286">
            <v>182500</v>
          </cell>
        </row>
        <row r="287">
          <cell r="B287" t="str">
            <v>ELIZABETH EAST</v>
          </cell>
          <cell r="C287">
            <v>20</v>
          </cell>
          <cell r="D287">
            <v>205000</v>
          </cell>
          <cell r="E287">
            <v>14</v>
          </cell>
          <cell r="F287">
            <v>201000</v>
          </cell>
        </row>
        <row r="288">
          <cell r="B288" t="str">
            <v>ELIZABETH GROVE</v>
          </cell>
          <cell r="C288">
            <v>5</v>
          </cell>
          <cell r="D288">
            <v>184950</v>
          </cell>
          <cell r="E288">
            <v>4</v>
          </cell>
          <cell r="F288">
            <v>187750</v>
          </cell>
        </row>
        <row r="289">
          <cell r="B289" t="str">
            <v>ELIZABETH NORTH</v>
          </cell>
          <cell r="C289">
            <v>10</v>
          </cell>
          <cell r="D289">
            <v>172500</v>
          </cell>
          <cell r="E289">
            <v>7</v>
          </cell>
          <cell r="F289">
            <v>187500</v>
          </cell>
        </row>
        <row r="290">
          <cell r="B290" t="str">
            <v>ELIZABETH PARK</v>
          </cell>
          <cell r="C290">
            <v>19</v>
          </cell>
          <cell r="D290">
            <v>195000</v>
          </cell>
          <cell r="E290">
            <v>16</v>
          </cell>
          <cell r="F290">
            <v>241000</v>
          </cell>
        </row>
        <row r="291">
          <cell r="B291" t="str">
            <v>ELIZABETH SOUTH</v>
          </cell>
          <cell r="C291">
            <v>8</v>
          </cell>
          <cell r="D291">
            <v>198250</v>
          </cell>
          <cell r="E291">
            <v>8</v>
          </cell>
          <cell r="F291">
            <v>192000</v>
          </cell>
        </row>
        <row r="292">
          <cell r="B292" t="str">
            <v>ELIZABETH VALE</v>
          </cell>
          <cell r="C292">
            <v>23</v>
          </cell>
          <cell r="D292">
            <v>231000</v>
          </cell>
          <cell r="E292">
            <v>14</v>
          </cell>
          <cell r="F292">
            <v>243500</v>
          </cell>
        </row>
        <row r="293">
          <cell r="B293" t="str">
            <v>EVANSTON PARK</v>
          </cell>
          <cell r="C293">
            <v>20</v>
          </cell>
          <cell r="D293">
            <v>355000</v>
          </cell>
          <cell r="E293">
            <v>14</v>
          </cell>
          <cell r="F293">
            <v>332000</v>
          </cell>
        </row>
        <row r="294">
          <cell r="B294" t="str">
            <v>GOULD CREEK</v>
          </cell>
        </row>
        <row r="295">
          <cell r="B295" t="str">
            <v>HILLBANK</v>
          </cell>
          <cell r="C295">
            <v>24</v>
          </cell>
          <cell r="D295">
            <v>302000</v>
          </cell>
          <cell r="E295">
            <v>24</v>
          </cell>
          <cell r="F295">
            <v>337500</v>
          </cell>
        </row>
        <row r="296">
          <cell r="B296" t="str">
            <v>HILLIER</v>
          </cell>
        </row>
        <row r="297">
          <cell r="B297" t="str">
            <v>HUMBUG SCRUB</v>
          </cell>
        </row>
        <row r="298">
          <cell r="B298" t="str">
            <v>MACDONALD PARK</v>
          </cell>
        </row>
        <row r="299">
          <cell r="B299" t="str">
            <v>MUNNO PARA</v>
          </cell>
          <cell r="C299">
            <v>6</v>
          </cell>
          <cell r="D299">
            <v>219500</v>
          </cell>
          <cell r="E299">
            <v>9</v>
          </cell>
          <cell r="F299">
            <v>260000</v>
          </cell>
        </row>
        <row r="300">
          <cell r="B300" t="str">
            <v>MUNNO PARA DOWNS</v>
          </cell>
        </row>
        <row r="301">
          <cell r="B301" t="str">
            <v>MUNNO PARA WEST</v>
          </cell>
          <cell r="C301">
            <v>22</v>
          </cell>
          <cell r="D301">
            <v>262750</v>
          </cell>
          <cell r="E301">
            <v>20</v>
          </cell>
          <cell r="F301">
            <v>290000</v>
          </cell>
        </row>
        <row r="302">
          <cell r="B302" t="str">
            <v>ONE TREE HILL</v>
          </cell>
          <cell r="C302">
            <v>3</v>
          </cell>
          <cell r="D302">
            <v>542000</v>
          </cell>
          <cell r="E302">
            <v>1</v>
          </cell>
          <cell r="F302">
            <v>600000</v>
          </cell>
        </row>
        <row r="303">
          <cell r="B303" t="str">
            <v>PENFIELD</v>
          </cell>
          <cell r="E303">
            <v>3</v>
          </cell>
          <cell r="F303">
            <v>323000</v>
          </cell>
        </row>
        <row r="304">
          <cell r="B304" t="str">
            <v>PENFIELD GARDENS</v>
          </cell>
        </row>
        <row r="305">
          <cell r="B305" t="str">
            <v>SAMPSON FLAT</v>
          </cell>
        </row>
        <row r="306">
          <cell r="B306" t="str">
            <v>SMITHFIELD</v>
          </cell>
          <cell r="C306">
            <v>6</v>
          </cell>
          <cell r="D306">
            <v>229750</v>
          </cell>
          <cell r="E306">
            <v>8</v>
          </cell>
          <cell r="F306">
            <v>285000</v>
          </cell>
        </row>
        <row r="307">
          <cell r="B307" t="str">
            <v>SMITHFIELD PLAINS</v>
          </cell>
          <cell r="C307">
            <v>6</v>
          </cell>
          <cell r="D307">
            <v>181250</v>
          </cell>
          <cell r="E307">
            <v>6</v>
          </cell>
          <cell r="F307">
            <v>188500</v>
          </cell>
        </row>
        <row r="308">
          <cell r="B308" t="str">
            <v>ST KILDA</v>
          </cell>
          <cell r="E308">
            <v>1</v>
          </cell>
          <cell r="F308">
            <v>136800</v>
          </cell>
        </row>
        <row r="309">
          <cell r="B309" t="str">
            <v>ULEYBURY</v>
          </cell>
        </row>
        <row r="310">
          <cell r="B310" t="str">
            <v>VIRGINIA</v>
          </cell>
          <cell r="C310">
            <v>2</v>
          </cell>
          <cell r="D310">
            <v>337500</v>
          </cell>
        </row>
        <row r="311">
          <cell r="B311" t="str">
            <v>WATERLOO CORNER</v>
          </cell>
        </row>
        <row r="312">
          <cell r="B312" t="str">
            <v>YATTALUNGA</v>
          </cell>
        </row>
        <row r="313">
          <cell r="B313" t="str">
            <v>ALBERTON</v>
          </cell>
          <cell r="C313">
            <v>2</v>
          </cell>
          <cell r="D313">
            <v>400000</v>
          </cell>
          <cell r="E313">
            <v>10</v>
          </cell>
          <cell r="F313">
            <v>461500</v>
          </cell>
        </row>
        <row r="314">
          <cell r="B314" t="str">
            <v>ANGLE PARK</v>
          </cell>
          <cell r="C314">
            <v>5</v>
          </cell>
          <cell r="D314">
            <v>385500</v>
          </cell>
          <cell r="E314">
            <v>1</v>
          </cell>
          <cell r="F314">
            <v>360000</v>
          </cell>
        </row>
        <row r="315">
          <cell r="B315" t="str">
            <v>BIRKENHEAD</v>
          </cell>
          <cell r="C315">
            <v>8</v>
          </cell>
          <cell r="D315">
            <v>350000</v>
          </cell>
          <cell r="E315">
            <v>8</v>
          </cell>
          <cell r="F315">
            <v>402500</v>
          </cell>
        </row>
        <row r="316">
          <cell r="B316" t="str">
            <v>BLAIR ATHOL</v>
          </cell>
          <cell r="C316">
            <v>12</v>
          </cell>
          <cell r="D316">
            <v>392000</v>
          </cell>
          <cell r="E316">
            <v>13</v>
          </cell>
          <cell r="F316">
            <v>413000</v>
          </cell>
        </row>
        <row r="317">
          <cell r="B317" t="str">
            <v>BROADVIEW</v>
          </cell>
          <cell r="C317">
            <v>14</v>
          </cell>
          <cell r="D317">
            <v>535500</v>
          </cell>
          <cell r="E317">
            <v>18</v>
          </cell>
          <cell r="F317">
            <v>567500</v>
          </cell>
        </row>
        <row r="318">
          <cell r="B318" t="str">
            <v>CLEARVIEW</v>
          </cell>
          <cell r="C318">
            <v>23</v>
          </cell>
          <cell r="D318">
            <v>402000</v>
          </cell>
          <cell r="E318">
            <v>18</v>
          </cell>
          <cell r="F318">
            <v>392500</v>
          </cell>
        </row>
        <row r="319">
          <cell r="B319" t="str">
            <v>CROYDON PARK</v>
          </cell>
          <cell r="C319">
            <v>11</v>
          </cell>
          <cell r="D319">
            <v>440000</v>
          </cell>
          <cell r="E319">
            <v>13</v>
          </cell>
          <cell r="F319">
            <v>420500</v>
          </cell>
        </row>
        <row r="320">
          <cell r="B320" t="str">
            <v>DERNANCOURT</v>
          </cell>
          <cell r="C320">
            <v>19</v>
          </cell>
          <cell r="D320">
            <v>460000</v>
          </cell>
          <cell r="E320">
            <v>13</v>
          </cell>
          <cell r="F320">
            <v>422000</v>
          </cell>
        </row>
        <row r="321">
          <cell r="B321" t="str">
            <v>DEVON PARK</v>
          </cell>
          <cell r="C321">
            <v>1</v>
          </cell>
          <cell r="D321">
            <v>619000</v>
          </cell>
        </row>
        <row r="322">
          <cell r="B322" t="str">
            <v>DRY CREEK</v>
          </cell>
          <cell r="C322">
            <v>1</v>
          </cell>
          <cell r="D322">
            <v>335000</v>
          </cell>
        </row>
        <row r="323">
          <cell r="B323" t="str">
            <v>DUDLEY PARK</v>
          </cell>
          <cell r="C323">
            <v>2</v>
          </cell>
          <cell r="D323">
            <v>397000</v>
          </cell>
        </row>
        <row r="324">
          <cell r="B324" t="str">
            <v>ENFIELD</v>
          </cell>
          <cell r="C324">
            <v>20</v>
          </cell>
          <cell r="D324">
            <v>404000</v>
          </cell>
          <cell r="E324">
            <v>10</v>
          </cell>
          <cell r="F324">
            <v>385000</v>
          </cell>
        </row>
        <row r="325">
          <cell r="B325" t="str">
            <v>ETHELTON</v>
          </cell>
          <cell r="C325">
            <v>12</v>
          </cell>
          <cell r="D325">
            <v>380000</v>
          </cell>
          <cell r="E325">
            <v>5</v>
          </cell>
          <cell r="F325">
            <v>401500</v>
          </cell>
        </row>
        <row r="326">
          <cell r="B326" t="str">
            <v>EXETER</v>
          </cell>
          <cell r="C326">
            <v>3</v>
          </cell>
          <cell r="D326">
            <v>470000</v>
          </cell>
          <cell r="E326">
            <v>3</v>
          </cell>
          <cell r="F326">
            <v>450000</v>
          </cell>
        </row>
        <row r="327">
          <cell r="B327" t="str">
            <v>FERRYDEN PARK</v>
          </cell>
          <cell r="C327">
            <v>9</v>
          </cell>
          <cell r="D327">
            <v>430000</v>
          </cell>
          <cell r="E327">
            <v>8</v>
          </cell>
          <cell r="F327">
            <v>419000</v>
          </cell>
        </row>
        <row r="328">
          <cell r="B328" t="str">
            <v>GEPPS CROSS</v>
          </cell>
          <cell r="C328">
            <v>2</v>
          </cell>
          <cell r="D328">
            <v>287500</v>
          </cell>
        </row>
        <row r="329">
          <cell r="B329" t="str">
            <v>GILLES PLAINS</v>
          </cell>
          <cell r="C329">
            <v>11</v>
          </cell>
          <cell r="D329">
            <v>367500</v>
          </cell>
          <cell r="E329">
            <v>17</v>
          </cell>
          <cell r="F329">
            <v>378750</v>
          </cell>
        </row>
        <row r="330">
          <cell r="B330" t="str">
            <v>GILLMAN</v>
          </cell>
        </row>
        <row r="331">
          <cell r="B331" t="str">
            <v>GLANVILLE</v>
          </cell>
          <cell r="C331">
            <v>2</v>
          </cell>
          <cell r="D331">
            <v>304500</v>
          </cell>
          <cell r="E331">
            <v>3</v>
          </cell>
          <cell r="F331">
            <v>461300</v>
          </cell>
        </row>
        <row r="332">
          <cell r="B332" t="str">
            <v>GREENACRES</v>
          </cell>
          <cell r="C332">
            <v>17</v>
          </cell>
          <cell r="D332">
            <v>412650</v>
          </cell>
          <cell r="E332">
            <v>9</v>
          </cell>
          <cell r="F332">
            <v>427500</v>
          </cell>
        </row>
        <row r="333">
          <cell r="B333" t="str">
            <v>HAMPSTEAD GARDENS</v>
          </cell>
          <cell r="C333">
            <v>4</v>
          </cell>
          <cell r="D333">
            <v>464000</v>
          </cell>
        </row>
        <row r="334">
          <cell r="B334" t="str">
            <v>HILLCREST</v>
          </cell>
          <cell r="C334">
            <v>13</v>
          </cell>
          <cell r="D334">
            <v>450000</v>
          </cell>
          <cell r="E334">
            <v>10</v>
          </cell>
          <cell r="F334">
            <v>454000</v>
          </cell>
        </row>
        <row r="335">
          <cell r="B335" t="str">
            <v>HOLDEN HILL</v>
          </cell>
          <cell r="C335">
            <v>11</v>
          </cell>
          <cell r="D335">
            <v>361000</v>
          </cell>
          <cell r="E335">
            <v>17</v>
          </cell>
          <cell r="F335">
            <v>391750</v>
          </cell>
        </row>
        <row r="336">
          <cell r="B336" t="str">
            <v>KILBURN</v>
          </cell>
          <cell r="C336">
            <v>6</v>
          </cell>
          <cell r="D336">
            <v>440000</v>
          </cell>
          <cell r="E336">
            <v>13</v>
          </cell>
          <cell r="F336">
            <v>423500</v>
          </cell>
        </row>
        <row r="337">
          <cell r="B337" t="str">
            <v>KLEMZIG</v>
          </cell>
          <cell r="C337">
            <v>19</v>
          </cell>
          <cell r="D337">
            <v>513500</v>
          </cell>
          <cell r="E337">
            <v>30</v>
          </cell>
          <cell r="F337">
            <v>515000</v>
          </cell>
        </row>
        <row r="338">
          <cell r="B338" t="str">
            <v>LARGS BAY</v>
          </cell>
          <cell r="C338">
            <v>14</v>
          </cell>
          <cell r="D338">
            <v>570000</v>
          </cell>
          <cell r="E338">
            <v>9</v>
          </cell>
          <cell r="F338">
            <v>595000</v>
          </cell>
        </row>
        <row r="339">
          <cell r="B339" t="str">
            <v>LARGS NORTH</v>
          </cell>
          <cell r="C339">
            <v>18</v>
          </cell>
          <cell r="D339">
            <v>420000</v>
          </cell>
          <cell r="E339">
            <v>11</v>
          </cell>
          <cell r="F339">
            <v>410000</v>
          </cell>
        </row>
        <row r="340">
          <cell r="B340" t="str">
            <v>LIGHTSVIEW</v>
          </cell>
          <cell r="C340">
            <v>13</v>
          </cell>
          <cell r="D340">
            <v>438000</v>
          </cell>
          <cell r="E340">
            <v>16</v>
          </cell>
          <cell r="F340">
            <v>472500</v>
          </cell>
        </row>
        <row r="341">
          <cell r="B341" t="str">
            <v>MANNINGHAM</v>
          </cell>
          <cell r="C341">
            <v>2</v>
          </cell>
          <cell r="D341">
            <v>508250</v>
          </cell>
          <cell r="E341">
            <v>4</v>
          </cell>
          <cell r="F341">
            <v>672500</v>
          </cell>
        </row>
        <row r="342">
          <cell r="B342" t="str">
            <v>MANSFIELD PARK</v>
          </cell>
          <cell r="C342">
            <v>14</v>
          </cell>
          <cell r="D342">
            <v>358000</v>
          </cell>
          <cell r="E342">
            <v>12</v>
          </cell>
          <cell r="F342">
            <v>415750</v>
          </cell>
        </row>
        <row r="343">
          <cell r="B343" t="str">
            <v>NEW PORT</v>
          </cell>
        </row>
        <row r="344">
          <cell r="B344" t="str">
            <v>NORTH HAVEN</v>
          </cell>
          <cell r="C344">
            <v>21</v>
          </cell>
          <cell r="D344">
            <v>410000</v>
          </cell>
          <cell r="E344">
            <v>6</v>
          </cell>
          <cell r="F344">
            <v>370000</v>
          </cell>
        </row>
        <row r="345">
          <cell r="B345" t="str">
            <v>NORTHFIELD</v>
          </cell>
          <cell r="C345">
            <v>22</v>
          </cell>
          <cell r="D345">
            <v>420000</v>
          </cell>
          <cell r="E345">
            <v>16</v>
          </cell>
          <cell r="F345">
            <v>395000</v>
          </cell>
        </row>
        <row r="346">
          <cell r="B346" t="str">
            <v>NORTHGATE</v>
          </cell>
          <cell r="C346">
            <v>5</v>
          </cell>
          <cell r="D346">
            <v>520000</v>
          </cell>
          <cell r="E346">
            <v>7</v>
          </cell>
          <cell r="F346">
            <v>595000</v>
          </cell>
        </row>
        <row r="347">
          <cell r="B347" t="str">
            <v>OAKDEN</v>
          </cell>
          <cell r="C347">
            <v>12</v>
          </cell>
          <cell r="D347">
            <v>445000</v>
          </cell>
          <cell r="E347">
            <v>13</v>
          </cell>
          <cell r="F347">
            <v>435000</v>
          </cell>
        </row>
        <row r="348">
          <cell r="B348" t="str">
            <v>OSBORNE</v>
          </cell>
          <cell r="C348">
            <v>7</v>
          </cell>
          <cell r="D348">
            <v>365000</v>
          </cell>
          <cell r="E348">
            <v>9</v>
          </cell>
          <cell r="F348">
            <v>335000</v>
          </cell>
        </row>
        <row r="349">
          <cell r="B349" t="str">
            <v>OTTOWAY</v>
          </cell>
          <cell r="C349">
            <v>7</v>
          </cell>
          <cell r="D349">
            <v>325000</v>
          </cell>
          <cell r="E349">
            <v>6</v>
          </cell>
          <cell r="F349">
            <v>325000</v>
          </cell>
        </row>
        <row r="350">
          <cell r="B350" t="str">
            <v>OUTER HARBOR</v>
          </cell>
        </row>
        <row r="351">
          <cell r="B351" t="str">
            <v>OVINGHAM</v>
          </cell>
          <cell r="C351">
            <v>2</v>
          </cell>
          <cell r="D351">
            <v>531500</v>
          </cell>
          <cell r="E351">
            <v>4</v>
          </cell>
          <cell r="F351">
            <v>548750</v>
          </cell>
        </row>
        <row r="352">
          <cell r="B352" t="str">
            <v>PETERHEAD</v>
          </cell>
          <cell r="C352">
            <v>4</v>
          </cell>
          <cell r="D352">
            <v>395000</v>
          </cell>
          <cell r="E352">
            <v>6</v>
          </cell>
          <cell r="F352">
            <v>380000</v>
          </cell>
        </row>
        <row r="353">
          <cell r="B353" t="str">
            <v>PORT ADELAIDE</v>
          </cell>
          <cell r="C353">
            <v>7</v>
          </cell>
          <cell r="D353">
            <v>467500</v>
          </cell>
        </row>
        <row r="354">
          <cell r="B354" t="str">
            <v>PROSPECT</v>
          </cell>
          <cell r="C354">
            <v>47</v>
          </cell>
          <cell r="D354">
            <v>620000</v>
          </cell>
          <cell r="E354">
            <v>36</v>
          </cell>
          <cell r="F354">
            <v>661000</v>
          </cell>
        </row>
        <row r="355">
          <cell r="B355" t="str">
            <v>QUEENSTOWN</v>
          </cell>
          <cell r="C355">
            <v>9</v>
          </cell>
          <cell r="D355">
            <v>387500</v>
          </cell>
          <cell r="E355">
            <v>3</v>
          </cell>
          <cell r="F355">
            <v>410000</v>
          </cell>
        </row>
        <row r="356">
          <cell r="B356" t="str">
            <v>REGENCY PARK</v>
          </cell>
        </row>
        <row r="357">
          <cell r="B357" t="str">
            <v>ROSEWATER</v>
          </cell>
          <cell r="C357">
            <v>10</v>
          </cell>
          <cell r="D357">
            <v>340000</v>
          </cell>
          <cell r="E357">
            <v>14</v>
          </cell>
          <cell r="F357">
            <v>375000</v>
          </cell>
        </row>
        <row r="358">
          <cell r="B358" t="str">
            <v>SEFTON PARK</v>
          </cell>
          <cell r="C358">
            <v>8</v>
          </cell>
          <cell r="D358">
            <v>552500</v>
          </cell>
          <cell r="E358">
            <v>4</v>
          </cell>
          <cell r="F358">
            <v>645000</v>
          </cell>
        </row>
        <row r="359">
          <cell r="B359" t="str">
            <v>SEMAPHORE</v>
          </cell>
          <cell r="C359">
            <v>9</v>
          </cell>
          <cell r="D359">
            <v>530000</v>
          </cell>
          <cell r="E359">
            <v>3</v>
          </cell>
          <cell r="F359">
            <v>520000</v>
          </cell>
        </row>
        <row r="360">
          <cell r="B360" t="str">
            <v>SEMAPHORE SOUTH</v>
          </cell>
          <cell r="C360">
            <v>4</v>
          </cell>
          <cell r="D360">
            <v>455000</v>
          </cell>
          <cell r="E360">
            <v>1</v>
          </cell>
          <cell r="F360">
            <v>732000</v>
          </cell>
        </row>
        <row r="361">
          <cell r="B361" t="str">
            <v>TAPEROO</v>
          </cell>
          <cell r="C361">
            <v>11</v>
          </cell>
          <cell r="D361">
            <v>310000</v>
          </cell>
          <cell r="E361">
            <v>8</v>
          </cell>
          <cell r="F361">
            <v>390000</v>
          </cell>
        </row>
        <row r="362">
          <cell r="B362" t="str">
            <v>VALLEY VIEW</v>
          </cell>
          <cell r="C362">
            <v>20</v>
          </cell>
          <cell r="D362">
            <v>370000</v>
          </cell>
          <cell r="E362">
            <v>22</v>
          </cell>
          <cell r="F362">
            <v>375000</v>
          </cell>
        </row>
        <row r="363">
          <cell r="B363" t="str">
            <v>WALKLEY HEIGHTS</v>
          </cell>
          <cell r="C363">
            <v>4</v>
          </cell>
          <cell r="D363">
            <v>527500</v>
          </cell>
          <cell r="E363">
            <v>9</v>
          </cell>
          <cell r="F363">
            <v>530000</v>
          </cell>
        </row>
        <row r="364">
          <cell r="B364" t="str">
            <v>WINDSOR GARDENS</v>
          </cell>
          <cell r="C364">
            <v>29</v>
          </cell>
          <cell r="D364">
            <v>436000</v>
          </cell>
          <cell r="E364">
            <v>18</v>
          </cell>
          <cell r="F364">
            <v>435000</v>
          </cell>
        </row>
        <row r="365">
          <cell r="B365" t="str">
            <v>WINGFIELD</v>
          </cell>
          <cell r="C365">
            <v>1</v>
          </cell>
          <cell r="D365">
            <v>325000</v>
          </cell>
          <cell r="E365">
            <v>2</v>
          </cell>
          <cell r="F365">
            <v>295000</v>
          </cell>
        </row>
        <row r="366">
          <cell r="B366" t="str">
            <v>WOODVILLE GARDENS</v>
          </cell>
          <cell r="C366">
            <v>4</v>
          </cell>
          <cell r="D366">
            <v>340000</v>
          </cell>
          <cell r="E366">
            <v>3</v>
          </cell>
          <cell r="F366">
            <v>302000</v>
          </cell>
        </row>
        <row r="367">
          <cell r="B367" t="str">
            <v>BROADVIEW</v>
          </cell>
          <cell r="C367">
            <v>14</v>
          </cell>
          <cell r="D367">
            <v>535500</v>
          </cell>
          <cell r="E367">
            <v>18</v>
          </cell>
          <cell r="F367">
            <v>567500</v>
          </cell>
        </row>
        <row r="368">
          <cell r="B368" t="str">
            <v>COLLINSWOOD</v>
          </cell>
          <cell r="C368">
            <v>5</v>
          </cell>
          <cell r="D368">
            <v>649000</v>
          </cell>
          <cell r="E368">
            <v>3</v>
          </cell>
          <cell r="F368">
            <v>1150000</v>
          </cell>
        </row>
        <row r="369">
          <cell r="B369" t="str">
            <v>FITZROY</v>
          </cell>
          <cell r="C369">
            <v>2</v>
          </cell>
          <cell r="D369">
            <v>907500</v>
          </cell>
          <cell r="E369">
            <v>3</v>
          </cell>
          <cell r="F369">
            <v>1220000</v>
          </cell>
        </row>
        <row r="370">
          <cell r="B370" t="str">
            <v>MEDINDIE GARDENS</v>
          </cell>
          <cell r="C370">
            <v>2</v>
          </cell>
          <cell r="D370">
            <v>940000</v>
          </cell>
        </row>
        <row r="371">
          <cell r="B371" t="str">
            <v>NAILSWORTH</v>
          </cell>
          <cell r="C371">
            <v>5</v>
          </cell>
          <cell r="D371">
            <v>581000</v>
          </cell>
          <cell r="E371">
            <v>7</v>
          </cell>
          <cell r="F371">
            <v>727500</v>
          </cell>
        </row>
        <row r="372">
          <cell r="B372" t="str">
            <v>OVINGHAM</v>
          </cell>
          <cell r="C372">
            <v>2</v>
          </cell>
          <cell r="D372">
            <v>531500</v>
          </cell>
          <cell r="E372">
            <v>4</v>
          </cell>
          <cell r="F372">
            <v>548750</v>
          </cell>
        </row>
        <row r="373">
          <cell r="B373" t="str">
            <v>PROSPECT</v>
          </cell>
          <cell r="C373">
            <v>47</v>
          </cell>
          <cell r="D373">
            <v>620000</v>
          </cell>
          <cell r="E373">
            <v>36</v>
          </cell>
          <cell r="F373">
            <v>661000</v>
          </cell>
        </row>
        <row r="374">
          <cell r="B374" t="str">
            <v>SEFTON PARK</v>
          </cell>
          <cell r="C374">
            <v>8</v>
          </cell>
          <cell r="D374">
            <v>552500</v>
          </cell>
          <cell r="E374">
            <v>4</v>
          </cell>
          <cell r="F374">
            <v>645000</v>
          </cell>
        </row>
        <row r="375">
          <cell r="B375" t="str">
            <v>THORNGATE</v>
          </cell>
          <cell r="C375">
            <v>1</v>
          </cell>
          <cell r="D375">
            <v>1392500</v>
          </cell>
        </row>
        <row r="376">
          <cell r="B376" t="str">
            <v>BOLIVAR</v>
          </cell>
        </row>
        <row r="377">
          <cell r="B377" t="str">
            <v>BRAHMA LODGE</v>
          </cell>
          <cell r="C377">
            <v>9</v>
          </cell>
          <cell r="D377">
            <v>267000</v>
          </cell>
          <cell r="E377">
            <v>13</v>
          </cell>
          <cell r="F377">
            <v>272000</v>
          </cell>
        </row>
        <row r="378">
          <cell r="B378" t="str">
            <v>BURTON</v>
          </cell>
          <cell r="C378">
            <v>30</v>
          </cell>
          <cell r="D378">
            <v>310000</v>
          </cell>
          <cell r="E378">
            <v>18</v>
          </cell>
          <cell r="F378">
            <v>292225</v>
          </cell>
        </row>
        <row r="379">
          <cell r="B379" t="str">
            <v>CAVAN</v>
          </cell>
        </row>
        <row r="380">
          <cell r="B380" t="str">
            <v>DIREK</v>
          </cell>
          <cell r="C380">
            <v>7</v>
          </cell>
          <cell r="D380">
            <v>318000</v>
          </cell>
        </row>
        <row r="381">
          <cell r="B381" t="str">
            <v>DRY CREEK</v>
          </cell>
          <cell r="C381">
            <v>1</v>
          </cell>
          <cell r="D381">
            <v>335000</v>
          </cell>
        </row>
        <row r="382">
          <cell r="B382" t="str">
            <v>EDINBURGH</v>
          </cell>
        </row>
        <row r="383">
          <cell r="B383" t="str">
            <v>ELIZABETH VALE</v>
          </cell>
          <cell r="C383">
            <v>23</v>
          </cell>
          <cell r="D383">
            <v>231000</v>
          </cell>
          <cell r="E383">
            <v>14</v>
          </cell>
          <cell r="F383">
            <v>243500</v>
          </cell>
        </row>
        <row r="384">
          <cell r="B384" t="str">
            <v>GLOBE DERBY PARK</v>
          </cell>
        </row>
        <row r="385">
          <cell r="B385" t="str">
            <v>GREEN FIELDS</v>
          </cell>
        </row>
        <row r="386">
          <cell r="B386" t="str">
            <v>GULFVIEW HEIGHTS</v>
          </cell>
          <cell r="C386">
            <v>16</v>
          </cell>
          <cell r="D386">
            <v>410000</v>
          </cell>
          <cell r="E386">
            <v>12</v>
          </cell>
          <cell r="F386">
            <v>650500</v>
          </cell>
        </row>
        <row r="387">
          <cell r="B387" t="str">
            <v>INGLE FARM</v>
          </cell>
          <cell r="C387">
            <v>40</v>
          </cell>
          <cell r="D387">
            <v>299500</v>
          </cell>
          <cell r="E387">
            <v>34</v>
          </cell>
          <cell r="F387">
            <v>335500</v>
          </cell>
        </row>
        <row r="388">
          <cell r="B388" t="str">
            <v>MAWSON LAKES</v>
          </cell>
          <cell r="C388">
            <v>58</v>
          </cell>
          <cell r="D388">
            <v>459000</v>
          </cell>
          <cell r="E388">
            <v>39</v>
          </cell>
          <cell r="F388">
            <v>503000</v>
          </cell>
        </row>
        <row r="389">
          <cell r="B389" t="str">
            <v>MODBURY HEIGHTS</v>
          </cell>
          <cell r="C389">
            <v>29</v>
          </cell>
          <cell r="D389">
            <v>387000</v>
          </cell>
          <cell r="E389">
            <v>24</v>
          </cell>
          <cell r="F389">
            <v>380000</v>
          </cell>
        </row>
        <row r="390">
          <cell r="B390" t="str">
            <v>PARA HILLS</v>
          </cell>
          <cell r="C390">
            <v>24</v>
          </cell>
          <cell r="D390">
            <v>302000</v>
          </cell>
          <cell r="E390">
            <v>26</v>
          </cell>
          <cell r="F390">
            <v>298600</v>
          </cell>
        </row>
        <row r="391">
          <cell r="B391" t="str">
            <v>PARA HILLS WEST</v>
          </cell>
          <cell r="C391">
            <v>10</v>
          </cell>
          <cell r="D391">
            <v>322000</v>
          </cell>
          <cell r="E391">
            <v>3</v>
          </cell>
          <cell r="F391">
            <v>330000</v>
          </cell>
        </row>
        <row r="392">
          <cell r="B392" t="str">
            <v>PARA VISTA</v>
          </cell>
          <cell r="C392">
            <v>15</v>
          </cell>
          <cell r="D392">
            <v>337500</v>
          </cell>
          <cell r="E392">
            <v>8</v>
          </cell>
          <cell r="F392">
            <v>370000</v>
          </cell>
        </row>
        <row r="393">
          <cell r="B393" t="str">
            <v>PARAFIELD GARDENS</v>
          </cell>
          <cell r="C393">
            <v>53</v>
          </cell>
          <cell r="D393">
            <v>305000</v>
          </cell>
          <cell r="E393">
            <v>36</v>
          </cell>
          <cell r="F393">
            <v>316500</v>
          </cell>
        </row>
        <row r="394">
          <cell r="B394" t="str">
            <v>PARALOWIE</v>
          </cell>
          <cell r="C394">
            <v>68</v>
          </cell>
          <cell r="D394">
            <v>280000</v>
          </cell>
          <cell r="E394">
            <v>43</v>
          </cell>
          <cell r="F394">
            <v>290000</v>
          </cell>
        </row>
        <row r="395">
          <cell r="B395" t="str">
            <v>POORAKA</v>
          </cell>
          <cell r="C395">
            <v>30</v>
          </cell>
          <cell r="D395">
            <v>336000</v>
          </cell>
          <cell r="E395">
            <v>14</v>
          </cell>
          <cell r="F395">
            <v>363500</v>
          </cell>
        </row>
        <row r="396">
          <cell r="B396" t="str">
            <v>SALISBURY</v>
          </cell>
          <cell r="C396">
            <v>24</v>
          </cell>
          <cell r="D396">
            <v>280000</v>
          </cell>
          <cell r="E396">
            <v>13</v>
          </cell>
          <cell r="F396">
            <v>290000</v>
          </cell>
        </row>
        <row r="397">
          <cell r="B397" t="str">
            <v>SALISBURY DOWNS</v>
          </cell>
          <cell r="C397">
            <v>24</v>
          </cell>
          <cell r="D397">
            <v>309500</v>
          </cell>
          <cell r="E397">
            <v>17</v>
          </cell>
          <cell r="F397">
            <v>305000</v>
          </cell>
        </row>
        <row r="398">
          <cell r="B398" t="str">
            <v>SALISBURY EAST</v>
          </cell>
          <cell r="C398">
            <v>38</v>
          </cell>
          <cell r="D398">
            <v>305000</v>
          </cell>
          <cell r="E398">
            <v>38</v>
          </cell>
          <cell r="F398">
            <v>310000</v>
          </cell>
        </row>
        <row r="399">
          <cell r="B399" t="str">
            <v>SALISBURY HEIGHTS</v>
          </cell>
          <cell r="C399">
            <v>12</v>
          </cell>
          <cell r="D399">
            <v>400000</v>
          </cell>
          <cell r="E399">
            <v>15</v>
          </cell>
          <cell r="F399">
            <v>406000</v>
          </cell>
        </row>
        <row r="400">
          <cell r="B400" t="str">
            <v>SALISBURY NORTH</v>
          </cell>
          <cell r="C400">
            <v>25</v>
          </cell>
          <cell r="D400">
            <v>251000</v>
          </cell>
          <cell r="E400">
            <v>19</v>
          </cell>
          <cell r="F400">
            <v>254000</v>
          </cell>
        </row>
        <row r="401">
          <cell r="B401" t="str">
            <v>SALISBURY PARK</v>
          </cell>
          <cell r="C401">
            <v>4</v>
          </cell>
          <cell r="D401">
            <v>280750</v>
          </cell>
          <cell r="E401">
            <v>6</v>
          </cell>
          <cell r="F401">
            <v>245000</v>
          </cell>
        </row>
        <row r="402">
          <cell r="B402" t="str">
            <v>SALISBURY PLAIN</v>
          </cell>
          <cell r="C402">
            <v>5</v>
          </cell>
          <cell r="D402">
            <v>280000</v>
          </cell>
          <cell r="E402">
            <v>1</v>
          </cell>
          <cell r="F402">
            <v>345000</v>
          </cell>
        </row>
        <row r="403">
          <cell r="B403" t="str">
            <v>SALISBURY SOUTH</v>
          </cell>
        </row>
        <row r="404">
          <cell r="B404" t="str">
            <v>ST KILDA</v>
          </cell>
          <cell r="E404">
            <v>1</v>
          </cell>
          <cell r="F404">
            <v>136800</v>
          </cell>
        </row>
        <row r="405">
          <cell r="B405" t="str">
            <v>VALLEY VIEW</v>
          </cell>
          <cell r="C405">
            <v>20</v>
          </cell>
          <cell r="D405">
            <v>370000</v>
          </cell>
          <cell r="E405">
            <v>22</v>
          </cell>
          <cell r="F405">
            <v>375000</v>
          </cell>
        </row>
        <row r="406">
          <cell r="B406" t="str">
            <v>WALKLEY HEIGHTS</v>
          </cell>
          <cell r="C406">
            <v>4</v>
          </cell>
          <cell r="D406">
            <v>527500</v>
          </cell>
          <cell r="E406">
            <v>9</v>
          </cell>
          <cell r="F406">
            <v>530000</v>
          </cell>
        </row>
        <row r="407">
          <cell r="B407" t="str">
            <v>WATERLOO CORNER</v>
          </cell>
        </row>
        <row r="408">
          <cell r="B408" t="str">
            <v>BANKSIA PARK</v>
          </cell>
          <cell r="C408">
            <v>16</v>
          </cell>
          <cell r="D408">
            <v>365000</v>
          </cell>
          <cell r="E408">
            <v>9</v>
          </cell>
          <cell r="F408">
            <v>370000</v>
          </cell>
        </row>
        <row r="409">
          <cell r="B409" t="str">
            <v>DERNANCOURT</v>
          </cell>
          <cell r="C409">
            <v>19</v>
          </cell>
          <cell r="D409">
            <v>460000</v>
          </cell>
          <cell r="E409">
            <v>13</v>
          </cell>
          <cell r="F409">
            <v>422000</v>
          </cell>
        </row>
        <row r="410">
          <cell r="B410" t="str">
            <v>FAIRVIEW PARK</v>
          </cell>
          <cell r="C410">
            <v>14</v>
          </cell>
          <cell r="D410">
            <v>382750</v>
          </cell>
          <cell r="E410">
            <v>19</v>
          </cell>
          <cell r="F410">
            <v>403750</v>
          </cell>
        </row>
        <row r="411">
          <cell r="B411" t="str">
            <v>GILLES PLAINS</v>
          </cell>
          <cell r="C411">
            <v>11</v>
          </cell>
          <cell r="D411">
            <v>367500</v>
          </cell>
          <cell r="E411">
            <v>17</v>
          </cell>
          <cell r="F411">
            <v>378750</v>
          </cell>
        </row>
        <row r="412">
          <cell r="B412" t="str">
            <v>GOLDEN GROVE</v>
          </cell>
          <cell r="C412">
            <v>39</v>
          </cell>
          <cell r="D412">
            <v>415000</v>
          </cell>
          <cell r="E412">
            <v>32</v>
          </cell>
          <cell r="F412">
            <v>494000</v>
          </cell>
        </row>
        <row r="413">
          <cell r="B413" t="str">
            <v>GOULD CREEK</v>
          </cell>
        </row>
        <row r="414">
          <cell r="B414" t="str">
            <v>GREENWITH</v>
          </cell>
          <cell r="C414">
            <v>41</v>
          </cell>
          <cell r="D414">
            <v>391000</v>
          </cell>
          <cell r="E414">
            <v>34</v>
          </cell>
          <cell r="F414">
            <v>418500</v>
          </cell>
        </row>
        <row r="415">
          <cell r="B415" t="str">
            <v>GULFVIEW HEIGHTS</v>
          </cell>
          <cell r="C415">
            <v>16</v>
          </cell>
          <cell r="D415">
            <v>410000</v>
          </cell>
          <cell r="E415">
            <v>12</v>
          </cell>
          <cell r="F415">
            <v>650500</v>
          </cell>
        </row>
        <row r="416">
          <cell r="B416" t="str">
            <v>HIGHBURY</v>
          </cell>
          <cell r="C416">
            <v>35</v>
          </cell>
          <cell r="D416">
            <v>502750</v>
          </cell>
          <cell r="E416">
            <v>22</v>
          </cell>
          <cell r="F416">
            <v>495000</v>
          </cell>
        </row>
        <row r="417">
          <cell r="B417" t="str">
            <v>HOLDEN HILL</v>
          </cell>
          <cell r="C417">
            <v>11</v>
          </cell>
          <cell r="D417">
            <v>361000</v>
          </cell>
          <cell r="E417">
            <v>17</v>
          </cell>
          <cell r="F417">
            <v>391750</v>
          </cell>
        </row>
        <row r="418">
          <cell r="B418" t="str">
            <v>HOPE VALLEY</v>
          </cell>
          <cell r="C418">
            <v>18</v>
          </cell>
          <cell r="D418">
            <v>386610</v>
          </cell>
          <cell r="E418">
            <v>25</v>
          </cell>
          <cell r="F418">
            <v>383750</v>
          </cell>
        </row>
        <row r="419">
          <cell r="B419" t="str">
            <v>MODBURY</v>
          </cell>
          <cell r="C419">
            <v>5</v>
          </cell>
          <cell r="D419">
            <v>436000</v>
          </cell>
          <cell r="E419">
            <v>13</v>
          </cell>
          <cell r="F419">
            <v>350000</v>
          </cell>
        </row>
        <row r="420">
          <cell r="B420" t="str">
            <v>MODBURY HEIGHTS</v>
          </cell>
          <cell r="C420">
            <v>29</v>
          </cell>
          <cell r="D420">
            <v>387000</v>
          </cell>
          <cell r="E420">
            <v>24</v>
          </cell>
          <cell r="F420">
            <v>380000</v>
          </cell>
        </row>
        <row r="421">
          <cell r="B421" t="str">
            <v>MODBURY NORTH</v>
          </cell>
          <cell r="C421">
            <v>17</v>
          </cell>
          <cell r="D421">
            <v>342500</v>
          </cell>
          <cell r="E421">
            <v>24</v>
          </cell>
          <cell r="F421">
            <v>350000</v>
          </cell>
        </row>
        <row r="422">
          <cell r="B422" t="str">
            <v>REDWOOD PARK</v>
          </cell>
          <cell r="C422">
            <v>27</v>
          </cell>
          <cell r="D422">
            <v>370000</v>
          </cell>
          <cell r="E422">
            <v>22</v>
          </cell>
          <cell r="F422">
            <v>355000</v>
          </cell>
        </row>
        <row r="423">
          <cell r="B423" t="str">
            <v>RIDGEHAVEN</v>
          </cell>
          <cell r="C423">
            <v>16</v>
          </cell>
          <cell r="D423">
            <v>353250</v>
          </cell>
          <cell r="E423">
            <v>16</v>
          </cell>
          <cell r="F423">
            <v>350000</v>
          </cell>
        </row>
        <row r="424">
          <cell r="B424" t="str">
            <v>SALISBURY EAST</v>
          </cell>
          <cell r="C424">
            <v>38</v>
          </cell>
          <cell r="D424">
            <v>305000</v>
          </cell>
          <cell r="E424">
            <v>38</v>
          </cell>
          <cell r="F424">
            <v>310000</v>
          </cell>
        </row>
        <row r="425">
          <cell r="B425" t="str">
            <v>SALISBURY HEIGHTS</v>
          </cell>
          <cell r="C425">
            <v>12</v>
          </cell>
          <cell r="D425">
            <v>400000</v>
          </cell>
          <cell r="E425">
            <v>15</v>
          </cell>
          <cell r="F425">
            <v>406000</v>
          </cell>
        </row>
        <row r="426">
          <cell r="B426" t="str">
            <v>ST AGNES</v>
          </cell>
          <cell r="C426">
            <v>9</v>
          </cell>
          <cell r="D426">
            <v>369000</v>
          </cell>
          <cell r="E426">
            <v>13</v>
          </cell>
          <cell r="F426">
            <v>439000</v>
          </cell>
        </row>
        <row r="427">
          <cell r="B427" t="str">
            <v>SURREY DOWNS</v>
          </cell>
          <cell r="C427">
            <v>14</v>
          </cell>
          <cell r="D427">
            <v>340000</v>
          </cell>
          <cell r="E427">
            <v>17</v>
          </cell>
          <cell r="F427">
            <v>381000</v>
          </cell>
        </row>
        <row r="428">
          <cell r="B428" t="str">
            <v>TEA TREE GULLY</v>
          </cell>
          <cell r="C428">
            <v>18</v>
          </cell>
          <cell r="D428">
            <v>422750</v>
          </cell>
          <cell r="E428">
            <v>6</v>
          </cell>
          <cell r="F428">
            <v>396500</v>
          </cell>
        </row>
        <row r="429">
          <cell r="B429" t="str">
            <v>VALLEY VIEW</v>
          </cell>
          <cell r="C429">
            <v>20</v>
          </cell>
          <cell r="D429">
            <v>370000</v>
          </cell>
          <cell r="E429">
            <v>22</v>
          </cell>
          <cell r="F429">
            <v>375000</v>
          </cell>
        </row>
        <row r="430">
          <cell r="B430" t="str">
            <v>VISTA</v>
          </cell>
          <cell r="C430">
            <v>7</v>
          </cell>
          <cell r="D430">
            <v>425000</v>
          </cell>
          <cell r="E430">
            <v>4</v>
          </cell>
          <cell r="F430">
            <v>360000</v>
          </cell>
        </row>
        <row r="431">
          <cell r="B431" t="str">
            <v>WYNN VALE</v>
          </cell>
          <cell r="C431">
            <v>36</v>
          </cell>
          <cell r="D431">
            <v>405000</v>
          </cell>
          <cell r="E431">
            <v>21</v>
          </cell>
          <cell r="F431">
            <v>420000</v>
          </cell>
        </row>
        <row r="432">
          <cell r="B432" t="str">
            <v>YATALA VALE</v>
          </cell>
        </row>
        <row r="433">
          <cell r="B433" t="str">
            <v>BLACK FOREST</v>
          </cell>
          <cell r="C433">
            <v>4</v>
          </cell>
          <cell r="D433">
            <v>645800</v>
          </cell>
          <cell r="E433">
            <v>5</v>
          </cell>
          <cell r="F433">
            <v>710000</v>
          </cell>
        </row>
        <row r="434">
          <cell r="B434" t="str">
            <v>CLARENCE PARK</v>
          </cell>
          <cell r="C434">
            <v>5</v>
          </cell>
          <cell r="D434">
            <v>681000</v>
          </cell>
          <cell r="E434">
            <v>2</v>
          </cell>
          <cell r="F434">
            <v>675000</v>
          </cell>
        </row>
        <row r="435">
          <cell r="B435" t="str">
            <v>EVERARD PARK</v>
          </cell>
          <cell r="C435">
            <v>2</v>
          </cell>
          <cell r="D435">
            <v>1035875</v>
          </cell>
          <cell r="E435">
            <v>1</v>
          </cell>
          <cell r="F435">
            <v>637000</v>
          </cell>
        </row>
        <row r="436">
          <cell r="B436" t="str">
            <v>FORESTVILLE</v>
          </cell>
          <cell r="C436">
            <v>3</v>
          </cell>
          <cell r="D436">
            <v>669750</v>
          </cell>
          <cell r="E436">
            <v>1</v>
          </cell>
          <cell r="F436">
            <v>595000</v>
          </cell>
        </row>
        <row r="437">
          <cell r="B437" t="str">
            <v>FULLARTON</v>
          </cell>
          <cell r="C437">
            <v>6</v>
          </cell>
          <cell r="D437">
            <v>831500</v>
          </cell>
          <cell r="E437">
            <v>9</v>
          </cell>
          <cell r="F437">
            <v>909000</v>
          </cell>
        </row>
        <row r="438">
          <cell r="B438" t="str">
            <v>GOODWOOD</v>
          </cell>
          <cell r="C438">
            <v>7</v>
          </cell>
          <cell r="D438">
            <v>754000</v>
          </cell>
          <cell r="E438">
            <v>2</v>
          </cell>
          <cell r="F438">
            <v>744000</v>
          </cell>
        </row>
        <row r="439">
          <cell r="B439" t="str">
            <v>HIGHGATE</v>
          </cell>
          <cell r="C439">
            <v>3</v>
          </cell>
          <cell r="D439">
            <v>876000</v>
          </cell>
          <cell r="E439">
            <v>6</v>
          </cell>
          <cell r="F439">
            <v>945000</v>
          </cell>
        </row>
        <row r="440">
          <cell r="B440" t="str">
            <v>HYDE PARK</v>
          </cell>
          <cell r="C440">
            <v>1</v>
          </cell>
          <cell r="D440">
            <v>1738000</v>
          </cell>
          <cell r="E440">
            <v>7</v>
          </cell>
          <cell r="F440">
            <v>1142500</v>
          </cell>
        </row>
        <row r="441">
          <cell r="B441" t="str">
            <v>KESWICK</v>
          </cell>
          <cell r="C441">
            <v>2</v>
          </cell>
          <cell r="D441">
            <v>494375</v>
          </cell>
          <cell r="E441">
            <v>1</v>
          </cell>
          <cell r="F441">
            <v>485000</v>
          </cell>
        </row>
        <row r="442">
          <cell r="B442" t="str">
            <v>KINGS PARK</v>
          </cell>
          <cell r="C442">
            <v>1</v>
          </cell>
          <cell r="D442">
            <v>930000</v>
          </cell>
        </row>
        <row r="443">
          <cell r="B443" t="str">
            <v>MALVERN</v>
          </cell>
          <cell r="C443">
            <v>10</v>
          </cell>
          <cell r="D443">
            <v>1390500</v>
          </cell>
          <cell r="E443">
            <v>4</v>
          </cell>
          <cell r="F443">
            <v>1614090</v>
          </cell>
        </row>
        <row r="444">
          <cell r="B444" t="str">
            <v>MILLSWOOD</v>
          </cell>
          <cell r="C444">
            <v>5</v>
          </cell>
          <cell r="D444">
            <v>925000</v>
          </cell>
          <cell r="E444">
            <v>5</v>
          </cell>
          <cell r="F444">
            <v>1850000</v>
          </cell>
        </row>
        <row r="445">
          <cell r="B445" t="str">
            <v>MYRTLE BANK</v>
          </cell>
          <cell r="C445">
            <v>5</v>
          </cell>
          <cell r="D445">
            <v>955000</v>
          </cell>
          <cell r="E445">
            <v>8</v>
          </cell>
          <cell r="F445">
            <v>964000</v>
          </cell>
        </row>
        <row r="446">
          <cell r="B446" t="str">
            <v>PARKSIDE</v>
          </cell>
          <cell r="C446">
            <v>17</v>
          </cell>
          <cell r="D446">
            <v>745000</v>
          </cell>
          <cell r="E446">
            <v>8</v>
          </cell>
          <cell r="F446">
            <v>706000</v>
          </cell>
        </row>
        <row r="447">
          <cell r="B447" t="str">
            <v>UNLEY</v>
          </cell>
          <cell r="C447">
            <v>5</v>
          </cell>
          <cell r="D447">
            <v>878000</v>
          </cell>
          <cell r="E447">
            <v>6</v>
          </cell>
          <cell r="F447">
            <v>777500</v>
          </cell>
        </row>
        <row r="448">
          <cell r="B448" t="str">
            <v>UNLEY PARK</v>
          </cell>
          <cell r="C448">
            <v>5</v>
          </cell>
          <cell r="D448">
            <v>2100000</v>
          </cell>
          <cell r="E448">
            <v>4</v>
          </cell>
          <cell r="F448">
            <v>2027500</v>
          </cell>
        </row>
        <row r="449">
          <cell r="B449" t="str">
            <v>WAYVILLE</v>
          </cell>
          <cell r="C449">
            <v>2</v>
          </cell>
          <cell r="D449">
            <v>775000</v>
          </cell>
          <cell r="E449">
            <v>3</v>
          </cell>
          <cell r="F449">
            <v>917500</v>
          </cell>
        </row>
        <row r="450">
          <cell r="B450" t="str">
            <v>GILBERTON</v>
          </cell>
          <cell r="C450">
            <v>8</v>
          </cell>
          <cell r="D450">
            <v>912500</v>
          </cell>
          <cell r="E450">
            <v>2</v>
          </cell>
          <cell r="F450">
            <v>880000</v>
          </cell>
        </row>
        <row r="451">
          <cell r="B451" t="str">
            <v>MEDINDIE</v>
          </cell>
          <cell r="C451">
            <v>4</v>
          </cell>
          <cell r="D451">
            <v>1135000</v>
          </cell>
          <cell r="E451">
            <v>3</v>
          </cell>
          <cell r="F451">
            <v>1582500</v>
          </cell>
        </row>
        <row r="452">
          <cell r="B452" t="str">
            <v>VALE PARK</v>
          </cell>
          <cell r="C452">
            <v>3</v>
          </cell>
          <cell r="D452">
            <v>645000</v>
          </cell>
          <cell r="E452">
            <v>8</v>
          </cell>
          <cell r="F452">
            <v>755000</v>
          </cell>
        </row>
        <row r="453">
          <cell r="B453" t="str">
            <v>WALKERVILLE</v>
          </cell>
          <cell r="C453">
            <v>8</v>
          </cell>
          <cell r="D453">
            <v>885000</v>
          </cell>
          <cell r="E453">
            <v>5</v>
          </cell>
          <cell r="F453">
            <v>1400000</v>
          </cell>
        </row>
        <row r="454">
          <cell r="B454" t="str">
            <v>ADELAIDE AIRPORT</v>
          </cell>
        </row>
        <row r="455">
          <cell r="B455" t="str">
            <v>ASHFORD</v>
          </cell>
          <cell r="C455">
            <v>3</v>
          </cell>
          <cell r="D455">
            <v>690000</v>
          </cell>
          <cell r="E455">
            <v>2</v>
          </cell>
          <cell r="F455">
            <v>588500</v>
          </cell>
        </row>
        <row r="456">
          <cell r="B456" t="str">
            <v>BROOKLYN PARK</v>
          </cell>
          <cell r="C456">
            <v>19</v>
          </cell>
          <cell r="D456">
            <v>445000</v>
          </cell>
          <cell r="E456">
            <v>16</v>
          </cell>
          <cell r="F456">
            <v>533500</v>
          </cell>
        </row>
        <row r="457">
          <cell r="B457" t="str">
            <v>CAMDEN PARK</v>
          </cell>
          <cell r="C457">
            <v>13</v>
          </cell>
          <cell r="D457">
            <v>480000</v>
          </cell>
          <cell r="E457">
            <v>5</v>
          </cell>
          <cell r="F457">
            <v>487944</v>
          </cell>
        </row>
        <row r="458">
          <cell r="B458" t="str">
            <v>COWANDILLA</v>
          </cell>
          <cell r="C458">
            <v>5</v>
          </cell>
          <cell r="D458">
            <v>426000</v>
          </cell>
          <cell r="E458">
            <v>1</v>
          </cell>
          <cell r="F458">
            <v>420000</v>
          </cell>
        </row>
        <row r="459">
          <cell r="B459" t="str">
            <v>FULHAM</v>
          </cell>
          <cell r="C459">
            <v>10</v>
          </cell>
          <cell r="D459">
            <v>637500</v>
          </cell>
          <cell r="E459">
            <v>9</v>
          </cell>
          <cell r="F459">
            <v>698000</v>
          </cell>
        </row>
        <row r="460">
          <cell r="B460" t="str">
            <v>GLANDORE</v>
          </cell>
          <cell r="C460">
            <v>6</v>
          </cell>
          <cell r="D460">
            <v>521000</v>
          </cell>
          <cell r="E460">
            <v>6</v>
          </cell>
          <cell r="F460">
            <v>645000</v>
          </cell>
        </row>
        <row r="461">
          <cell r="B461" t="str">
            <v>GLENELG NORTH</v>
          </cell>
          <cell r="C461">
            <v>19</v>
          </cell>
          <cell r="D461">
            <v>680000</v>
          </cell>
          <cell r="E461">
            <v>20</v>
          </cell>
          <cell r="F461">
            <v>610000</v>
          </cell>
        </row>
        <row r="462">
          <cell r="B462" t="str">
            <v>HILTON</v>
          </cell>
          <cell r="C462">
            <v>4</v>
          </cell>
          <cell r="D462">
            <v>525000</v>
          </cell>
          <cell r="E462">
            <v>4</v>
          </cell>
          <cell r="F462">
            <v>645000</v>
          </cell>
        </row>
        <row r="463">
          <cell r="B463" t="str">
            <v>KESWICK</v>
          </cell>
          <cell r="C463">
            <v>2</v>
          </cell>
          <cell r="D463">
            <v>494375</v>
          </cell>
          <cell r="E463">
            <v>1</v>
          </cell>
          <cell r="F463">
            <v>485000</v>
          </cell>
        </row>
        <row r="464">
          <cell r="B464" t="str">
            <v>KESWICK TERMINAL</v>
          </cell>
        </row>
        <row r="465">
          <cell r="B465" t="str">
            <v>KURRALTA PARK</v>
          </cell>
          <cell r="C465">
            <v>9</v>
          </cell>
          <cell r="D465">
            <v>641350</v>
          </cell>
          <cell r="E465">
            <v>10</v>
          </cell>
          <cell r="F465">
            <v>475000</v>
          </cell>
        </row>
        <row r="466">
          <cell r="B466" t="str">
            <v>LOCKLEYS</v>
          </cell>
          <cell r="C466">
            <v>24</v>
          </cell>
          <cell r="D466">
            <v>692000</v>
          </cell>
          <cell r="E466">
            <v>12</v>
          </cell>
          <cell r="F466">
            <v>702500</v>
          </cell>
        </row>
        <row r="467">
          <cell r="B467" t="str">
            <v>MARLESTON</v>
          </cell>
          <cell r="C467">
            <v>4</v>
          </cell>
          <cell r="D467">
            <v>480000</v>
          </cell>
          <cell r="E467">
            <v>6</v>
          </cell>
          <cell r="F467">
            <v>537500</v>
          </cell>
        </row>
        <row r="468">
          <cell r="B468" t="str">
            <v>MILE END</v>
          </cell>
          <cell r="C468">
            <v>10</v>
          </cell>
          <cell r="D468">
            <v>495000</v>
          </cell>
          <cell r="E468">
            <v>10</v>
          </cell>
          <cell r="F468">
            <v>619275</v>
          </cell>
        </row>
        <row r="469">
          <cell r="B469" t="str">
            <v>MILE END SOUTH</v>
          </cell>
        </row>
        <row r="470">
          <cell r="B470" t="str">
            <v>NETLEY</v>
          </cell>
          <cell r="C470">
            <v>10</v>
          </cell>
          <cell r="D470">
            <v>430000</v>
          </cell>
          <cell r="E470">
            <v>7</v>
          </cell>
          <cell r="F470">
            <v>567500</v>
          </cell>
        </row>
        <row r="471">
          <cell r="B471" t="str">
            <v>NORTH PLYMPTON</v>
          </cell>
          <cell r="C471">
            <v>9</v>
          </cell>
          <cell r="D471">
            <v>563500</v>
          </cell>
          <cell r="E471">
            <v>12</v>
          </cell>
          <cell r="F471">
            <v>481500</v>
          </cell>
        </row>
        <row r="472">
          <cell r="B472" t="str">
            <v>NOVAR GARDENS</v>
          </cell>
          <cell r="C472">
            <v>5</v>
          </cell>
          <cell r="D472">
            <v>525000</v>
          </cell>
          <cell r="E472">
            <v>3</v>
          </cell>
          <cell r="F472">
            <v>606000</v>
          </cell>
        </row>
        <row r="473">
          <cell r="B473" t="str">
            <v>PLYMPTON</v>
          </cell>
          <cell r="C473">
            <v>14</v>
          </cell>
          <cell r="D473">
            <v>520000</v>
          </cell>
          <cell r="E473">
            <v>9</v>
          </cell>
          <cell r="F473">
            <v>527000</v>
          </cell>
        </row>
        <row r="474">
          <cell r="B474" t="str">
            <v>RICHMOND</v>
          </cell>
          <cell r="C474">
            <v>10</v>
          </cell>
          <cell r="D474">
            <v>417500</v>
          </cell>
          <cell r="E474">
            <v>4</v>
          </cell>
          <cell r="F474">
            <v>512500</v>
          </cell>
        </row>
        <row r="475">
          <cell r="B475" t="str">
            <v>THEBARTON</v>
          </cell>
          <cell r="C475">
            <v>3</v>
          </cell>
          <cell r="D475">
            <v>546000</v>
          </cell>
          <cell r="E475">
            <v>2</v>
          </cell>
          <cell r="F475">
            <v>516000</v>
          </cell>
        </row>
        <row r="476">
          <cell r="B476" t="str">
            <v>TORRENSVILLE</v>
          </cell>
          <cell r="C476">
            <v>15</v>
          </cell>
          <cell r="D476">
            <v>600500</v>
          </cell>
          <cell r="E476">
            <v>6</v>
          </cell>
          <cell r="F476">
            <v>605000</v>
          </cell>
        </row>
        <row r="477">
          <cell r="B477" t="str">
            <v>UNDERDALE</v>
          </cell>
          <cell r="C477">
            <v>7</v>
          </cell>
          <cell r="D477">
            <v>570000</v>
          </cell>
          <cell r="E477">
            <v>6</v>
          </cell>
          <cell r="F477">
            <v>521500</v>
          </cell>
        </row>
        <row r="478">
          <cell r="B478" t="str">
            <v>WEST BEACH</v>
          </cell>
          <cell r="C478">
            <v>11</v>
          </cell>
          <cell r="D478">
            <v>637500</v>
          </cell>
          <cell r="E478">
            <v>18</v>
          </cell>
          <cell r="F478">
            <v>660000</v>
          </cell>
        </row>
        <row r="479">
          <cell r="B479" t="str">
            <v>WEST RICHMOND</v>
          </cell>
          <cell r="C479">
            <v>4</v>
          </cell>
          <cell r="D479">
            <v>430000</v>
          </cell>
          <cell r="E479">
            <v>2</v>
          </cell>
          <cell r="F479">
            <v>468500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SG_Stats_Combined_2016q4"/>
    </sheetNames>
    <sheetDataSet>
      <sheetData sheetId="0">
        <row r="2">
          <cell r="B2" t="str">
            <v>ADELAIDE</v>
          </cell>
          <cell r="C2">
            <v>9</v>
          </cell>
          <cell r="D2">
            <v>677500</v>
          </cell>
          <cell r="E2">
            <v>6</v>
          </cell>
          <cell r="F2">
            <v>683000</v>
          </cell>
        </row>
        <row r="3">
          <cell r="B3" t="str">
            <v>NORTH ADELAIDE</v>
          </cell>
          <cell r="C3">
            <v>8</v>
          </cell>
          <cell r="D3">
            <v>1780000</v>
          </cell>
          <cell r="E3">
            <v>6</v>
          </cell>
          <cell r="F3">
            <v>1231000</v>
          </cell>
        </row>
        <row r="4">
          <cell r="B4" t="str">
            <v>ALDGATE</v>
          </cell>
          <cell r="C4">
            <v>14</v>
          </cell>
          <cell r="D4">
            <v>745000</v>
          </cell>
          <cell r="E4">
            <v>10</v>
          </cell>
          <cell r="F4">
            <v>695000</v>
          </cell>
        </row>
        <row r="5">
          <cell r="B5" t="str">
            <v>ASHTON</v>
          </cell>
        </row>
        <row r="6">
          <cell r="B6" t="str">
            <v>BASKET RANGE</v>
          </cell>
        </row>
        <row r="7">
          <cell r="B7" t="str">
            <v>BELAIR</v>
          </cell>
          <cell r="C7">
            <v>23</v>
          </cell>
          <cell r="D7">
            <v>618000</v>
          </cell>
          <cell r="E7">
            <v>18</v>
          </cell>
          <cell r="F7">
            <v>623000</v>
          </cell>
        </row>
        <row r="8">
          <cell r="B8" t="str">
            <v>BRADBURY</v>
          </cell>
        </row>
        <row r="9">
          <cell r="B9" t="str">
            <v>BRIDGEWATER</v>
          </cell>
          <cell r="C9">
            <v>19</v>
          </cell>
          <cell r="D9">
            <v>472000</v>
          </cell>
          <cell r="E9">
            <v>12</v>
          </cell>
          <cell r="F9">
            <v>490500</v>
          </cell>
        </row>
        <row r="10">
          <cell r="B10" t="str">
            <v>CAREY GULLY</v>
          </cell>
          <cell r="E10">
            <v>1</v>
          </cell>
          <cell r="F10">
            <v>600000</v>
          </cell>
        </row>
        <row r="11">
          <cell r="B11" t="str">
            <v>CASTAMBUL</v>
          </cell>
        </row>
        <row r="12">
          <cell r="B12" t="str">
            <v>CHERRYVILLE</v>
          </cell>
        </row>
        <row r="13">
          <cell r="B13" t="str">
            <v>CLELAND</v>
          </cell>
        </row>
        <row r="14">
          <cell r="B14" t="str">
            <v>CRAFERS</v>
          </cell>
          <cell r="C14">
            <v>9</v>
          </cell>
          <cell r="D14">
            <v>620000</v>
          </cell>
          <cell r="E14">
            <v>8</v>
          </cell>
          <cell r="F14">
            <v>621500</v>
          </cell>
        </row>
        <row r="15">
          <cell r="B15" t="str">
            <v>CRAFERS WEST</v>
          </cell>
          <cell r="C15">
            <v>9</v>
          </cell>
          <cell r="D15">
            <v>547500</v>
          </cell>
          <cell r="E15">
            <v>6</v>
          </cell>
          <cell r="F15">
            <v>787500</v>
          </cell>
        </row>
        <row r="16">
          <cell r="B16" t="str">
            <v>DORSET VALE</v>
          </cell>
        </row>
        <row r="17">
          <cell r="B17" t="str">
            <v>GREENHILL</v>
          </cell>
          <cell r="C17">
            <v>3</v>
          </cell>
          <cell r="D17">
            <v>655000</v>
          </cell>
          <cell r="E17">
            <v>3</v>
          </cell>
          <cell r="F17">
            <v>455000</v>
          </cell>
        </row>
        <row r="18">
          <cell r="B18" t="str">
            <v>HEATHFIELD</v>
          </cell>
          <cell r="C18">
            <v>4</v>
          </cell>
          <cell r="D18">
            <v>832500</v>
          </cell>
          <cell r="E18">
            <v>1</v>
          </cell>
          <cell r="F18">
            <v>554000</v>
          </cell>
        </row>
        <row r="19">
          <cell r="B19" t="str">
            <v>HORSNELL GULLY</v>
          </cell>
        </row>
        <row r="20">
          <cell r="B20" t="str">
            <v>HUMBUG SCRUB</v>
          </cell>
        </row>
        <row r="21">
          <cell r="B21" t="str">
            <v>IRONBANK</v>
          </cell>
          <cell r="C21">
            <v>1</v>
          </cell>
          <cell r="D21">
            <v>855000</v>
          </cell>
        </row>
        <row r="22">
          <cell r="B22" t="str">
            <v>LONGWOOD</v>
          </cell>
          <cell r="C22">
            <v>1</v>
          </cell>
          <cell r="D22">
            <v>400050</v>
          </cell>
        </row>
        <row r="23">
          <cell r="B23" t="str">
            <v>MARBLE HILL</v>
          </cell>
          <cell r="E23">
            <v>1</v>
          </cell>
          <cell r="F23">
            <v>570000</v>
          </cell>
        </row>
        <row r="24">
          <cell r="B24" t="str">
            <v>MONTACUTE</v>
          </cell>
        </row>
        <row r="25">
          <cell r="B25" t="str">
            <v>MOUNT GEORGE</v>
          </cell>
        </row>
        <row r="26">
          <cell r="B26" t="str">
            <v>MYLOR</v>
          </cell>
          <cell r="E26">
            <v>1</v>
          </cell>
        </row>
        <row r="27">
          <cell r="B27" t="str">
            <v>NORTON SUMMIT</v>
          </cell>
          <cell r="C27">
            <v>1</v>
          </cell>
          <cell r="D27">
            <v>610000</v>
          </cell>
          <cell r="E27">
            <v>1</v>
          </cell>
          <cell r="F27">
            <v>530000</v>
          </cell>
        </row>
        <row r="28">
          <cell r="B28" t="str">
            <v>PICCADILLY</v>
          </cell>
          <cell r="C28">
            <v>4</v>
          </cell>
          <cell r="D28">
            <v>732500</v>
          </cell>
          <cell r="E28">
            <v>3</v>
          </cell>
          <cell r="F28">
            <v>633000</v>
          </cell>
        </row>
        <row r="29">
          <cell r="B29" t="str">
            <v>ROSTREVOR</v>
          </cell>
          <cell r="C29">
            <v>28</v>
          </cell>
          <cell r="D29">
            <v>646000</v>
          </cell>
          <cell r="E29">
            <v>29</v>
          </cell>
          <cell r="F29">
            <v>556250</v>
          </cell>
        </row>
        <row r="30">
          <cell r="B30" t="str">
            <v>SCOTT CREEK</v>
          </cell>
        </row>
        <row r="31">
          <cell r="B31" t="str">
            <v>STIRLING</v>
          </cell>
          <cell r="C31">
            <v>11</v>
          </cell>
          <cell r="D31">
            <v>740000</v>
          </cell>
          <cell r="E31">
            <v>13</v>
          </cell>
          <cell r="F31">
            <v>822000</v>
          </cell>
        </row>
        <row r="32">
          <cell r="B32" t="str">
            <v>STONYFELL</v>
          </cell>
          <cell r="C32">
            <v>8</v>
          </cell>
          <cell r="D32">
            <v>964180</v>
          </cell>
          <cell r="E32">
            <v>7</v>
          </cell>
          <cell r="F32">
            <v>890000</v>
          </cell>
        </row>
        <row r="33">
          <cell r="B33" t="str">
            <v>SUMMERTOWN</v>
          </cell>
          <cell r="E33">
            <v>1</v>
          </cell>
          <cell r="F33">
            <v>550000</v>
          </cell>
        </row>
        <row r="34">
          <cell r="B34" t="str">
            <v>TERINGIE</v>
          </cell>
          <cell r="C34">
            <v>3</v>
          </cell>
          <cell r="D34">
            <v>765000</v>
          </cell>
          <cell r="E34">
            <v>2</v>
          </cell>
          <cell r="F34">
            <v>578000</v>
          </cell>
        </row>
        <row r="35">
          <cell r="B35" t="str">
            <v>UPPER STURT</v>
          </cell>
          <cell r="C35">
            <v>3</v>
          </cell>
          <cell r="D35">
            <v>520000</v>
          </cell>
          <cell r="E35">
            <v>5</v>
          </cell>
          <cell r="F35">
            <v>532500</v>
          </cell>
        </row>
        <row r="36">
          <cell r="B36" t="str">
            <v>URAIDLA</v>
          </cell>
          <cell r="C36">
            <v>1</v>
          </cell>
          <cell r="D36">
            <v>400000</v>
          </cell>
        </row>
        <row r="37">
          <cell r="B37" t="str">
            <v>WATERFALL GULLY</v>
          </cell>
        </row>
        <row r="38">
          <cell r="B38" t="str">
            <v>WOODFORDE</v>
          </cell>
          <cell r="C38">
            <v>4</v>
          </cell>
          <cell r="D38">
            <v>766250</v>
          </cell>
          <cell r="E38">
            <v>1</v>
          </cell>
          <cell r="F38">
            <v>682500</v>
          </cell>
        </row>
        <row r="39">
          <cell r="B39" t="str">
            <v>AULDANA</v>
          </cell>
          <cell r="C39">
            <v>3</v>
          </cell>
          <cell r="D39">
            <v>851944</v>
          </cell>
          <cell r="E39">
            <v>1</v>
          </cell>
          <cell r="F39">
            <v>2535000</v>
          </cell>
        </row>
        <row r="40">
          <cell r="B40" t="str">
            <v>BEAUMONT</v>
          </cell>
          <cell r="C40">
            <v>17</v>
          </cell>
          <cell r="D40">
            <v>845000</v>
          </cell>
          <cell r="E40">
            <v>7</v>
          </cell>
          <cell r="F40">
            <v>825000</v>
          </cell>
        </row>
        <row r="41">
          <cell r="B41" t="str">
            <v>BEULAH PARK</v>
          </cell>
          <cell r="C41">
            <v>6</v>
          </cell>
          <cell r="D41">
            <v>736000</v>
          </cell>
          <cell r="E41">
            <v>6</v>
          </cell>
          <cell r="F41">
            <v>810500</v>
          </cell>
        </row>
        <row r="42">
          <cell r="B42" t="str">
            <v>BURNSIDE</v>
          </cell>
          <cell r="C42">
            <v>17</v>
          </cell>
          <cell r="D42">
            <v>800000</v>
          </cell>
          <cell r="E42">
            <v>8</v>
          </cell>
          <cell r="F42">
            <v>688000</v>
          </cell>
        </row>
        <row r="43">
          <cell r="B43" t="str">
            <v>DULWICH</v>
          </cell>
          <cell r="C43">
            <v>7</v>
          </cell>
          <cell r="D43">
            <v>1040000</v>
          </cell>
          <cell r="E43">
            <v>7</v>
          </cell>
          <cell r="F43">
            <v>985000</v>
          </cell>
        </row>
        <row r="44">
          <cell r="B44" t="str">
            <v>EASTWOOD</v>
          </cell>
          <cell r="C44">
            <v>4</v>
          </cell>
          <cell r="D44">
            <v>462000</v>
          </cell>
          <cell r="E44">
            <v>2</v>
          </cell>
          <cell r="F44">
            <v>539000</v>
          </cell>
        </row>
        <row r="45">
          <cell r="B45" t="str">
            <v>ERINDALE</v>
          </cell>
          <cell r="C45">
            <v>5</v>
          </cell>
          <cell r="D45">
            <v>880000</v>
          </cell>
          <cell r="E45">
            <v>5</v>
          </cell>
          <cell r="F45">
            <v>1096000</v>
          </cell>
        </row>
        <row r="46">
          <cell r="B46" t="str">
            <v>FREWVILLE</v>
          </cell>
          <cell r="C46">
            <v>3</v>
          </cell>
          <cell r="D46">
            <v>735000</v>
          </cell>
          <cell r="E46">
            <v>3</v>
          </cell>
          <cell r="F46">
            <v>643000</v>
          </cell>
        </row>
        <row r="47">
          <cell r="B47" t="str">
            <v>GLEN OSMOND</v>
          </cell>
          <cell r="C47">
            <v>11</v>
          </cell>
          <cell r="D47">
            <v>970000</v>
          </cell>
          <cell r="E47">
            <v>10</v>
          </cell>
          <cell r="F47">
            <v>1150000</v>
          </cell>
        </row>
        <row r="48">
          <cell r="B48" t="str">
            <v>GLENSIDE</v>
          </cell>
          <cell r="C48">
            <v>3</v>
          </cell>
          <cell r="D48">
            <v>1300000</v>
          </cell>
          <cell r="E48">
            <v>3</v>
          </cell>
          <cell r="F48">
            <v>824000</v>
          </cell>
        </row>
        <row r="49">
          <cell r="B49" t="str">
            <v>GLENUNGA</v>
          </cell>
          <cell r="C49">
            <v>4</v>
          </cell>
          <cell r="D49">
            <v>858750</v>
          </cell>
          <cell r="E49">
            <v>5</v>
          </cell>
          <cell r="F49">
            <v>969444</v>
          </cell>
        </row>
        <row r="50">
          <cell r="B50" t="str">
            <v>HAZELWOOD PARK</v>
          </cell>
          <cell r="C50">
            <v>3</v>
          </cell>
          <cell r="D50">
            <v>971500</v>
          </cell>
          <cell r="E50">
            <v>6</v>
          </cell>
          <cell r="F50">
            <v>914500</v>
          </cell>
        </row>
        <row r="51">
          <cell r="B51" t="str">
            <v>HORSNELL GULLY</v>
          </cell>
        </row>
        <row r="52">
          <cell r="B52" t="str">
            <v>KENSINGTON GARDENS</v>
          </cell>
          <cell r="C52">
            <v>5</v>
          </cell>
          <cell r="D52">
            <v>725500</v>
          </cell>
          <cell r="E52">
            <v>7</v>
          </cell>
          <cell r="F52">
            <v>1000000</v>
          </cell>
        </row>
        <row r="53">
          <cell r="B53" t="str">
            <v>KENSINGTON PARK</v>
          </cell>
          <cell r="C53">
            <v>7</v>
          </cell>
          <cell r="D53">
            <v>845000</v>
          </cell>
          <cell r="E53">
            <v>15</v>
          </cell>
          <cell r="F53">
            <v>953250</v>
          </cell>
        </row>
        <row r="54">
          <cell r="B54" t="str">
            <v>LEABROOK</v>
          </cell>
          <cell r="C54">
            <v>3</v>
          </cell>
          <cell r="D54">
            <v>2000000</v>
          </cell>
          <cell r="E54">
            <v>4</v>
          </cell>
          <cell r="F54">
            <v>1262500</v>
          </cell>
        </row>
        <row r="55">
          <cell r="B55" t="str">
            <v>LEAWOOD GARDENS</v>
          </cell>
          <cell r="E55">
            <v>1</v>
          </cell>
          <cell r="F55">
            <v>816000</v>
          </cell>
        </row>
        <row r="56">
          <cell r="B56" t="str">
            <v>LINDEN PARK</v>
          </cell>
          <cell r="C56">
            <v>9</v>
          </cell>
          <cell r="D56">
            <v>900000</v>
          </cell>
          <cell r="E56">
            <v>8</v>
          </cell>
          <cell r="F56">
            <v>815000</v>
          </cell>
        </row>
        <row r="57">
          <cell r="B57" t="str">
            <v>MAGILL</v>
          </cell>
          <cell r="C57">
            <v>36</v>
          </cell>
          <cell r="D57">
            <v>597525</v>
          </cell>
          <cell r="E57">
            <v>25</v>
          </cell>
          <cell r="F57">
            <v>686000</v>
          </cell>
        </row>
        <row r="58">
          <cell r="B58" t="str">
            <v>MOUNT OSMOND</v>
          </cell>
          <cell r="C58">
            <v>2</v>
          </cell>
          <cell r="D58">
            <v>878500</v>
          </cell>
          <cell r="E58">
            <v>1</v>
          </cell>
          <cell r="F58">
            <v>670000</v>
          </cell>
        </row>
        <row r="59">
          <cell r="B59" t="str">
            <v>ROSE PARK</v>
          </cell>
          <cell r="C59">
            <v>4</v>
          </cell>
          <cell r="D59">
            <v>1280000</v>
          </cell>
          <cell r="E59">
            <v>4</v>
          </cell>
          <cell r="F59">
            <v>2000000</v>
          </cell>
        </row>
        <row r="60">
          <cell r="B60" t="str">
            <v>ROSSLYN PARK</v>
          </cell>
          <cell r="C60">
            <v>6</v>
          </cell>
          <cell r="D60">
            <v>915000</v>
          </cell>
          <cell r="E60">
            <v>5</v>
          </cell>
          <cell r="F60">
            <v>770000</v>
          </cell>
        </row>
        <row r="61">
          <cell r="B61" t="str">
            <v>SKYE</v>
          </cell>
          <cell r="E61">
            <v>1</v>
          </cell>
        </row>
        <row r="62">
          <cell r="B62" t="str">
            <v>ST GEORGES</v>
          </cell>
          <cell r="C62">
            <v>2</v>
          </cell>
          <cell r="D62">
            <v>1092500</v>
          </cell>
          <cell r="E62">
            <v>6</v>
          </cell>
          <cell r="F62">
            <v>967500</v>
          </cell>
        </row>
        <row r="63">
          <cell r="B63" t="str">
            <v>STONYFELL</v>
          </cell>
          <cell r="C63">
            <v>8</v>
          </cell>
          <cell r="D63">
            <v>964180</v>
          </cell>
          <cell r="E63">
            <v>7</v>
          </cell>
          <cell r="F63">
            <v>890000</v>
          </cell>
        </row>
        <row r="64">
          <cell r="B64" t="str">
            <v>TOORAK GARDENS</v>
          </cell>
          <cell r="C64">
            <v>5</v>
          </cell>
          <cell r="D64">
            <v>1580000</v>
          </cell>
          <cell r="E64">
            <v>8</v>
          </cell>
          <cell r="F64">
            <v>1237000</v>
          </cell>
        </row>
        <row r="65">
          <cell r="B65" t="str">
            <v>TUSMORE</v>
          </cell>
          <cell r="C65">
            <v>3</v>
          </cell>
          <cell r="D65">
            <v>1000000</v>
          </cell>
          <cell r="E65">
            <v>7</v>
          </cell>
          <cell r="F65">
            <v>900000</v>
          </cell>
        </row>
        <row r="66">
          <cell r="B66" t="str">
            <v>WATERFALL GULLY</v>
          </cell>
        </row>
        <row r="67">
          <cell r="B67" t="str">
            <v>WATTLE PARK</v>
          </cell>
          <cell r="C67">
            <v>13</v>
          </cell>
          <cell r="D67">
            <v>830000</v>
          </cell>
          <cell r="E67">
            <v>8</v>
          </cell>
          <cell r="F67">
            <v>835000</v>
          </cell>
        </row>
        <row r="68">
          <cell r="B68" t="str">
            <v>ATHELSTONE</v>
          </cell>
          <cell r="C68">
            <v>22</v>
          </cell>
          <cell r="D68">
            <v>487000</v>
          </cell>
          <cell r="E68">
            <v>41</v>
          </cell>
          <cell r="F68">
            <v>518500</v>
          </cell>
        </row>
        <row r="69">
          <cell r="B69" t="str">
            <v>CAMPBELLTOWN</v>
          </cell>
          <cell r="C69">
            <v>31</v>
          </cell>
          <cell r="D69">
            <v>502500</v>
          </cell>
          <cell r="E69">
            <v>48</v>
          </cell>
          <cell r="F69">
            <v>510000</v>
          </cell>
        </row>
        <row r="70">
          <cell r="B70" t="str">
            <v>HECTORVILLE</v>
          </cell>
          <cell r="C70">
            <v>16</v>
          </cell>
          <cell r="D70">
            <v>465000</v>
          </cell>
          <cell r="E70">
            <v>10</v>
          </cell>
          <cell r="F70">
            <v>625000</v>
          </cell>
        </row>
        <row r="71">
          <cell r="B71" t="str">
            <v>MAGILL</v>
          </cell>
          <cell r="C71">
            <v>36</v>
          </cell>
          <cell r="D71">
            <v>597525</v>
          </cell>
          <cell r="E71">
            <v>25</v>
          </cell>
          <cell r="F71">
            <v>686000</v>
          </cell>
        </row>
        <row r="72">
          <cell r="B72" t="str">
            <v>NEWTON</v>
          </cell>
          <cell r="C72">
            <v>14</v>
          </cell>
          <cell r="D72">
            <v>552500</v>
          </cell>
          <cell r="E72">
            <v>12</v>
          </cell>
          <cell r="F72">
            <v>485100</v>
          </cell>
        </row>
        <row r="73">
          <cell r="B73" t="str">
            <v>PARADISE</v>
          </cell>
          <cell r="C73">
            <v>21</v>
          </cell>
          <cell r="D73">
            <v>487000</v>
          </cell>
          <cell r="E73">
            <v>23</v>
          </cell>
          <cell r="F73">
            <v>500000</v>
          </cell>
        </row>
        <row r="74">
          <cell r="B74" t="str">
            <v>ROSTREVOR</v>
          </cell>
          <cell r="C74">
            <v>28</v>
          </cell>
          <cell r="D74">
            <v>646000</v>
          </cell>
          <cell r="E74">
            <v>29</v>
          </cell>
          <cell r="F74">
            <v>556250</v>
          </cell>
        </row>
        <row r="75">
          <cell r="B75" t="str">
            <v>TRANMERE</v>
          </cell>
          <cell r="C75">
            <v>15</v>
          </cell>
          <cell r="D75">
            <v>721750</v>
          </cell>
          <cell r="E75">
            <v>13</v>
          </cell>
          <cell r="F75">
            <v>700000</v>
          </cell>
        </row>
        <row r="76">
          <cell r="B76" t="str">
            <v>ALBERT PARK</v>
          </cell>
          <cell r="C76">
            <v>15</v>
          </cell>
          <cell r="D76">
            <v>403750</v>
          </cell>
          <cell r="E76">
            <v>5</v>
          </cell>
          <cell r="F76">
            <v>475000</v>
          </cell>
        </row>
        <row r="77">
          <cell r="B77" t="str">
            <v>ALLENBY GARDENS</v>
          </cell>
          <cell r="C77">
            <v>10</v>
          </cell>
          <cell r="D77">
            <v>532750</v>
          </cell>
          <cell r="E77">
            <v>6</v>
          </cell>
          <cell r="F77">
            <v>631000</v>
          </cell>
        </row>
        <row r="78">
          <cell r="B78" t="str">
            <v>ATHOL PARK</v>
          </cell>
          <cell r="C78">
            <v>3</v>
          </cell>
          <cell r="D78">
            <v>565250</v>
          </cell>
          <cell r="E78">
            <v>7</v>
          </cell>
          <cell r="F78">
            <v>363000</v>
          </cell>
        </row>
        <row r="79">
          <cell r="B79" t="str">
            <v>BEVERLEY</v>
          </cell>
          <cell r="C79">
            <v>9</v>
          </cell>
          <cell r="D79">
            <v>527000</v>
          </cell>
          <cell r="E79">
            <v>4</v>
          </cell>
          <cell r="F79">
            <v>496000</v>
          </cell>
        </row>
        <row r="80">
          <cell r="B80" t="str">
            <v>BOWDEN</v>
          </cell>
        </row>
        <row r="81">
          <cell r="B81" t="str">
            <v>BROMPTON</v>
          </cell>
          <cell r="C81">
            <v>8</v>
          </cell>
          <cell r="D81">
            <v>525000</v>
          </cell>
          <cell r="E81">
            <v>10</v>
          </cell>
          <cell r="F81">
            <v>520300</v>
          </cell>
        </row>
        <row r="82">
          <cell r="B82" t="str">
            <v>CHELTENHAM</v>
          </cell>
          <cell r="C82">
            <v>8</v>
          </cell>
          <cell r="D82">
            <v>460000</v>
          </cell>
          <cell r="E82">
            <v>9</v>
          </cell>
          <cell r="F82">
            <v>465500</v>
          </cell>
        </row>
        <row r="83">
          <cell r="B83" t="str">
            <v>CROYDON</v>
          </cell>
          <cell r="C83">
            <v>3</v>
          </cell>
          <cell r="D83">
            <v>470000</v>
          </cell>
          <cell r="E83">
            <v>2</v>
          </cell>
          <cell r="F83">
            <v>650000</v>
          </cell>
        </row>
        <row r="84">
          <cell r="B84" t="str">
            <v>DEVON PARK</v>
          </cell>
          <cell r="C84">
            <v>5</v>
          </cell>
          <cell r="D84">
            <v>482000</v>
          </cell>
          <cell r="E84">
            <v>9</v>
          </cell>
          <cell r="F84">
            <v>347500</v>
          </cell>
        </row>
        <row r="85">
          <cell r="B85" t="str">
            <v>FINDON</v>
          </cell>
          <cell r="C85">
            <v>18</v>
          </cell>
          <cell r="D85">
            <v>491000</v>
          </cell>
          <cell r="E85">
            <v>23</v>
          </cell>
          <cell r="F85">
            <v>520750</v>
          </cell>
        </row>
        <row r="86">
          <cell r="B86" t="str">
            <v>FLINDERS PARK</v>
          </cell>
          <cell r="C86">
            <v>21</v>
          </cell>
          <cell r="D86">
            <v>547500</v>
          </cell>
          <cell r="E86">
            <v>20</v>
          </cell>
          <cell r="F86">
            <v>573000</v>
          </cell>
        </row>
        <row r="87">
          <cell r="B87" t="str">
            <v>FULHAM GARDENS</v>
          </cell>
          <cell r="C87">
            <v>25</v>
          </cell>
          <cell r="D87">
            <v>604500</v>
          </cell>
          <cell r="E87">
            <v>13</v>
          </cell>
          <cell r="F87">
            <v>650000</v>
          </cell>
        </row>
        <row r="88">
          <cell r="B88" t="str">
            <v>GRANGE</v>
          </cell>
          <cell r="C88">
            <v>14</v>
          </cell>
          <cell r="D88">
            <v>725000</v>
          </cell>
          <cell r="E88">
            <v>20</v>
          </cell>
          <cell r="F88">
            <v>700000</v>
          </cell>
        </row>
        <row r="89">
          <cell r="B89" t="str">
            <v>HENDON</v>
          </cell>
          <cell r="C89">
            <v>6</v>
          </cell>
          <cell r="D89">
            <v>378000</v>
          </cell>
          <cell r="E89">
            <v>10</v>
          </cell>
          <cell r="F89">
            <v>420750</v>
          </cell>
        </row>
        <row r="90">
          <cell r="B90" t="str">
            <v>HENLEY BEACH</v>
          </cell>
          <cell r="C90">
            <v>19</v>
          </cell>
          <cell r="D90">
            <v>850000</v>
          </cell>
          <cell r="E90">
            <v>22</v>
          </cell>
          <cell r="F90">
            <v>845000</v>
          </cell>
        </row>
        <row r="91">
          <cell r="B91" t="str">
            <v>HENLEY BEACH SOUTH</v>
          </cell>
          <cell r="C91">
            <v>7</v>
          </cell>
          <cell r="D91">
            <v>702500</v>
          </cell>
          <cell r="E91">
            <v>12</v>
          </cell>
          <cell r="F91">
            <v>831000</v>
          </cell>
        </row>
        <row r="92">
          <cell r="B92" t="str">
            <v>HINDMARSH</v>
          </cell>
        </row>
        <row r="93">
          <cell r="B93" t="str">
            <v>KIDMAN PARK</v>
          </cell>
          <cell r="C93">
            <v>6</v>
          </cell>
          <cell r="D93">
            <v>585000</v>
          </cell>
          <cell r="E93">
            <v>11</v>
          </cell>
          <cell r="F93">
            <v>620000</v>
          </cell>
        </row>
        <row r="94">
          <cell r="B94" t="str">
            <v>KILKENNY</v>
          </cell>
          <cell r="C94">
            <v>3</v>
          </cell>
          <cell r="D94">
            <v>450000</v>
          </cell>
          <cell r="E94">
            <v>3</v>
          </cell>
          <cell r="F94">
            <v>610000</v>
          </cell>
        </row>
        <row r="95">
          <cell r="B95" t="str">
            <v>OVINGHAM</v>
          </cell>
          <cell r="E95">
            <v>3</v>
          </cell>
          <cell r="F95">
            <v>580000</v>
          </cell>
        </row>
        <row r="96">
          <cell r="B96" t="str">
            <v>PENNINGTON</v>
          </cell>
          <cell r="C96">
            <v>9</v>
          </cell>
          <cell r="D96">
            <v>363000</v>
          </cell>
          <cell r="E96">
            <v>13</v>
          </cell>
          <cell r="F96">
            <v>390000</v>
          </cell>
        </row>
        <row r="97">
          <cell r="B97" t="str">
            <v>RENOWN PARK</v>
          </cell>
          <cell r="C97">
            <v>6</v>
          </cell>
          <cell r="D97">
            <v>476750</v>
          </cell>
          <cell r="E97">
            <v>3</v>
          </cell>
          <cell r="F97">
            <v>498000</v>
          </cell>
        </row>
        <row r="98">
          <cell r="B98" t="str">
            <v>RIDLEYTON</v>
          </cell>
          <cell r="C98">
            <v>8</v>
          </cell>
          <cell r="D98">
            <v>480000</v>
          </cell>
          <cell r="E98">
            <v>3</v>
          </cell>
          <cell r="F98">
            <v>512500</v>
          </cell>
        </row>
        <row r="99">
          <cell r="B99" t="str">
            <v>ROSEWATER</v>
          </cell>
          <cell r="C99">
            <v>12</v>
          </cell>
          <cell r="D99">
            <v>370100</v>
          </cell>
          <cell r="E99">
            <v>13</v>
          </cell>
          <cell r="F99">
            <v>347500</v>
          </cell>
        </row>
        <row r="100">
          <cell r="B100" t="str">
            <v>ROYAL PARK</v>
          </cell>
          <cell r="C100">
            <v>13</v>
          </cell>
          <cell r="D100">
            <v>387500</v>
          </cell>
          <cell r="E100">
            <v>17</v>
          </cell>
          <cell r="F100">
            <v>385000</v>
          </cell>
        </row>
        <row r="101">
          <cell r="B101" t="str">
            <v>SEATON</v>
          </cell>
          <cell r="C101">
            <v>26</v>
          </cell>
          <cell r="D101">
            <v>477500</v>
          </cell>
          <cell r="E101">
            <v>38</v>
          </cell>
          <cell r="F101">
            <v>491000</v>
          </cell>
        </row>
        <row r="102">
          <cell r="B102" t="str">
            <v>SEMAPHORE PARK</v>
          </cell>
          <cell r="C102">
            <v>18</v>
          </cell>
          <cell r="D102">
            <v>526000</v>
          </cell>
          <cell r="E102">
            <v>13</v>
          </cell>
          <cell r="F102">
            <v>530500</v>
          </cell>
        </row>
        <row r="103">
          <cell r="B103" t="str">
            <v>ST CLAIR</v>
          </cell>
          <cell r="C103">
            <v>3</v>
          </cell>
          <cell r="D103">
            <v>621500</v>
          </cell>
          <cell r="E103">
            <v>7</v>
          </cell>
          <cell r="F103">
            <v>720000</v>
          </cell>
        </row>
        <row r="104">
          <cell r="B104" t="str">
            <v>TENNYSON</v>
          </cell>
          <cell r="C104">
            <v>2</v>
          </cell>
          <cell r="D104">
            <v>2202500</v>
          </cell>
          <cell r="E104">
            <v>5</v>
          </cell>
          <cell r="F104">
            <v>1050000</v>
          </cell>
        </row>
        <row r="105">
          <cell r="B105" t="str">
            <v>WELLAND</v>
          </cell>
          <cell r="C105">
            <v>1</v>
          </cell>
          <cell r="D105">
            <v>555000</v>
          </cell>
          <cell r="E105">
            <v>1</v>
          </cell>
          <cell r="F105">
            <v>425100</v>
          </cell>
        </row>
        <row r="106">
          <cell r="B106" t="str">
            <v>WEST BEACH</v>
          </cell>
          <cell r="C106">
            <v>12</v>
          </cell>
          <cell r="D106">
            <v>777300</v>
          </cell>
          <cell r="E106">
            <v>11</v>
          </cell>
          <cell r="F106">
            <v>575000</v>
          </cell>
        </row>
        <row r="107">
          <cell r="B107" t="str">
            <v>WEST CROYDON</v>
          </cell>
          <cell r="C107">
            <v>14</v>
          </cell>
          <cell r="D107">
            <v>490000</v>
          </cell>
          <cell r="E107">
            <v>14</v>
          </cell>
          <cell r="F107">
            <v>533000</v>
          </cell>
        </row>
        <row r="108">
          <cell r="B108" t="str">
            <v>WEST HINDMARSH</v>
          </cell>
          <cell r="C108">
            <v>2</v>
          </cell>
          <cell r="D108">
            <v>603250</v>
          </cell>
          <cell r="E108">
            <v>3</v>
          </cell>
          <cell r="F108">
            <v>435000</v>
          </cell>
        </row>
        <row r="109">
          <cell r="B109" t="str">
            <v>WEST LAKES</v>
          </cell>
          <cell r="C109">
            <v>11</v>
          </cell>
          <cell r="D109">
            <v>728500</v>
          </cell>
          <cell r="E109">
            <v>10</v>
          </cell>
          <cell r="F109">
            <v>720000</v>
          </cell>
        </row>
        <row r="110">
          <cell r="B110" t="str">
            <v>WEST LAKES SHORE</v>
          </cell>
          <cell r="C110">
            <v>13</v>
          </cell>
          <cell r="D110">
            <v>547500</v>
          </cell>
          <cell r="E110">
            <v>11</v>
          </cell>
          <cell r="F110">
            <v>684500</v>
          </cell>
        </row>
        <row r="111">
          <cell r="B111" t="str">
            <v>WOODVILLE</v>
          </cell>
          <cell r="C111">
            <v>2</v>
          </cell>
          <cell r="D111">
            <v>596250</v>
          </cell>
          <cell r="E111">
            <v>6</v>
          </cell>
          <cell r="F111">
            <v>590000</v>
          </cell>
        </row>
        <row r="112">
          <cell r="B112" t="str">
            <v>WOODVILLE NORTH</v>
          </cell>
          <cell r="C112">
            <v>6</v>
          </cell>
          <cell r="D112">
            <v>360000</v>
          </cell>
          <cell r="E112">
            <v>6</v>
          </cell>
          <cell r="F112">
            <v>384500</v>
          </cell>
        </row>
        <row r="113">
          <cell r="B113" t="str">
            <v>WOODVILLE PARK</v>
          </cell>
          <cell r="C113">
            <v>9</v>
          </cell>
          <cell r="D113">
            <v>607500</v>
          </cell>
          <cell r="E113">
            <v>2</v>
          </cell>
          <cell r="F113">
            <v>625000</v>
          </cell>
        </row>
        <row r="114">
          <cell r="B114" t="str">
            <v>WOODVILLE SOUTH</v>
          </cell>
          <cell r="C114">
            <v>18</v>
          </cell>
          <cell r="D114">
            <v>508100</v>
          </cell>
          <cell r="E114">
            <v>17</v>
          </cell>
          <cell r="F114">
            <v>491000</v>
          </cell>
        </row>
        <row r="115">
          <cell r="B115" t="str">
            <v>WOODVILLE WEST</v>
          </cell>
          <cell r="C115">
            <v>9</v>
          </cell>
          <cell r="D115">
            <v>472500</v>
          </cell>
          <cell r="E115">
            <v>20</v>
          </cell>
          <cell r="F115">
            <v>431250</v>
          </cell>
        </row>
        <row r="116">
          <cell r="B116" t="str">
            <v>BIBARINGA</v>
          </cell>
        </row>
        <row r="117">
          <cell r="B117" t="str">
            <v>EVANSTON</v>
          </cell>
          <cell r="C117">
            <v>8</v>
          </cell>
          <cell r="D117">
            <v>332000</v>
          </cell>
          <cell r="E117">
            <v>6</v>
          </cell>
          <cell r="F117">
            <v>329750</v>
          </cell>
        </row>
        <row r="118">
          <cell r="B118" t="str">
            <v>EVANSTON GARDENS</v>
          </cell>
          <cell r="C118">
            <v>9</v>
          </cell>
          <cell r="D118">
            <v>299900</v>
          </cell>
          <cell r="E118">
            <v>8</v>
          </cell>
          <cell r="F118">
            <v>254000</v>
          </cell>
        </row>
        <row r="119">
          <cell r="B119" t="str">
            <v>EVANSTON PARK</v>
          </cell>
          <cell r="C119">
            <v>29</v>
          </cell>
          <cell r="D119">
            <v>370000</v>
          </cell>
          <cell r="E119">
            <v>20</v>
          </cell>
          <cell r="F119">
            <v>330000</v>
          </cell>
        </row>
        <row r="120">
          <cell r="B120" t="str">
            <v>EVANSTON SOUTH</v>
          </cell>
          <cell r="C120">
            <v>2</v>
          </cell>
          <cell r="D120">
            <v>475000</v>
          </cell>
        </row>
        <row r="121">
          <cell r="B121" t="str">
            <v>GAWLER</v>
          </cell>
          <cell r="C121">
            <v>1</v>
          </cell>
          <cell r="D121">
            <v>390000</v>
          </cell>
          <cell r="E121">
            <v>1</v>
          </cell>
          <cell r="F121">
            <v>340000</v>
          </cell>
        </row>
        <row r="122">
          <cell r="B122" t="str">
            <v>GAWLER EAST</v>
          </cell>
          <cell r="C122">
            <v>24</v>
          </cell>
          <cell r="D122">
            <v>324500</v>
          </cell>
          <cell r="E122">
            <v>24</v>
          </cell>
          <cell r="F122">
            <v>395000</v>
          </cell>
        </row>
        <row r="123">
          <cell r="B123" t="str">
            <v>GAWLER SOUTH</v>
          </cell>
          <cell r="C123">
            <v>15</v>
          </cell>
          <cell r="D123">
            <v>292000</v>
          </cell>
          <cell r="E123">
            <v>12</v>
          </cell>
          <cell r="F123">
            <v>282475</v>
          </cell>
        </row>
        <row r="124">
          <cell r="B124" t="str">
            <v>GAWLER WEST</v>
          </cell>
          <cell r="C124">
            <v>2</v>
          </cell>
          <cell r="D124">
            <v>237500</v>
          </cell>
          <cell r="E124">
            <v>4</v>
          </cell>
          <cell r="F124">
            <v>257500</v>
          </cell>
        </row>
        <row r="125">
          <cell r="B125" t="str">
            <v>HILLIER</v>
          </cell>
        </row>
        <row r="126">
          <cell r="B126" t="str">
            <v>KUDLA</v>
          </cell>
        </row>
        <row r="127">
          <cell r="B127" t="str">
            <v>REID</v>
          </cell>
          <cell r="C127">
            <v>1</v>
          </cell>
          <cell r="D127">
            <v>510000</v>
          </cell>
          <cell r="E127">
            <v>2</v>
          </cell>
          <cell r="F127">
            <v>388000</v>
          </cell>
        </row>
        <row r="128">
          <cell r="B128" t="str">
            <v>ULEYBURY</v>
          </cell>
        </row>
        <row r="129">
          <cell r="B129" t="str">
            <v>WILLASTON</v>
          </cell>
          <cell r="C129">
            <v>15</v>
          </cell>
          <cell r="D129">
            <v>290000</v>
          </cell>
          <cell r="E129">
            <v>16</v>
          </cell>
          <cell r="F129">
            <v>306250</v>
          </cell>
        </row>
        <row r="130">
          <cell r="B130" t="str">
            <v>BRIGHTON</v>
          </cell>
          <cell r="C130">
            <v>18</v>
          </cell>
          <cell r="D130">
            <v>632500</v>
          </cell>
          <cell r="E130">
            <v>12</v>
          </cell>
          <cell r="F130">
            <v>787000</v>
          </cell>
        </row>
        <row r="131">
          <cell r="B131" t="str">
            <v>GLENELG</v>
          </cell>
          <cell r="C131">
            <v>4</v>
          </cell>
          <cell r="D131">
            <v>1250000</v>
          </cell>
          <cell r="E131">
            <v>3</v>
          </cell>
          <cell r="F131">
            <v>930000</v>
          </cell>
        </row>
        <row r="132">
          <cell r="B132" t="str">
            <v>GLENELG EAST</v>
          </cell>
          <cell r="C132">
            <v>7</v>
          </cell>
          <cell r="D132">
            <v>655000</v>
          </cell>
          <cell r="E132">
            <v>7</v>
          </cell>
          <cell r="F132">
            <v>750000</v>
          </cell>
        </row>
        <row r="133">
          <cell r="B133" t="str">
            <v>GLENELG NORTH</v>
          </cell>
          <cell r="C133">
            <v>12</v>
          </cell>
          <cell r="D133">
            <v>610500</v>
          </cell>
          <cell r="E133">
            <v>25</v>
          </cell>
          <cell r="F133">
            <v>702500</v>
          </cell>
        </row>
        <row r="134">
          <cell r="B134" t="str">
            <v>GLENELG SOUTH</v>
          </cell>
          <cell r="C134">
            <v>3</v>
          </cell>
          <cell r="D134">
            <v>1300000</v>
          </cell>
          <cell r="E134">
            <v>3</v>
          </cell>
          <cell r="F134">
            <v>830000</v>
          </cell>
        </row>
        <row r="135">
          <cell r="B135" t="str">
            <v>HOVE</v>
          </cell>
          <cell r="C135">
            <v>11</v>
          </cell>
          <cell r="D135">
            <v>770000</v>
          </cell>
          <cell r="E135">
            <v>6</v>
          </cell>
          <cell r="F135">
            <v>712000</v>
          </cell>
        </row>
        <row r="136">
          <cell r="B136" t="str">
            <v>KINGSTON PARK</v>
          </cell>
          <cell r="C136">
            <v>1</v>
          </cell>
          <cell r="D136">
            <v>1800000</v>
          </cell>
          <cell r="E136">
            <v>2</v>
          </cell>
          <cell r="F136">
            <v>550000</v>
          </cell>
        </row>
        <row r="137">
          <cell r="B137" t="str">
            <v>NORTH BRIGHTON</v>
          </cell>
          <cell r="C137">
            <v>6</v>
          </cell>
          <cell r="D137">
            <v>670000</v>
          </cell>
          <cell r="E137">
            <v>5</v>
          </cell>
          <cell r="F137">
            <v>585000</v>
          </cell>
        </row>
        <row r="138">
          <cell r="B138" t="str">
            <v>SEACLIFF</v>
          </cell>
          <cell r="C138">
            <v>4</v>
          </cell>
          <cell r="D138">
            <v>615000</v>
          </cell>
          <cell r="E138">
            <v>5</v>
          </cell>
          <cell r="F138">
            <v>830000</v>
          </cell>
        </row>
        <row r="139">
          <cell r="B139" t="str">
            <v>SEACLIFF PARK</v>
          </cell>
          <cell r="C139">
            <v>12</v>
          </cell>
          <cell r="D139">
            <v>505000</v>
          </cell>
          <cell r="E139">
            <v>12</v>
          </cell>
          <cell r="F139">
            <v>514500</v>
          </cell>
        </row>
        <row r="140">
          <cell r="B140" t="str">
            <v>SOMERTON PARK</v>
          </cell>
          <cell r="C140">
            <v>19</v>
          </cell>
          <cell r="D140">
            <v>902000</v>
          </cell>
          <cell r="E140">
            <v>18</v>
          </cell>
          <cell r="F140">
            <v>765555</v>
          </cell>
        </row>
        <row r="141">
          <cell r="B141" t="str">
            <v>SOUTH BRIGHTON</v>
          </cell>
          <cell r="C141">
            <v>9</v>
          </cell>
          <cell r="D141">
            <v>567000</v>
          </cell>
          <cell r="E141">
            <v>7</v>
          </cell>
          <cell r="F141">
            <v>680000</v>
          </cell>
        </row>
        <row r="142">
          <cell r="B142" t="str">
            <v>ASCOT PARK</v>
          </cell>
          <cell r="C142">
            <v>7</v>
          </cell>
          <cell r="D142">
            <v>437000</v>
          </cell>
          <cell r="E142">
            <v>9</v>
          </cell>
          <cell r="F142">
            <v>420000</v>
          </cell>
        </row>
        <row r="143">
          <cell r="B143" t="str">
            <v>BEDFORD PARK</v>
          </cell>
          <cell r="C143">
            <v>5</v>
          </cell>
          <cell r="D143">
            <v>470000</v>
          </cell>
          <cell r="E143">
            <v>3</v>
          </cell>
          <cell r="F143">
            <v>430000</v>
          </cell>
        </row>
        <row r="144">
          <cell r="B144" t="str">
            <v>CLOVELLY PARK</v>
          </cell>
          <cell r="C144">
            <v>14</v>
          </cell>
          <cell r="D144">
            <v>462500</v>
          </cell>
          <cell r="E144">
            <v>10</v>
          </cell>
          <cell r="F144">
            <v>466000</v>
          </cell>
        </row>
        <row r="145">
          <cell r="B145" t="str">
            <v>DARLINGTON</v>
          </cell>
          <cell r="C145">
            <v>4</v>
          </cell>
          <cell r="D145">
            <v>539625</v>
          </cell>
          <cell r="E145">
            <v>7</v>
          </cell>
          <cell r="F145">
            <v>440000</v>
          </cell>
        </row>
        <row r="146">
          <cell r="B146" t="str">
            <v>DOVER GARDENS</v>
          </cell>
          <cell r="C146">
            <v>20</v>
          </cell>
          <cell r="D146">
            <v>445000</v>
          </cell>
          <cell r="E146">
            <v>11</v>
          </cell>
          <cell r="F146">
            <v>485000</v>
          </cell>
        </row>
        <row r="147">
          <cell r="B147" t="str">
            <v>EDWARDSTOWN</v>
          </cell>
          <cell r="C147">
            <v>9</v>
          </cell>
          <cell r="D147">
            <v>470200</v>
          </cell>
          <cell r="E147">
            <v>15</v>
          </cell>
          <cell r="F147">
            <v>419250</v>
          </cell>
        </row>
        <row r="148">
          <cell r="B148" t="str">
            <v>GLANDORE</v>
          </cell>
          <cell r="C148">
            <v>11</v>
          </cell>
          <cell r="D148">
            <v>557500</v>
          </cell>
          <cell r="E148">
            <v>6</v>
          </cell>
          <cell r="F148">
            <v>605555.5</v>
          </cell>
        </row>
        <row r="149">
          <cell r="B149" t="str">
            <v>GLENGOWRIE</v>
          </cell>
          <cell r="C149">
            <v>17</v>
          </cell>
          <cell r="D149">
            <v>622000</v>
          </cell>
          <cell r="E149">
            <v>17</v>
          </cell>
          <cell r="F149">
            <v>647500</v>
          </cell>
        </row>
        <row r="150">
          <cell r="B150" t="str">
            <v>HALLETT COVE</v>
          </cell>
          <cell r="C150">
            <v>47</v>
          </cell>
          <cell r="D150">
            <v>441000</v>
          </cell>
          <cell r="E150">
            <v>57</v>
          </cell>
          <cell r="F150">
            <v>435000</v>
          </cell>
        </row>
        <row r="151">
          <cell r="B151" t="str">
            <v>LONSDALE</v>
          </cell>
        </row>
        <row r="152">
          <cell r="B152" t="str">
            <v>MARINO</v>
          </cell>
          <cell r="C152">
            <v>12</v>
          </cell>
          <cell r="D152">
            <v>522500</v>
          </cell>
          <cell r="E152">
            <v>9</v>
          </cell>
          <cell r="F152">
            <v>601250</v>
          </cell>
        </row>
        <row r="153">
          <cell r="B153" t="str">
            <v>MARION</v>
          </cell>
          <cell r="C153">
            <v>13</v>
          </cell>
          <cell r="D153">
            <v>415000</v>
          </cell>
          <cell r="E153">
            <v>17</v>
          </cell>
          <cell r="F153">
            <v>525000</v>
          </cell>
        </row>
        <row r="154">
          <cell r="B154" t="str">
            <v>MITCHELL PARK</v>
          </cell>
          <cell r="C154">
            <v>14</v>
          </cell>
          <cell r="D154">
            <v>423750</v>
          </cell>
          <cell r="E154">
            <v>12</v>
          </cell>
          <cell r="F154">
            <v>460000</v>
          </cell>
        </row>
        <row r="155">
          <cell r="B155" t="str">
            <v>MORPHETTVILLE</v>
          </cell>
          <cell r="C155">
            <v>11</v>
          </cell>
          <cell r="D155">
            <v>468625</v>
          </cell>
          <cell r="E155">
            <v>6</v>
          </cell>
          <cell r="F155">
            <v>517500</v>
          </cell>
        </row>
        <row r="156">
          <cell r="B156" t="str">
            <v>OAKLANDS PARK</v>
          </cell>
          <cell r="C156">
            <v>9</v>
          </cell>
          <cell r="D156">
            <v>454000</v>
          </cell>
          <cell r="E156">
            <v>11</v>
          </cell>
          <cell r="F156">
            <v>479000</v>
          </cell>
        </row>
        <row r="157">
          <cell r="B157" t="str">
            <v>O'HALLORAN HILL</v>
          </cell>
          <cell r="C157">
            <v>16</v>
          </cell>
          <cell r="D157">
            <v>374125</v>
          </cell>
          <cell r="E157">
            <v>14</v>
          </cell>
          <cell r="F157">
            <v>358500</v>
          </cell>
        </row>
        <row r="158">
          <cell r="B158" t="str">
            <v>PARK HOLME</v>
          </cell>
          <cell r="C158">
            <v>10</v>
          </cell>
          <cell r="D158">
            <v>455000</v>
          </cell>
          <cell r="E158">
            <v>8</v>
          </cell>
          <cell r="F158">
            <v>483750</v>
          </cell>
        </row>
        <row r="159">
          <cell r="B159" t="str">
            <v>PLYMPTON PARK</v>
          </cell>
          <cell r="C159">
            <v>12</v>
          </cell>
          <cell r="D159">
            <v>520500</v>
          </cell>
          <cell r="E159">
            <v>15</v>
          </cell>
          <cell r="F159">
            <v>530000</v>
          </cell>
        </row>
        <row r="160">
          <cell r="B160" t="str">
            <v>SEACLIFF PARK</v>
          </cell>
          <cell r="C160">
            <v>12</v>
          </cell>
          <cell r="D160">
            <v>505000</v>
          </cell>
          <cell r="E160">
            <v>12</v>
          </cell>
          <cell r="F160">
            <v>514500</v>
          </cell>
        </row>
        <row r="161">
          <cell r="B161" t="str">
            <v>SEACOMBE GARDENS</v>
          </cell>
          <cell r="C161">
            <v>10</v>
          </cell>
          <cell r="D161">
            <v>449750</v>
          </cell>
          <cell r="E161">
            <v>10</v>
          </cell>
          <cell r="F161">
            <v>457500</v>
          </cell>
        </row>
        <row r="162">
          <cell r="B162" t="str">
            <v>SEACOMBE HEIGHTS</v>
          </cell>
          <cell r="C162">
            <v>2</v>
          </cell>
          <cell r="D162">
            <v>830000</v>
          </cell>
          <cell r="E162">
            <v>4</v>
          </cell>
          <cell r="F162">
            <v>440000</v>
          </cell>
        </row>
        <row r="163">
          <cell r="B163" t="str">
            <v>SEAVIEW DOWNS</v>
          </cell>
          <cell r="C163">
            <v>11</v>
          </cell>
          <cell r="D163">
            <v>460000</v>
          </cell>
          <cell r="E163">
            <v>8</v>
          </cell>
          <cell r="F163">
            <v>467500</v>
          </cell>
        </row>
        <row r="164">
          <cell r="B164" t="str">
            <v>SHEIDOW PARK</v>
          </cell>
          <cell r="C164">
            <v>32</v>
          </cell>
          <cell r="D164">
            <v>427000</v>
          </cell>
          <cell r="E164">
            <v>25</v>
          </cell>
          <cell r="F164">
            <v>387500</v>
          </cell>
        </row>
        <row r="165">
          <cell r="B165" t="str">
            <v>SOUTH PLYMPTON</v>
          </cell>
          <cell r="C165">
            <v>14</v>
          </cell>
          <cell r="D165">
            <v>497500</v>
          </cell>
          <cell r="E165">
            <v>18</v>
          </cell>
          <cell r="F165">
            <v>501500</v>
          </cell>
        </row>
        <row r="166">
          <cell r="B166" t="str">
            <v>STURT</v>
          </cell>
          <cell r="C166">
            <v>11</v>
          </cell>
          <cell r="D166">
            <v>466375</v>
          </cell>
          <cell r="E166">
            <v>18</v>
          </cell>
          <cell r="F166">
            <v>450000</v>
          </cell>
        </row>
        <row r="167">
          <cell r="B167" t="str">
            <v>TROTT PARK</v>
          </cell>
          <cell r="C167">
            <v>14</v>
          </cell>
          <cell r="D167">
            <v>362500</v>
          </cell>
          <cell r="E167">
            <v>11</v>
          </cell>
          <cell r="F167">
            <v>360000</v>
          </cell>
        </row>
        <row r="168">
          <cell r="B168" t="str">
            <v>WARRADALE</v>
          </cell>
          <cell r="C168">
            <v>20</v>
          </cell>
          <cell r="D168">
            <v>571750</v>
          </cell>
          <cell r="E168">
            <v>19</v>
          </cell>
          <cell r="F168">
            <v>489750</v>
          </cell>
        </row>
        <row r="169">
          <cell r="B169" t="str">
            <v>BEDFORD PARK</v>
          </cell>
          <cell r="C169">
            <v>5</v>
          </cell>
          <cell r="D169">
            <v>470000</v>
          </cell>
          <cell r="E169">
            <v>3</v>
          </cell>
          <cell r="F169">
            <v>430000</v>
          </cell>
        </row>
        <row r="170">
          <cell r="B170" t="str">
            <v>BELAIR</v>
          </cell>
          <cell r="C170">
            <v>23</v>
          </cell>
          <cell r="D170">
            <v>618000</v>
          </cell>
          <cell r="E170">
            <v>18</v>
          </cell>
          <cell r="F170">
            <v>623000</v>
          </cell>
        </row>
        <row r="171">
          <cell r="B171" t="str">
            <v>BELLEVUE HEIGHTS</v>
          </cell>
          <cell r="C171">
            <v>13</v>
          </cell>
          <cell r="D171">
            <v>490000</v>
          </cell>
          <cell r="E171">
            <v>9</v>
          </cell>
          <cell r="F171">
            <v>527500</v>
          </cell>
        </row>
        <row r="172">
          <cell r="B172" t="str">
            <v>BLACKWOOD</v>
          </cell>
          <cell r="C172">
            <v>14</v>
          </cell>
          <cell r="D172">
            <v>493000</v>
          </cell>
          <cell r="E172">
            <v>17</v>
          </cell>
          <cell r="F172">
            <v>508750</v>
          </cell>
        </row>
        <row r="173">
          <cell r="B173" t="str">
            <v>BROWN HILL CREEK</v>
          </cell>
        </row>
        <row r="174">
          <cell r="B174" t="str">
            <v>CLAPHAM</v>
          </cell>
          <cell r="C174">
            <v>5</v>
          </cell>
          <cell r="D174">
            <v>485000</v>
          </cell>
          <cell r="E174">
            <v>2</v>
          </cell>
          <cell r="F174">
            <v>626250</v>
          </cell>
        </row>
        <row r="175">
          <cell r="B175" t="str">
            <v>CLARENCE GARDENS</v>
          </cell>
          <cell r="C175">
            <v>9</v>
          </cell>
          <cell r="D175">
            <v>556250</v>
          </cell>
          <cell r="E175">
            <v>8</v>
          </cell>
          <cell r="F175">
            <v>571000</v>
          </cell>
        </row>
        <row r="176">
          <cell r="B176" t="str">
            <v>COLONEL LIGHT GARDENS</v>
          </cell>
          <cell r="C176">
            <v>14</v>
          </cell>
          <cell r="D176">
            <v>770000</v>
          </cell>
          <cell r="E176">
            <v>10</v>
          </cell>
          <cell r="F176">
            <v>742500</v>
          </cell>
        </row>
        <row r="177">
          <cell r="B177" t="str">
            <v>COROMANDEL VALLEY</v>
          </cell>
          <cell r="C177">
            <v>9</v>
          </cell>
          <cell r="D177">
            <v>560000</v>
          </cell>
          <cell r="E177">
            <v>13</v>
          </cell>
          <cell r="F177">
            <v>490000</v>
          </cell>
        </row>
        <row r="178">
          <cell r="B178" t="str">
            <v>CRAFERS WEST</v>
          </cell>
          <cell r="C178">
            <v>9</v>
          </cell>
          <cell r="D178">
            <v>547500</v>
          </cell>
          <cell r="E178">
            <v>6</v>
          </cell>
          <cell r="F178">
            <v>787500</v>
          </cell>
        </row>
        <row r="179">
          <cell r="B179" t="str">
            <v>CRAIGBURN FARM</v>
          </cell>
          <cell r="C179">
            <v>10</v>
          </cell>
          <cell r="D179">
            <v>665000</v>
          </cell>
          <cell r="E179">
            <v>8</v>
          </cell>
          <cell r="F179">
            <v>694000</v>
          </cell>
        </row>
        <row r="180">
          <cell r="B180" t="str">
            <v>CUMBERLAND PARK</v>
          </cell>
          <cell r="C180">
            <v>7</v>
          </cell>
          <cell r="D180">
            <v>620000</v>
          </cell>
          <cell r="E180">
            <v>8</v>
          </cell>
          <cell r="F180">
            <v>725000</v>
          </cell>
        </row>
        <row r="181">
          <cell r="B181" t="str">
            <v>DAW PARK</v>
          </cell>
          <cell r="C181">
            <v>8</v>
          </cell>
          <cell r="D181">
            <v>551600</v>
          </cell>
          <cell r="E181">
            <v>16</v>
          </cell>
          <cell r="F181">
            <v>589250</v>
          </cell>
        </row>
        <row r="182">
          <cell r="B182" t="str">
            <v>EDEN HILLS</v>
          </cell>
          <cell r="C182">
            <v>17</v>
          </cell>
          <cell r="D182">
            <v>527000</v>
          </cell>
          <cell r="E182">
            <v>13</v>
          </cell>
          <cell r="F182">
            <v>545000</v>
          </cell>
        </row>
        <row r="183">
          <cell r="B183" t="str">
            <v>GLENALTA</v>
          </cell>
          <cell r="C183">
            <v>11</v>
          </cell>
          <cell r="D183">
            <v>468000</v>
          </cell>
          <cell r="E183">
            <v>10</v>
          </cell>
          <cell r="F183">
            <v>520000</v>
          </cell>
        </row>
        <row r="184">
          <cell r="B184" t="str">
            <v>HAWTHORN</v>
          </cell>
          <cell r="C184">
            <v>10</v>
          </cell>
          <cell r="D184">
            <v>900000</v>
          </cell>
          <cell r="E184">
            <v>6</v>
          </cell>
          <cell r="F184">
            <v>816000</v>
          </cell>
        </row>
        <row r="185">
          <cell r="B185" t="str">
            <v>HAWTHORNDENE</v>
          </cell>
          <cell r="C185">
            <v>17</v>
          </cell>
          <cell r="D185">
            <v>525000</v>
          </cell>
          <cell r="E185">
            <v>14</v>
          </cell>
          <cell r="F185">
            <v>496000</v>
          </cell>
        </row>
        <row r="186">
          <cell r="B186" t="str">
            <v>KINGSWOOD</v>
          </cell>
          <cell r="C186">
            <v>6</v>
          </cell>
          <cell r="D186">
            <v>825000</v>
          </cell>
          <cell r="E186">
            <v>7</v>
          </cell>
          <cell r="F186">
            <v>900000</v>
          </cell>
        </row>
        <row r="187">
          <cell r="B187" t="str">
            <v>LEAWOOD GARDENS</v>
          </cell>
          <cell r="E187">
            <v>1</v>
          </cell>
          <cell r="F187">
            <v>816000</v>
          </cell>
        </row>
        <row r="188">
          <cell r="B188" t="str">
            <v>LOWER MITCHAM</v>
          </cell>
          <cell r="C188">
            <v>12</v>
          </cell>
          <cell r="D188">
            <v>710000</v>
          </cell>
          <cell r="E188">
            <v>2</v>
          </cell>
          <cell r="F188">
            <v>651000</v>
          </cell>
        </row>
        <row r="189">
          <cell r="B189" t="str">
            <v>LYNTON</v>
          </cell>
          <cell r="C189">
            <v>2</v>
          </cell>
          <cell r="D189">
            <v>460000</v>
          </cell>
        </row>
        <row r="190">
          <cell r="B190" t="str">
            <v>MELROSE PARK</v>
          </cell>
          <cell r="C190">
            <v>14</v>
          </cell>
          <cell r="D190">
            <v>511250</v>
          </cell>
          <cell r="E190">
            <v>7</v>
          </cell>
          <cell r="F190">
            <v>500000</v>
          </cell>
        </row>
        <row r="191">
          <cell r="B191" t="str">
            <v>MITCHAM</v>
          </cell>
          <cell r="C191">
            <v>6</v>
          </cell>
          <cell r="D191">
            <v>1025000</v>
          </cell>
          <cell r="E191">
            <v>6</v>
          </cell>
          <cell r="F191">
            <v>688500</v>
          </cell>
        </row>
        <row r="192">
          <cell r="B192" t="str">
            <v>NETHERBY</v>
          </cell>
          <cell r="C192">
            <v>3</v>
          </cell>
          <cell r="D192">
            <v>1215500</v>
          </cell>
          <cell r="E192">
            <v>4</v>
          </cell>
          <cell r="F192">
            <v>1245000</v>
          </cell>
        </row>
        <row r="193">
          <cell r="B193" t="str">
            <v>PANORAMA</v>
          </cell>
          <cell r="C193">
            <v>8</v>
          </cell>
          <cell r="D193">
            <v>629500</v>
          </cell>
          <cell r="E193">
            <v>8</v>
          </cell>
          <cell r="F193">
            <v>521000</v>
          </cell>
        </row>
        <row r="194">
          <cell r="B194" t="str">
            <v>PASADENA</v>
          </cell>
          <cell r="C194">
            <v>9</v>
          </cell>
          <cell r="D194">
            <v>440000</v>
          </cell>
          <cell r="E194">
            <v>14</v>
          </cell>
          <cell r="F194">
            <v>610000</v>
          </cell>
        </row>
        <row r="195">
          <cell r="B195" t="str">
            <v>SPRINGFIELD</v>
          </cell>
          <cell r="E195">
            <v>2</v>
          </cell>
          <cell r="F195">
            <v>1950000</v>
          </cell>
        </row>
        <row r="196">
          <cell r="B196" t="str">
            <v>ST MARYS</v>
          </cell>
          <cell r="C196">
            <v>6</v>
          </cell>
          <cell r="D196">
            <v>418000</v>
          </cell>
          <cell r="E196">
            <v>15</v>
          </cell>
          <cell r="F196">
            <v>480000</v>
          </cell>
        </row>
        <row r="197">
          <cell r="B197" t="str">
            <v>TORRENS PARK</v>
          </cell>
          <cell r="C197">
            <v>9</v>
          </cell>
          <cell r="D197">
            <v>825000</v>
          </cell>
          <cell r="E197">
            <v>12</v>
          </cell>
          <cell r="F197">
            <v>785000</v>
          </cell>
        </row>
        <row r="198">
          <cell r="B198" t="str">
            <v>UPPER STURT</v>
          </cell>
          <cell r="C198">
            <v>3</v>
          </cell>
          <cell r="D198">
            <v>520000</v>
          </cell>
          <cell r="E198">
            <v>5</v>
          </cell>
          <cell r="F198">
            <v>532500</v>
          </cell>
        </row>
        <row r="199">
          <cell r="B199" t="str">
            <v>URRBRAE</v>
          </cell>
          <cell r="C199">
            <v>9</v>
          </cell>
          <cell r="D199">
            <v>821000</v>
          </cell>
          <cell r="E199">
            <v>4</v>
          </cell>
          <cell r="F199">
            <v>850500</v>
          </cell>
        </row>
        <row r="200">
          <cell r="B200" t="str">
            <v>WESTBOURNE PARK</v>
          </cell>
          <cell r="C200">
            <v>9</v>
          </cell>
          <cell r="D200">
            <v>850000</v>
          </cell>
          <cell r="E200">
            <v>9</v>
          </cell>
          <cell r="F200">
            <v>681000</v>
          </cell>
        </row>
        <row r="201">
          <cell r="B201" t="str">
            <v>COLLEGE PARK</v>
          </cell>
          <cell r="C201">
            <v>4</v>
          </cell>
          <cell r="D201">
            <v>2400000</v>
          </cell>
          <cell r="E201">
            <v>3</v>
          </cell>
          <cell r="F201">
            <v>1380000</v>
          </cell>
        </row>
        <row r="202">
          <cell r="B202" t="str">
            <v>EVANDALE</v>
          </cell>
          <cell r="C202">
            <v>3</v>
          </cell>
          <cell r="D202">
            <v>550000</v>
          </cell>
          <cell r="E202">
            <v>1</v>
          </cell>
          <cell r="F202">
            <v>725000</v>
          </cell>
        </row>
        <row r="203">
          <cell r="B203" t="str">
            <v>FELIXSTOW</v>
          </cell>
          <cell r="C203">
            <v>6</v>
          </cell>
          <cell r="D203">
            <v>537500</v>
          </cell>
          <cell r="E203">
            <v>8</v>
          </cell>
          <cell r="F203">
            <v>602500</v>
          </cell>
        </row>
        <row r="204">
          <cell r="B204" t="str">
            <v>FIRLE</v>
          </cell>
          <cell r="C204">
            <v>7</v>
          </cell>
          <cell r="D204">
            <v>645000</v>
          </cell>
          <cell r="E204">
            <v>4</v>
          </cell>
          <cell r="F204">
            <v>700000</v>
          </cell>
        </row>
        <row r="205">
          <cell r="B205" t="str">
            <v>GLYNDE</v>
          </cell>
          <cell r="C205">
            <v>6</v>
          </cell>
          <cell r="D205">
            <v>622500</v>
          </cell>
          <cell r="E205">
            <v>2</v>
          </cell>
          <cell r="F205">
            <v>775000</v>
          </cell>
        </row>
        <row r="206">
          <cell r="B206" t="str">
            <v>HACKNEY</v>
          </cell>
        </row>
        <row r="207">
          <cell r="B207" t="str">
            <v>HEATHPOOL</v>
          </cell>
          <cell r="E207">
            <v>1</v>
          </cell>
          <cell r="F207">
            <v>855000</v>
          </cell>
        </row>
        <row r="208">
          <cell r="B208" t="str">
            <v>JOSLIN</v>
          </cell>
          <cell r="C208">
            <v>6</v>
          </cell>
          <cell r="D208">
            <v>1065750</v>
          </cell>
          <cell r="E208">
            <v>4</v>
          </cell>
          <cell r="F208">
            <v>1798500</v>
          </cell>
        </row>
        <row r="209">
          <cell r="B209" t="str">
            <v>KENSINGTON</v>
          </cell>
          <cell r="C209">
            <v>3</v>
          </cell>
          <cell r="D209">
            <v>575000</v>
          </cell>
          <cell r="E209">
            <v>4</v>
          </cell>
          <cell r="F209">
            <v>618000</v>
          </cell>
        </row>
        <row r="210">
          <cell r="B210" t="str">
            <v>KENT TOWN</v>
          </cell>
          <cell r="C210">
            <v>2</v>
          </cell>
          <cell r="D210">
            <v>1580000</v>
          </cell>
          <cell r="E210">
            <v>2</v>
          </cell>
          <cell r="F210">
            <v>1083000</v>
          </cell>
        </row>
        <row r="211">
          <cell r="B211" t="str">
            <v>MARDEN</v>
          </cell>
          <cell r="C211">
            <v>8</v>
          </cell>
          <cell r="D211">
            <v>718800</v>
          </cell>
          <cell r="E211">
            <v>6</v>
          </cell>
          <cell r="F211">
            <v>652500</v>
          </cell>
        </row>
        <row r="212">
          <cell r="B212" t="str">
            <v>MARRYATVILLE</v>
          </cell>
          <cell r="C212">
            <v>1</v>
          </cell>
          <cell r="D212">
            <v>1060000</v>
          </cell>
          <cell r="E212">
            <v>2</v>
          </cell>
          <cell r="F212">
            <v>918000</v>
          </cell>
        </row>
        <row r="213">
          <cell r="B213" t="str">
            <v>MAYLANDS</v>
          </cell>
          <cell r="C213">
            <v>1</v>
          </cell>
          <cell r="D213">
            <v>873000</v>
          </cell>
          <cell r="E213">
            <v>6</v>
          </cell>
          <cell r="F213">
            <v>955130</v>
          </cell>
        </row>
        <row r="214">
          <cell r="B214" t="str">
            <v>NORWOOD</v>
          </cell>
          <cell r="C214">
            <v>14</v>
          </cell>
          <cell r="D214">
            <v>797500</v>
          </cell>
          <cell r="E214">
            <v>17</v>
          </cell>
          <cell r="F214">
            <v>975000</v>
          </cell>
        </row>
        <row r="215">
          <cell r="B215" t="str">
            <v>PAYNEHAM</v>
          </cell>
          <cell r="C215">
            <v>6</v>
          </cell>
          <cell r="D215">
            <v>576000</v>
          </cell>
          <cell r="E215">
            <v>5</v>
          </cell>
          <cell r="F215">
            <v>700000</v>
          </cell>
        </row>
        <row r="216">
          <cell r="B216" t="str">
            <v>PAYNEHAM SOUTH</v>
          </cell>
          <cell r="C216">
            <v>9</v>
          </cell>
          <cell r="D216">
            <v>615000</v>
          </cell>
          <cell r="E216">
            <v>9</v>
          </cell>
          <cell r="F216">
            <v>735380</v>
          </cell>
        </row>
        <row r="217">
          <cell r="B217" t="str">
            <v>ROYSTON PARK</v>
          </cell>
          <cell r="C217">
            <v>8</v>
          </cell>
          <cell r="D217">
            <v>857000</v>
          </cell>
          <cell r="E217">
            <v>4</v>
          </cell>
          <cell r="F217">
            <v>866000</v>
          </cell>
        </row>
        <row r="218">
          <cell r="B218" t="str">
            <v>ST MORRIS</v>
          </cell>
          <cell r="C218">
            <v>5</v>
          </cell>
          <cell r="D218">
            <v>576000</v>
          </cell>
          <cell r="E218">
            <v>7</v>
          </cell>
          <cell r="F218">
            <v>690500</v>
          </cell>
        </row>
        <row r="219">
          <cell r="B219" t="str">
            <v>ST PETERS</v>
          </cell>
          <cell r="C219">
            <v>13</v>
          </cell>
          <cell r="D219">
            <v>1295000</v>
          </cell>
          <cell r="E219">
            <v>8</v>
          </cell>
          <cell r="F219">
            <v>1350500</v>
          </cell>
        </row>
        <row r="220">
          <cell r="B220" t="str">
            <v>STEPNEY</v>
          </cell>
          <cell r="C220">
            <v>6</v>
          </cell>
          <cell r="D220">
            <v>690500</v>
          </cell>
          <cell r="E220">
            <v>1</v>
          </cell>
          <cell r="F220">
            <v>590000</v>
          </cell>
        </row>
        <row r="221">
          <cell r="B221" t="str">
            <v>TRINITY GARDENS</v>
          </cell>
          <cell r="C221">
            <v>2</v>
          </cell>
          <cell r="D221">
            <v>621000</v>
          </cell>
          <cell r="E221">
            <v>3</v>
          </cell>
          <cell r="F221">
            <v>1075000</v>
          </cell>
        </row>
        <row r="222">
          <cell r="B222" t="str">
            <v>ABERFOYLE PARK</v>
          </cell>
          <cell r="C222">
            <v>43</v>
          </cell>
          <cell r="D222">
            <v>415625</v>
          </cell>
          <cell r="E222">
            <v>57</v>
          </cell>
          <cell r="F222">
            <v>395000</v>
          </cell>
        </row>
        <row r="223">
          <cell r="B223" t="str">
            <v>ALDINGA</v>
          </cell>
          <cell r="C223">
            <v>1</v>
          </cell>
          <cell r="D223">
            <v>470000</v>
          </cell>
          <cell r="E223">
            <v>2</v>
          </cell>
          <cell r="F223">
            <v>514500</v>
          </cell>
        </row>
        <row r="224">
          <cell r="B224" t="str">
            <v>ALDINGA BEACH</v>
          </cell>
          <cell r="C224">
            <v>69</v>
          </cell>
          <cell r="D224">
            <v>335000</v>
          </cell>
          <cell r="E224">
            <v>53</v>
          </cell>
          <cell r="F224">
            <v>349000</v>
          </cell>
        </row>
        <row r="225">
          <cell r="B225" t="str">
            <v>BLEWITT SPRINGS</v>
          </cell>
        </row>
        <row r="226">
          <cell r="B226" t="str">
            <v>CHANDLERS HILL</v>
          </cell>
          <cell r="C226">
            <v>2</v>
          </cell>
          <cell r="D226">
            <v>660000</v>
          </cell>
          <cell r="E226">
            <v>5</v>
          </cell>
          <cell r="F226">
            <v>590000</v>
          </cell>
        </row>
        <row r="227">
          <cell r="B227" t="str">
            <v>CHERRY GARDENS</v>
          </cell>
        </row>
        <row r="228">
          <cell r="B228" t="str">
            <v>CHRISTIE DOWNS</v>
          </cell>
          <cell r="C228">
            <v>19</v>
          </cell>
          <cell r="D228">
            <v>258000</v>
          </cell>
          <cell r="E228">
            <v>26</v>
          </cell>
          <cell r="F228">
            <v>265100</v>
          </cell>
        </row>
        <row r="229">
          <cell r="B229" t="str">
            <v>CHRISTIES BEACH</v>
          </cell>
          <cell r="C229">
            <v>27</v>
          </cell>
          <cell r="D229">
            <v>345000</v>
          </cell>
          <cell r="E229">
            <v>33</v>
          </cell>
          <cell r="F229">
            <v>357000</v>
          </cell>
        </row>
        <row r="230">
          <cell r="B230" t="str">
            <v>CLARENDON</v>
          </cell>
          <cell r="C230">
            <v>1</v>
          </cell>
          <cell r="D230">
            <v>320000</v>
          </cell>
          <cell r="E230">
            <v>1</v>
          </cell>
          <cell r="F230">
            <v>383000</v>
          </cell>
        </row>
        <row r="231">
          <cell r="B231" t="str">
            <v>COROMANDEL EAST</v>
          </cell>
        </row>
        <row r="232">
          <cell r="B232" t="str">
            <v>COROMANDEL VALLEY</v>
          </cell>
          <cell r="C232">
            <v>9</v>
          </cell>
          <cell r="D232">
            <v>560000</v>
          </cell>
          <cell r="E232">
            <v>13</v>
          </cell>
          <cell r="F232">
            <v>490000</v>
          </cell>
        </row>
        <row r="233">
          <cell r="B233" t="str">
            <v>CRAIGBURN FARM</v>
          </cell>
          <cell r="C233">
            <v>10</v>
          </cell>
          <cell r="D233">
            <v>665000</v>
          </cell>
          <cell r="E233">
            <v>8</v>
          </cell>
          <cell r="F233">
            <v>694000</v>
          </cell>
        </row>
        <row r="234">
          <cell r="B234" t="str">
            <v>DARLINGTON</v>
          </cell>
          <cell r="C234">
            <v>4</v>
          </cell>
          <cell r="D234">
            <v>539625</v>
          </cell>
          <cell r="E234">
            <v>7</v>
          </cell>
          <cell r="F234">
            <v>440000</v>
          </cell>
        </row>
        <row r="235">
          <cell r="B235" t="str">
            <v>DORSET VALE</v>
          </cell>
        </row>
        <row r="236">
          <cell r="B236" t="str">
            <v>FLAGSTAFF HILL</v>
          </cell>
          <cell r="C236">
            <v>61</v>
          </cell>
          <cell r="D236">
            <v>510000</v>
          </cell>
          <cell r="E236">
            <v>36</v>
          </cell>
          <cell r="F236">
            <v>477000</v>
          </cell>
        </row>
        <row r="237">
          <cell r="B237" t="str">
            <v>HACKHAM</v>
          </cell>
          <cell r="C237">
            <v>20</v>
          </cell>
          <cell r="D237">
            <v>266500</v>
          </cell>
          <cell r="E237">
            <v>22</v>
          </cell>
          <cell r="F237">
            <v>265500</v>
          </cell>
        </row>
        <row r="238">
          <cell r="B238" t="str">
            <v>HACKHAM WEST</v>
          </cell>
          <cell r="C238">
            <v>15</v>
          </cell>
          <cell r="D238">
            <v>260000</v>
          </cell>
          <cell r="E238">
            <v>7</v>
          </cell>
          <cell r="F238">
            <v>260000</v>
          </cell>
        </row>
        <row r="239">
          <cell r="B239" t="str">
            <v>HALLETT COVE</v>
          </cell>
          <cell r="C239">
            <v>47</v>
          </cell>
          <cell r="D239">
            <v>441000</v>
          </cell>
          <cell r="E239">
            <v>57</v>
          </cell>
          <cell r="F239">
            <v>435000</v>
          </cell>
        </row>
        <row r="240">
          <cell r="B240" t="str">
            <v>HAPPY VALLEY</v>
          </cell>
          <cell r="C240">
            <v>39</v>
          </cell>
          <cell r="D240">
            <v>383000</v>
          </cell>
          <cell r="E240">
            <v>36</v>
          </cell>
          <cell r="F240">
            <v>363375</v>
          </cell>
        </row>
        <row r="241">
          <cell r="B241" t="str">
            <v>HUNTFIELD HEIGHTS</v>
          </cell>
          <cell r="C241">
            <v>16</v>
          </cell>
          <cell r="D241">
            <v>263500</v>
          </cell>
          <cell r="E241">
            <v>19</v>
          </cell>
          <cell r="F241">
            <v>279500</v>
          </cell>
        </row>
        <row r="242">
          <cell r="B242" t="str">
            <v>IRONBANK</v>
          </cell>
          <cell r="C242">
            <v>1</v>
          </cell>
          <cell r="D242">
            <v>855000</v>
          </cell>
        </row>
        <row r="243">
          <cell r="B243" t="str">
            <v>KANGARILLA</v>
          </cell>
        </row>
        <row r="244">
          <cell r="B244" t="str">
            <v>LONSDALE</v>
          </cell>
        </row>
        <row r="245">
          <cell r="B245" t="str">
            <v>MASLIN BEACH</v>
          </cell>
          <cell r="C245">
            <v>5</v>
          </cell>
          <cell r="D245">
            <v>400750</v>
          </cell>
          <cell r="E245">
            <v>5</v>
          </cell>
          <cell r="F245">
            <v>423000</v>
          </cell>
        </row>
        <row r="246">
          <cell r="B246" t="str">
            <v>MCLAREN FLAT</v>
          </cell>
          <cell r="C246">
            <v>5</v>
          </cell>
          <cell r="D246">
            <v>505000</v>
          </cell>
          <cell r="E246">
            <v>5</v>
          </cell>
          <cell r="F246">
            <v>397000</v>
          </cell>
        </row>
        <row r="247">
          <cell r="B247" t="str">
            <v>MCLAREN VALE</v>
          </cell>
          <cell r="C247">
            <v>5</v>
          </cell>
          <cell r="D247">
            <v>368500</v>
          </cell>
          <cell r="E247">
            <v>13</v>
          </cell>
          <cell r="F247">
            <v>430000</v>
          </cell>
        </row>
        <row r="248">
          <cell r="B248" t="str">
            <v>MOANA</v>
          </cell>
          <cell r="C248">
            <v>12</v>
          </cell>
          <cell r="D248">
            <v>397000</v>
          </cell>
          <cell r="E248">
            <v>12</v>
          </cell>
          <cell r="F248">
            <v>437000</v>
          </cell>
        </row>
        <row r="249">
          <cell r="B249" t="str">
            <v>MORPHETT VALE</v>
          </cell>
          <cell r="C249">
            <v>103</v>
          </cell>
          <cell r="D249">
            <v>307500</v>
          </cell>
          <cell r="E249">
            <v>96</v>
          </cell>
          <cell r="F249">
            <v>307750</v>
          </cell>
        </row>
        <row r="250">
          <cell r="B250" t="str">
            <v>NOARLUNGA CENTRE</v>
          </cell>
        </row>
        <row r="251">
          <cell r="B251" t="str">
            <v>NOARLUNGA DOWNS</v>
          </cell>
          <cell r="C251">
            <v>17</v>
          </cell>
          <cell r="D251">
            <v>325125</v>
          </cell>
          <cell r="E251">
            <v>15</v>
          </cell>
          <cell r="F251">
            <v>345000</v>
          </cell>
        </row>
        <row r="252">
          <cell r="B252" t="str">
            <v>O'HALLORAN HILL</v>
          </cell>
          <cell r="C252">
            <v>16</v>
          </cell>
          <cell r="D252">
            <v>374125</v>
          </cell>
          <cell r="E252">
            <v>14</v>
          </cell>
          <cell r="F252">
            <v>358500</v>
          </cell>
        </row>
        <row r="253">
          <cell r="B253" t="str">
            <v>OLD NOARLUNGA</v>
          </cell>
          <cell r="C253">
            <v>7</v>
          </cell>
          <cell r="D253">
            <v>387000</v>
          </cell>
          <cell r="E253">
            <v>4</v>
          </cell>
          <cell r="F253">
            <v>395500</v>
          </cell>
        </row>
        <row r="254">
          <cell r="B254" t="str">
            <v>OLD REYNELLA</v>
          </cell>
          <cell r="C254">
            <v>16</v>
          </cell>
          <cell r="D254">
            <v>375000</v>
          </cell>
          <cell r="E254">
            <v>15</v>
          </cell>
          <cell r="F254">
            <v>395000</v>
          </cell>
        </row>
        <row r="255">
          <cell r="B255" t="str">
            <v>ONKAPARINGA HILLS</v>
          </cell>
          <cell r="C255">
            <v>6</v>
          </cell>
          <cell r="D255">
            <v>425000</v>
          </cell>
          <cell r="E255">
            <v>9</v>
          </cell>
          <cell r="F255">
            <v>425000</v>
          </cell>
        </row>
        <row r="256">
          <cell r="B256" t="str">
            <v>O'SULLIVAN BEACH</v>
          </cell>
          <cell r="C256">
            <v>12</v>
          </cell>
          <cell r="D256">
            <v>288250</v>
          </cell>
          <cell r="E256">
            <v>13</v>
          </cell>
          <cell r="F256">
            <v>290000</v>
          </cell>
        </row>
        <row r="257">
          <cell r="B257" t="str">
            <v>PORT NOARLUNGA</v>
          </cell>
          <cell r="C257">
            <v>11</v>
          </cell>
          <cell r="D257">
            <v>420000</v>
          </cell>
          <cell r="E257">
            <v>10</v>
          </cell>
          <cell r="F257">
            <v>365000</v>
          </cell>
        </row>
        <row r="258">
          <cell r="B258" t="str">
            <v>PORT NOARLUNGA SOUTH</v>
          </cell>
          <cell r="C258">
            <v>10</v>
          </cell>
          <cell r="D258">
            <v>390000</v>
          </cell>
          <cell r="E258">
            <v>14</v>
          </cell>
          <cell r="F258">
            <v>397500</v>
          </cell>
        </row>
        <row r="259">
          <cell r="B259" t="str">
            <v>PORT WILLUNGA</v>
          </cell>
          <cell r="C259">
            <v>8</v>
          </cell>
          <cell r="D259">
            <v>321500</v>
          </cell>
          <cell r="E259">
            <v>11</v>
          </cell>
          <cell r="F259">
            <v>350000</v>
          </cell>
        </row>
        <row r="260">
          <cell r="B260" t="str">
            <v>REYNELLA</v>
          </cell>
          <cell r="C260">
            <v>24</v>
          </cell>
          <cell r="D260">
            <v>302250</v>
          </cell>
          <cell r="E260">
            <v>25</v>
          </cell>
          <cell r="F260">
            <v>352500</v>
          </cell>
        </row>
        <row r="261">
          <cell r="B261" t="str">
            <v>REYNELLA EAST</v>
          </cell>
          <cell r="C261">
            <v>3</v>
          </cell>
          <cell r="D261">
            <v>320000</v>
          </cell>
          <cell r="E261">
            <v>7</v>
          </cell>
          <cell r="F261">
            <v>356500</v>
          </cell>
        </row>
        <row r="262">
          <cell r="B262" t="str">
            <v>SEAFORD</v>
          </cell>
          <cell r="C262">
            <v>20</v>
          </cell>
          <cell r="D262">
            <v>342000</v>
          </cell>
          <cell r="E262">
            <v>12</v>
          </cell>
          <cell r="F262">
            <v>323750</v>
          </cell>
        </row>
        <row r="263">
          <cell r="B263" t="str">
            <v>SEAFORD HEIGHTS</v>
          </cell>
          <cell r="E263">
            <v>2</v>
          </cell>
          <cell r="F263">
            <v>454500</v>
          </cell>
        </row>
        <row r="264">
          <cell r="B264" t="str">
            <v>SEAFORD MEADOWS</v>
          </cell>
          <cell r="C264">
            <v>21</v>
          </cell>
          <cell r="D264">
            <v>410000</v>
          </cell>
          <cell r="E264">
            <v>18</v>
          </cell>
          <cell r="F264">
            <v>383500</v>
          </cell>
        </row>
        <row r="265">
          <cell r="B265" t="str">
            <v>SEAFORD RISE</v>
          </cell>
          <cell r="C265">
            <v>30</v>
          </cell>
          <cell r="D265">
            <v>363250</v>
          </cell>
          <cell r="E265">
            <v>19</v>
          </cell>
          <cell r="F265">
            <v>410000</v>
          </cell>
        </row>
        <row r="266">
          <cell r="B266" t="str">
            <v>SELLICKS BEACH</v>
          </cell>
          <cell r="C266">
            <v>17</v>
          </cell>
          <cell r="D266">
            <v>315000</v>
          </cell>
          <cell r="E266">
            <v>16</v>
          </cell>
          <cell r="F266">
            <v>335000</v>
          </cell>
        </row>
        <row r="267">
          <cell r="B267" t="str">
            <v>SELLICKS HILL</v>
          </cell>
        </row>
        <row r="268">
          <cell r="B268" t="str">
            <v>TATACHILLA</v>
          </cell>
        </row>
        <row r="269">
          <cell r="B269" t="str">
            <v>THE RANGE</v>
          </cell>
        </row>
        <row r="270">
          <cell r="B270" t="str">
            <v>VALE PARK</v>
          </cell>
          <cell r="C270">
            <v>17</v>
          </cell>
          <cell r="D270">
            <v>600000</v>
          </cell>
          <cell r="E270">
            <v>11</v>
          </cell>
          <cell r="F270">
            <v>768000</v>
          </cell>
        </row>
        <row r="271">
          <cell r="B271" t="str">
            <v>WHITES VALLEY</v>
          </cell>
        </row>
        <row r="272">
          <cell r="B272" t="str">
            <v>WILLUNGA</v>
          </cell>
          <cell r="C272">
            <v>13</v>
          </cell>
          <cell r="D272">
            <v>475500</v>
          </cell>
          <cell r="E272">
            <v>8</v>
          </cell>
          <cell r="F272">
            <v>397500</v>
          </cell>
        </row>
        <row r="273">
          <cell r="B273" t="str">
            <v>WILLUNGA SOUTH</v>
          </cell>
        </row>
        <row r="274">
          <cell r="B274" t="str">
            <v>WOODCROFT</v>
          </cell>
          <cell r="C274">
            <v>38</v>
          </cell>
          <cell r="D274">
            <v>377000</v>
          </cell>
          <cell r="E274">
            <v>46</v>
          </cell>
          <cell r="F274">
            <v>387500</v>
          </cell>
        </row>
        <row r="275">
          <cell r="B275" t="str">
            <v>ANDREWS FARM</v>
          </cell>
          <cell r="C275">
            <v>38</v>
          </cell>
          <cell r="D275">
            <v>290000</v>
          </cell>
          <cell r="E275">
            <v>37</v>
          </cell>
          <cell r="F275">
            <v>263000</v>
          </cell>
        </row>
        <row r="276">
          <cell r="B276" t="str">
            <v>ANGLE VALE</v>
          </cell>
          <cell r="C276">
            <v>6</v>
          </cell>
          <cell r="D276">
            <v>500000</v>
          </cell>
          <cell r="E276">
            <v>6</v>
          </cell>
          <cell r="F276">
            <v>545000</v>
          </cell>
        </row>
        <row r="277">
          <cell r="B277" t="str">
            <v>BIBARINGA</v>
          </cell>
        </row>
        <row r="278">
          <cell r="B278" t="str">
            <v>BLAKEVIEW</v>
          </cell>
          <cell r="C278">
            <v>37</v>
          </cell>
          <cell r="D278">
            <v>315000</v>
          </cell>
          <cell r="E278">
            <v>25</v>
          </cell>
          <cell r="F278">
            <v>325000</v>
          </cell>
        </row>
        <row r="279">
          <cell r="B279" t="str">
            <v>BUCKLAND PARK</v>
          </cell>
        </row>
        <row r="280">
          <cell r="B280" t="str">
            <v>CRAIGMORE</v>
          </cell>
          <cell r="C280">
            <v>40</v>
          </cell>
          <cell r="D280">
            <v>295000</v>
          </cell>
          <cell r="E280">
            <v>48</v>
          </cell>
          <cell r="F280">
            <v>284000</v>
          </cell>
        </row>
        <row r="281">
          <cell r="B281" t="str">
            <v>DAVOREN PARK</v>
          </cell>
          <cell r="C281">
            <v>17</v>
          </cell>
          <cell r="D281">
            <v>188000</v>
          </cell>
          <cell r="E281">
            <v>20</v>
          </cell>
          <cell r="F281">
            <v>185000</v>
          </cell>
        </row>
        <row r="282">
          <cell r="B282" t="str">
            <v>EDINBURGH</v>
          </cell>
        </row>
        <row r="283">
          <cell r="B283" t="str">
            <v>EDINBURGH NORTH</v>
          </cell>
        </row>
        <row r="284">
          <cell r="B284" t="str">
            <v>ELIZABETH</v>
          </cell>
          <cell r="C284">
            <v>2</v>
          </cell>
          <cell r="D284">
            <v>255000</v>
          </cell>
          <cell r="E284">
            <v>6</v>
          </cell>
          <cell r="F284">
            <v>207500</v>
          </cell>
        </row>
        <row r="285">
          <cell r="B285" t="str">
            <v>ELIZABETH DOWNS</v>
          </cell>
          <cell r="C285">
            <v>21</v>
          </cell>
          <cell r="D285">
            <v>180000</v>
          </cell>
          <cell r="E285">
            <v>21</v>
          </cell>
          <cell r="F285">
            <v>195000</v>
          </cell>
        </row>
        <row r="286">
          <cell r="B286" t="str">
            <v>ELIZABETH EAST</v>
          </cell>
          <cell r="C286">
            <v>23</v>
          </cell>
          <cell r="D286">
            <v>220000</v>
          </cell>
          <cell r="E286">
            <v>18</v>
          </cell>
          <cell r="F286">
            <v>226000</v>
          </cell>
        </row>
        <row r="287">
          <cell r="B287" t="str">
            <v>ELIZABETH GROVE</v>
          </cell>
          <cell r="C287">
            <v>10</v>
          </cell>
          <cell r="D287">
            <v>231000</v>
          </cell>
          <cell r="E287">
            <v>5</v>
          </cell>
          <cell r="F287">
            <v>255500</v>
          </cell>
        </row>
        <row r="288">
          <cell r="B288" t="str">
            <v>ELIZABETH NORTH</v>
          </cell>
          <cell r="C288">
            <v>10</v>
          </cell>
          <cell r="D288">
            <v>207000</v>
          </cell>
          <cell r="E288">
            <v>10</v>
          </cell>
          <cell r="F288">
            <v>195500</v>
          </cell>
        </row>
        <row r="289">
          <cell r="B289" t="str">
            <v>ELIZABETH PARK</v>
          </cell>
          <cell r="C289">
            <v>22</v>
          </cell>
          <cell r="D289">
            <v>205000</v>
          </cell>
          <cell r="E289">
            <v>14</v>
          </cell>
          <cell r="F289">
            <v>228000</v>
          </cell>
        </row>
        <row r="290">
          <cell r="B290" t="str">
            <v>ELIZABETH SOUTH</v>
          </cell>
          <cell r="C290">
            <v>7</v>
          </cell>
          <cell r="D290">
            <v>210000</v>
          </cell>
          <cell r="E290">
            <v>10</v>
          </cell>
          <cell r="F290">
            <v>227500</v>
          </cell>
        </row>
        <row r="291">
          <cell r="B291" t="str">
            <v>ELIZABETH VALE</v>
          </cell>
          <cell r="C291">
            <v>16</v>
          </cell>
          <cell r="D291">
            <v>222000</v>
          </cell>
          <cell r="E291">
            <v>12</v>
          </cell>
          <cell r="F291">
            <v>240000</v>
          </cell>
        </row>
        <row r="292">
          <cell r="B292" t="str">
            <v>EVANSTON PARK</v>
          </cell>
          <cell r="C292">
            <v>29</v>
          </cell>
          <cell r="D292">
            <v>370000</v>
          </cell>
          <cell r="E292">
            <v>20</v>
          </cell>
          <cell r="F292">
            <v>330000</v>
          </cell>
        </row>
        <row r="293">
          <cell r="B293" t="str">
            <v>GOULD CREEK</v>
          </cell>
        </row>
        <row r="294">
          <cell r="B294" t="str">
            <v>HILLBANK</v>
          </cell>
          <cell r="C294">
            <v>13</v>
          </cell>
          <cell r="D294">
            <v>340000</v>
          </cell>
          <cell r="E294">
            <v>23</v>
          </cell>
          <cell r="F294">
            <v>327500</v>
          </cell>
        </row>
        <row r="295">
          <cell r="B295" t="str">
            <v>HILLIER</v>
          </cell>
        </row>
        <row r="296">
          <cell r="B296" t="str">
            <v>HUMBUG SCRUB</v>
          </cell>
        </row>
        <row r="297">
          <cell r="B297" t="str">
            <v>MACDONALD PARK</v>
          </cell>
        </row>
        <row r="298">
          <cell r="B298" t="str">
            <v>MUNNO PARA</v>
          </cell>
          <cell r="C298">
            <v>19</v>
          </cell>
          <cell r="D298">
            <v>258750</v>
          </cell>
          <cell r="E298">
            <v>16</v>
          </cell>
          <cell r="F298">
            <v>290000</v>
          </cell>
        </row>
        <row r="299">
          <cell r="B299" t="str">
            <v>MUNNO PARA DOWNS</v>
          </cell>
        </row>
        <row r="300">
          <cell r="B300" t="str">
            <v>MUNNO PARA WEST</v>
          </cell>
          <cell r="C300">
            <v>26</v>
          </cell>
          <cell r="D300">
            <v>249500</v>
          </cell>
          <cell r="E300">
            <v>25</v>
          </cell>
          <cell r="F300">
            <v>288000</v>
          </cell>
        </row>
        <row r="301">
          <cell r="B301" t="str">
            <v>ONE TREE HILL</v>
          </cell>
          <cell r="C301">
            <v>1</v>
          </cell>
          <cell r="D301">
            <v>527000</v>
          </cell>
        </row>
        <row r="302">
          <cell r="B302" t="str">
            <v>PENFIELD</v>
          </cell>
          <cell r="C302">
            <v>2</v>
          </cell>
          <cell r="D302">
            <v>325000</v>
          </cell>
          <cell r="E302">
            <v>8</v>
          </cell>
          <cell r="F302">
            <v>263500</v>
          </cell>
        </row>
        <row r="303">
          <cell r="B303" t="str">
            <v>PENFIELD GARDENS</v>
          </cell>
        </row>
        <row r="304">
          <cell r="B304" t="str">
            <v>SAMPSON FLAT</v>
          </cell>
        </row>
        <row r="305">
          <cell r="B305" t="str">
            <v>SMITHFIELD</v>
          </cell>
          <cell r="C305">
            <v>6</v>
          </cell>
          <cell r="D305">
            <v>299950</v>
          </cell>
          <cell r="E305">
            <v>3</v>
          </cell>
          <cell r="F305">
            <v>205000</v>
          </cell>
        </row>
        <row r="306">
          <cell r="B306" t="str">
            <v>SMITHFIELD PLAINS</v>
          </cell>
          <cell r="C306">
            <v>6</v>
          </cell>
          <cell r="D306">
            <v>196000</v>
          </cell>
          <cell r="E306">
            <v>17</v>
          </cell>
          <cell r="F306">
            <v>185000</v>
          </cell>
        </row>
        <row r="307">
          <cell r="B307" t="str">
            <v>ST KILDA</v>
          </cell>
        </row>
        <row r="308">
          <cell r="B308" t="str">
            <v>ULEYBURY</v>
          </cell>
        </row>
        <row r="309">
          <cell r="B309" t="str">
            <v>VIRGINIA</v>
          </cell>
          <cell r="C309">
            <v>2</v>
          </cell>
          <cell r="D309">
            <v>568750</v>
          </cell>
          <cell r="E309">
            <v>3</v>
          </cell>
          <cell r="F309">
            <v>550000</v>
          </cell>
        </row>
        <row r="310">
          <cell r="B310" t="str">
            <v>WATERLOO CORNER</v>
          </cell>
        </row>
        <row r="311">
          <cell r="B311" t="str">
            <v>YATTALUNGA</v>
          </cell>
        </row>
        <row r="312">
          <cell r="B312" t="str">
            <v>ALBERTON</v>
          </cell>
          <cell r="C312">
            <v>7</v>
          </cell>
          <cell r="D312">
            <v>428000</v>
          </cell>
          <cell r="E312">
            <v>10</v>
          </cell>
          <cell r="F312">
            <v>515250</v>
          </cell>
        </row>
        <row r="313">
          <cell r="B313" t="str">
            <v>ANGLE PARK</v>
          </cell>
          <cell r="C313">
            <v>2</v>
          </cell>
          <cell r="D313">
            <v>540000</v>
          </cell>
          <cell r="E313">
            <v>3</v>
          </cell>
          <cell r="F313">
            <v>424000</v>
          </cell>
        </row>
        <row r="314">
          <cell r="B314" t="str">
            <v>BIRKENHEAD</v>
          </cell>
          <cell r="C314">
            <v>1</v>
          </cell>
          <cell r="D314">
            <v>427500</v>
          </cell>
          <cell r="E314">
            <v>6</v>
          </cell>
          <cell r="F314">
            <v>479500</v>
          </cell>
        </row>
        <row r="315">
          <cell r="B315" t="str">
            <v>BLAIR ATHOL</v>
          </cell>
          <cell r="C315">
            <v>13</v>
          </cell>
          <cell r="D315">
            <v>412000</v>
          </cell>
          <cell r="E315">
            <v>22</v>
          </cell>
          <cell r="F315">
            <v>480000</v>
          </cell>
        </row>
        <row r="316">
          <cell r="B316" t="str">
            <v>BROADVIEW</v>
          </cell>
          <cell r="C316">
            <v>15</v>
          </cell>
          <cell r="D316">
            <v>496000</v>
          </cell>
          <cell r="E316">
            <v>18</v>
          </cell>
          <cell r="F316">
            <v>605000</v>
          </cell>
        </row>
        <row r="317">
          <cell r="B317" t="str">
            <v>CLEARVIEW</v>
          </cell>
          <cell r="C317">
            <v>17</v>
          </cell>
          <cell r="D317">
            <v>385000</v>
          </cell>
          <cell r="E317">
            <v>16</v>
          </cell>
          <cell r="F317">
            <v>398000</v>
          </cell>
        </row>
        <row r="318">
          <cell r="B318" t="str">
            <v>CROYDON PARK</v>
          </cell>
          <cell r="C318">
            <v>11</v>
          </cell>
          <cell r="D318">
            <v>411000</v>
          </cell>
          <cell r="E318">
            <v>6</v>
          </cell>
          <cell r="F318">
            <v>495000</v>
          </cell>
        </row>
        <row r="319">
          <cell r="B319" t="str">
            <v>DERNANCOURT</v>
          </cell>
          <cell r="C319">
            <v>14</v>
          </cell>
          <cell r="D319">
            <v>497444</v>
          </cell>
          <cell r="E319">
            <v>15</v>
          </cell>
          <cell r="F319">
            <v>470000</v>
          </cell>
        </row>
        <row r="320">
          <cell r="B320" t="str">
            <v>DEVON PARK</v>
          </cell>
          <cell r="C320">
            <v>5</v>
          </cell>
          <cell r="D320">
            <v>482000</v>
          </cell>
          <cell r="E320">
            <v>9</v>
          </cell>
          <cell r="F320">
            <v>347500</v>
          </cell>
        </row>
        <row r="321">
          <cell r="B321" t="str">
            <v>DRY CREEK</v>
          </cell>
          <cell r="E321">
            <v>3</v>
          </cell>
          <cell r="F321">
            <v>281000</v>
          </cell>
        </row>
        <row r="322">
          <cell r="B322" t="str">
            <v>DUDLEY PARK</v>
          </cell>
          <cell r="E322">
            <v>3</v>
          </cell>
          <cell r="F322">
            <v>455500</v>
          </cell>
        </row>
        <row r="323">
          <cell r="B323" t="str">
            <v>ENFIELD</v>
          </cell>
          <cell r="C323">
            <v>19</v>
          </cell>
          <cell r="D323">
            <v>420000</v>
          </cell>
          <cell r="E323">
            <v>26</v>
          </cell>
          <cell r="F323">
            <v>405500</v>
          </cell>
        </row>
        <row r="324">
          <cell r="B324" t="str">
            <v>ETHELTON</v>
          </cell>
          <cell r="C324">
            <v>4</v>
          </cell>
          <cell r="D324">
            <v>415000</v>
          </cell>
          <cell r="E324">
            <v>10</v>
          </cell>
          <cell r="F324">
            <v>502500</v>
          </cell>
        </row>
        <row r="325">
          <cell r="B325" t="str">
            <v>EXETER</v>
          </cell>
          <cell r="C325">
            <v>4</v>
          </cell>
          <cell r="D325">
            <v>440000</v>
          </cell>
          <cell r="E325">
            <v>5</v>
          </cell>
          <cell r="F325">
            <v>387500</v>
          </cell>
        </row>
        <row r="326">
          <cell r="B326" t="str">
            <v>FERRYDEN PARK</v>
          </cell>
          <cell r="C326">
            <v>10</v>
          </cell>
          <cell r="D326">
            <v>447500</v>
          </cell>
          <cell r="E326">
            <v>15</v>
          </cell>
          <cell r="F326">
            <v>463000</v>
          </cell>
        </row>
        <row r="327">
          <cell r="B327" t="str">
            <v>GEPPS CROSS</v>
          </cell>
          <cell r="C327">
            <v>2</v>
          </cell>
          <cell r="D327">
            <v>355000</v>
          </cell>
          <cell r="E327">
            <v>3</v>
          </cell>
          <cell r="F327">
            <v>390000</v>
          </cell>
        </row>
        <row r="328">
          <cell r="B328" t="str">
            <v>GILLES PLAINS</v>
          </cell>
          <cell r="C328">
            <v>16</v>
          </cell>
          <cell r="D328">
            <v>360000</v>
          </cell>
          <cell r="E328">
            <v>16</v>
          </cell>
          <cell r="F328">
            <v>395000</v>
          </cell>
        </row>
        <row r="329">
          <cell r="B329" t="str">
            <v>GILLMAN</v>
          </cell>
        </row>
        <row r="330">
          <cell r="B330" t="str">
            <v>GLANVILLE</v>
          </cell>
          <cell r="C330">
            <v>2</v>
          </cell>
          <cell r="D330">
            <v>324750</v>
          </cell>
          <cell r="E330">
            <v>2</v>
          </cell>
          <cell r="F330">
            <v>351500</v>
          </cell>
        </row>
        <row r="331">
          <cell r="B331" t="str">
            <v>GREENACRES</v>
          </cell>
          <cell r="C331">
            <v>15</v>
          </cell>
          <cell r="D331">
            <v>447500</v>
          </cell>
          <cell r="E331">
            <v>17</v>
          </cell>
          <cell r="F331">
            <v>450000</v>
          </cell>
        </row>
        <row r="332">
          <cell r="B332" t="str">
            <v>HAMPSTEAD GARDENS</v>
          </cell>
          <cell r="C332">
            <v>3</v>
          </cell>
          <cell r="D332">
            <v>565000</v>
          </cell>
          <cell r="E332">
            <v>2</v>
          </cell>
          <cell r="F332">
            <v>431000</v>
          </cell>
        </row>
        <row r="333">
          <cell r="B333" t="str">
            <v>HILLCREST</v>
          </cell>
          <cell r="C333">
            <v>15</v>
          </cell>
          <cell r="D333">
            <v>415000</v>
          </cell>
          <cell r="E333">
            <v>18</v>
          </cell>
          <cell r="F333">
            <v>458000</v>
          </cell>
        </row>
        <row r="334">
          <cell r="B334" t="str">
            <v>HOLDEN HILL</v>
          </cell>
          <cell r="C334">
            <v>13</v>
          </cell>
          <cell r="D334">
            <v>337750</v>
          </cell>
          <cell r="E334">
            <v>19</v>
          </cell>
          <cell r="F334">
            <v>393500</v>
          </cell>
        </row>
        <row r="335">
          <cell r="B335" t="str">
            <v>KILBURN</v>
          </cell>
          <cell r="C335">
            <v>9</v>
          </cell>
          <cell r="D335">
            <v>403000</v>
          </cell>
          <cell r="E335">
            <v>9</v>
          </cell>
          <cell r="F335">
            <v>501147.5</v>
          </cell>
        </row>
        <row r="336">
          <cell r="B336" t="str">
            <v>KLEMZIG</v>
          </cell>
          <cell r="C336">
            <v>27</v>
          </cell>
          <cell r="D336">
            <v>504000</v>
          </cell>
          <cell r="E336">
            <v>26</v>
          </cell>
          <cell r="F336">
            <v>497750</v>
          </cell>
        </row>
        <row r="337">
          <cell r="B337" t="str">
            <v>LARGS BAY</v>
          </cell>
          <cell r="C337">
            <v>11</v>
          </cell>
          <cell r="D337">
            <v>453000</v>
          </cell>
          <cell r="E337">
            <v>22</v>
          </cell>
          <cell r="F337">
            <v>467500</v>
          </cell>
        </row>
        <row r="338">
          <cell r="B338" t="str">
            <v>LARGS NORTH</v>
          </cell>
          <cell r="C338">
            <v>26</v>
          </cell>
          <cell r="D338">
            <v>400402</v>
          </cell>
          <cell r="E338">
            <v>21</v>
          </cell>
          <cell r="F338">
            <v>430000</v>
          </cell>
        </row>
        <row r="339">
          <cell r="B339" t="str">
            <v>LIGHTSVIEW</v>
          </cell>
          <cell r="C339">
            <v>27</v>
          </cell>
          <cell r="D339">
            <v>520000</v>
          </cell>
          <cell r="E339">
            <v>25</v>
          </cell>
          <cell r="F339">
            <v>478000</v>
          </cell>
        </row>
        <row r="340">
          <cell r="B340" t="str">
            <v>MANNINGHAM</v>
          </cell>
          <cell r="C340">
            <v>6</v>
          </cell>
          <cell r="D340">
            <v>551750</v>
          </cell>
          <cell r="E340">
            <v>6</v>
          </cell>
          <cell r="F340">
            <v>561250</v>
          </cell>
        </row>
        <row r="341">
          <cell r="B341" t="str">
            <v>MANSFIELD PARK</v>
          </cell>
          <cell r="C341">
            <v>9</v>
          </cell>
          <cell r="D341">
            <v>402000</v>
          </cell>
          <cell r="E341">
            <v>11</v>
          </cell>
          <cell r="F341">
            <v>412500</v>
          </cell>
        </row>
        <row r="342">
          <cell r="B342" t="str">
            <v>NEW PORT</v>
          </cell>
        </row>
        <row r="343">
          <cell r="B343" t="str">
            <v>NORTH HAVEN</v>
          </cell>
          <cell r="C343">
            <v>21</v>
          </cell>
          <cell r="D343">
            <v>456250</v>
          </cell>
          <cell r="E343">
            <v>25</v>
          </cell>
          <cell r="F343">
            <v>490000</v>
          </cell>
        </row>
        <row r="344">
          <cell r="B344" t="str">
            <v>NORTHFIELD</v>
          </cell>
          <cell r="C344">
            <v>17</v>
          </cell>
          <cell r="D344">
            <v>390000</v>
          </cell>
          <cell r="E344">
            <v>13</v>
          </cell>
          <cell r="F344">
            <v>392500</v>
          </cell>
        </row>
        <row r="345">
          <cell r="B345" t="str">
            <v>NORTHGATE</v>
          </cell>
          <cell r="C345">
            <v>14</v>
          </cell>
          <cell r="D345">
            <v>525000</v>
          </cell>
          <cell r="E345">
            <v>9</v>
          </cell>
          <cell r="F345">
            <v>660000</v>
          </cell>
        </row>
        <row r="346">
          <cell r="B346" t="str">
            <v>OAKDEN</v>
          </cell>
          <cell r="C346">
            <v>12</v>
          </cell>
          <cell r="D346">
            <v>500000</v>
          </cell>
          <cell r="E346">
            <v>14</v>
          </cell>
          <cell r="F346">
            <v>477500</v>
          </cell>
        </row>
        <row r="347">
          <cell r="B347" t="str">
            <v>OSBORNE</v>
          </cell>
          <cell r="C347">
            <v>9</v>
          </cell>
          <cell r="D347">
            <v>369500</v>
          </cell>
          <cell r="E347">
            <v>9</v>
          </cell>
          <cell r="F347">
            <v>320000</v>
          </cell>
        </row>
        <row r="348">
          <cell r="B348" t="str">
            <v>OTTOWAY</v>
          </cell>
          <cell r="C348">
            <v>8</v>
          </cell>
          <cell r="D348">
            <v>360000</v>
          </cell>
          <cell r="E348">
            <v>7</v>
          </cell>
          <cell r="F348">
            <v>355000</v>
          </cell>
        </row>
        <row r="349">
          <cell r="B349" t="str">
            <v>OUTER HARBOR</v>
          </cell>
        </row>
        <row r="350">
          <cell r="B350" t="str">
            <v>OVINGHAM</v>
          </cell>
          <cell r="E350">
            <v>3</v>
          </cell>
          <cell r="F350">
            <v>580000</v>
          </cell>
        </row>
        <row r="351">
          <cell r="B351" t="str">
            <v>PETERHEAD</v>
          </cell>
          <cell r="C351">
            <v>10</v>
          </cell>
          <cell r="D351">
            <v>392500</v>
          </cell>
          <cell r="E351">
            <v>4</v>
          </cell>
          <cell r="F351">
            <v>432500</v>
          </cell>
        </row>
        <row r="352">
          <cell r="B352" t="str">
            <v>PORT ADELAIDE</v>
          </cell>
          <cell r="C352">
            <v>2</v>
          </cell>
          <cell r="D352">
            <v>430000</v>
          </cell>
          <cell r="E352">
            <v>4</v>
          </cell>
          <cell r="F352">
            <v>335000</v>
          </cell>
        </row>
        <row r="353">
          <cell r="B353" t="str">
            <v>PROSPECT</v>
          </cell>
          <cell r="C353">
            <v>45</v>
          </cell>
          <cell r="D353">
            <v>590000</v>
          </cell>
          <cell r="E353">
            <v>48</v>
          </cell>
          <cell r="F353">
            <v>700000</v>
          </cell>
        </row>
        <row r="354">
          <cell r="B354" t="str">
            <v>QUEENSTOWN</v>
          </cell>
          <cell r="C354">
            <v>5</v>
          </cell>
          <cell r="D354">
            <v>395000</v>
          </cell>
          <cell r="E354">
            <v>6</v>
          </cell>
          <cell r="F354">
            <v>455000</v>
          </cell>
        </row>
        <row r="355">
          <cell r="B355" t="str">
            <v>REGENCY PARK</v>
          </cell>
        </row>
        <row r="356">
          <cell r="B356" t="str">
            <v>ROSEWATER</v>
          </cell>
          <cell r="C356">
            <v>12</v>
          </cell>
          <cell r="D356">
            <v>370100</v>
          </cell>
          <cell r="E356">
            <v>13</v>
          </cell>
          <cell r="F356">
            <v>347500</v>
          </cell>
        </row>
        <row r="357">
          <cell r="B357" t="str">
            <v>SEFTON PARK</v>
          </cell>
          <cell r="C357">
            <v>3</v>
          </cell>
          <cell r="D357">
            <v>450000</v>
          </cell>
          <cell r="E357">
            <v>4</v>
          </cell>
          <cell r="F357">
            <v>506500</v>
          </cell>
        </row>
        <row r="358">
          <cell r="B358" t="str">
            <v>SEMAPHORE</v>
          </cell>
          <cell r="C358">
            <v>11</v>
          </cell>
          <cell r="D358">
            <v>575000</v>
          </cell>
          <cell r="E358">
            <v>4</v>
          </cell>
          <cell r="F358">
            <v>735000</v>
          </cell>
        </row>
        <row r="359">
          <cell r="B359" t="str">
            <v>SEMAPHORE SOUTH</v>
          </cell>
          <cell r="C359">
            <v>3</v>
          </cell>
          <cell r="D359">
            <v>847000</v>
          </cell>
          <cell r="E359">
            <v>4</v>
          </cell>
          <cell r="F359">
            <v>622500</v>
          </cell>
        </row>
        <row r="360">
          <cell r="B360" t="str">
            <v>TAPEROO</v>
          </cell>
          <cell r="C360">
            <v>15</v>
          </cell>
          <cell r="D360">
            <v>370000</v>
          </cell>
          <cell r="E360">
            <v>6</v>
          </cell>
          <cell r="F360">
            <v>355000</v>
          </cell>
        </row>
        <row r="361">
          <cell r="B361" t="str">
            <v>VALLEY VIEW</v>
          </cell>
          <cell r="C361">
            <v>24</v>
          </cell>
          <cell r="D361">
            <v>383000</v>
          </cell>
          <cell r="E361">
            <v>22</v>
          </cell>
          <cell r="F361">
            <v>395000</v>
          </cell>
        </row>
        <row r="362">
          <cell r="B362" t="str">
            <v>WALKLEY HEIGHTS</v>
          </cell>
          <cell r="C362">
            <v>8</v>
          </cell>
          <cell r="D362">
            <v>413100</v>
          </cell>
          <cell r="E362">
            <v>10</v>
          </cell>
          <cell r="F362">
            <v>440000</v>
          </cell>
        </row>
        <row r="363">
          <cell r="B363" t="str">
            <v>WINDSOR GARDENS</v>
          </cell>
          <cell r="C363">
            <v>32</v>
          </cell>
          <cell r="D363">
            <v>435000</v>
          </cell>
          <cell r="E363">
            <v>19</v>
          </cell>
          <cell r="F363">
            <v>427000</v>
          </cell>
        </row>
        <row r="364">
          <cell r="B364" t="str">
            <v>WINGFIELD</v>
          </cell>
        </row>
        <row r="365">
          <cell r="B365" t="str">
            <v>WOODVILLE GARDENS</v>
          </cell>
          <cell r="C365">
            <v>5</v>
          </cell>
          <cell r="D365">
            <v>366000</v>
          </cell>
          <cell r="E365">
            <v>6</v>
          </cell>
          <cell r="F365">
            <v>437000</v>
          </cell>
        </row>
        <row r="366">
          <cell r="B366" t="str">
            <v>BROADVIEW</v>
          </cell>
          <cell r="C366">
            <v>15</v>
          </cell>
          <cell r="D366">
            <v>496000</v>
          </cell>
          <cell r="E366">
            <v>18</v>
          </cell>
          <cell r="F366">
            <v>605000</v>
          </cell>
        </row>
        <row r="367">
          <cell r="B367" t="str">
            <v>COLLINSWOOD</v>
          </cell>
          <cell r="C367">
            <v>3</v>
          </cell>
          <cell r="D367">
            <v>830000</v>
          </cell>
          <cell r="E367">
            <v>2</v>
          </cell>
          <cell r="F367">
            <v>695500</v>
          </cell>
        </row>
        <row r="368">
          <cell r="B368" t="str">
            <v>FITZROY</v>
          </cell>
          <cell r="C368">
            <v>1</v>
          </cell>
          <cell r="D368">
            <v>1300000</v>
          </cell>
          <cell r="E368">
            <v>4</v>
          </cell>
          <cell r="F368">
            <v>800000</v>
          </cell>
        </row>
        <row r="369">
          <cell r="B369" t="str">
            <v>MEDINDIE GARDENS</v>
          </cell>
        </row>
        <row r="370">
          <cell r="B370" t="str">
            <v>NAILSWORTH</v>
          </cell>
          <cell r="C370">
            <v>5</v>
          </cell>
          <cell r="D370">
            <v>628250</v>
          </cell>
          <cell r="E370">
            <v>4</v>
          </cell>
          <cell r="F370">
            <v>618000</v>
          </cell>
        </row>
        <row r="371">
          <cell r="B371" t="str">
            <v>OVINGHAM</v>
          </cell>
          <cell r="E371">
            <v>3</v>
          </cell>
          <cell r="F371">
            <v>580000</v>
          </cell>
        </row>
        <row r="372">
          <cell r="B372" t="str">
            <v>PROSPECT</v>
          </cell>
          <cell r="C372">
            <v>45</v>
          </cell>
          <cell r="D372">
            <v>590000</v>
          </cell>
          <cell r="E372">
            <v>48</v>
          </cell>
          <cell r="F372">
            <v>700000</v>
          </cell>
        </row>
        <row r="373">
          <cell r="B373" t="str">
            <v>SEFTON PARK</v>
          </cell>
          <cell r="C373">
            <v>3</v>
          </cell>
          <cell r="D373">
            <v>450000</v>
          </cell>
          <cell r="E373">
            <v>4</v>
          </cell>
          <cell r="F373">
            <v>506500</v>
          </cell>
        </row>
        <row r="374">
          <cell r="B374" t="str">
            <v>THORNGATE</v>
          </cell>
          <cell r="E374">
            <v>1</v>
          </cell>
          <cell r="F374">
            <v>1550000</v>
          </cell>
        </row>
        <row r="375">
          <cell r="B375" t="str">
            <v>BOLIVAR</v>
          </cell>
        </row>
        <row r="376">
          <cell r="B376" t="str">
            <v>BRAHMA LODGE</v>
          </cell>
          <cell r="C376">
            <v>13</v>
          </cell>
          <cell r="D376">
            <v>276000</v>
          </cell>
          <cell r="E376">
            <v>13</v>
          </cell>
          <cell r="F376">
            <v>262500</v>
          </cell>
        </row>
        <row r="377">
          <cell r="B377" t="str">
            <v>BURTON</v>
          </cell>
          <cell r="C377">
            <v>27</v>
          </cell>
          <cell r="D377">
            <v>335000</v>
          </cell>
          <cell r="E377">
            <v>22</v>
          </cell>
          <cell r="F377">
            <v>322500</v>
          </cell>
        </row>
        <row r="378">
          <cell r="B378" t="str">
            <v>CAVAN</v>
          </cell>
        </row>
        <row r="379">
          <cell r="B379" t="str">
            <v>DIREK</v>
          </cell>
          <cell r="C379">
            <v>5</v>
          </cell>
          <cell r="D379">
            <v>322000</v>
          </cell>
          <cell r="E379">
            <v>2</v>
          </cell>
          <cell r="F379">
            <v>285000</v>
          </cell>
        </row>
        <row r="380">
          <cell r="B380" t="str">
            <v>DRY CREEK</v>
          </cell>
          <cell r="E380">
            <v>3</v>
          </cell>
          <cell r="F380">
            <v>281000</v>
          </cell>
        </row>
        <row r="381">
          <cell r="B381" t="str">
            <v>EDINBURGH</v>
          </cell>
        </row>
        <row r="382">
          <cell r="B382" t="str">
            <v>ELIZABETH VALE</v>
          </cell>
          <cell r="C382">
            <v>16</v>
          </cell>
          <cell r="D382">
            <v>222000</v>
          </cell>
          <cell r="E382">
            <v>12</v>
          </cell>
          <cell r="F382">
            <v>240000</v>
          </cell>
        </row>
        <row r="383">
          <cell r="B383" t="str">
            <v>GLOBE DERBY PARK</v>
          </cell>
        </row>
        <row r="384">
          <cell r="B384" t="str">
            <v>GREEN FIELDS</v>
          </cell>
        </row>
        <row r="385">
          <cell r="B385" t="str">
            <v>GULFVIEW HEIGHTS</v>
          </cell>
          <cell r="C385">
            <v>14</v>
          </cell>
          <cell r="D385">
            <v>373750</v>
          </cell>
          <cell r="E385">
            <v>14</v>
          </cell>
          <cell r="F385">
            <v>586500</v>
          </cell>
        </row>
        <row r="386">
          <cell r="B386" t="str">
            <v>INGLE FARM</v>
          </cell>
          <cell r="C386">
            <v>37</v>
          </cell>
          <cell r="D386">
            <v>320000</v>
          </cell>
          <cell r="E386">
            <v>30</v>
          </cell>
          <cell r="F386">
            <v>332500</v>
          </cell>
        </row>
        <row r="387">
          <cell r="B387" t="str">
            <v>MAWSON LAKES</v>
          </cell>
          <cell r="C387">
            <v>51</v>
          </cell>
          <cell r="D387">
            <v>465000</v>
          </cell>
          <cell r="E387">
            <v>60</v>
          </cell>
          <cell r="F387">
            <v>499500</v>
          </cell>
        </row>
        <row r="388">
          <cell r="B388" t="str">
            <v>MODBURY HEIGHTS</v>
          </cell>
          <cell r="C388">
            <v>24</v>
          </cell>
          <cell r="D388">
            <v>382000</v>
          </cell>
          <cell r="E388">
            <v>27</v>
          </cell>
          <cell r="F388">
            <v>415000</v>
          </cell>
        </row>
        <row r="389">
          <cell r="B389" t="str">
            <v>PARA HILLS</v>
          </cell>
          <cell r="C389">
            <v>39</v>
          </cell>
          <cell r="D389">
            <v>307000</v>
          </cell>
          <cell r="E389">
            <v>31</v>
          </cell>
          <cell r="F389">
            <v>315000</v>
          </cell>
        </row>
        <row r="390">
          <cell r="B390" t="str">
            <v>PARA HILLS WEST</v>
          </cell>
          <cell r="C390">
            <v>12</v>
          </cell>
          <cell r="D390">
            <v>324000</v>
          </cell>
          <cell r="E390">
            <v>14</v>
          </cell>
          <cell r="F390">
            <v>320000</v>
          </cell>
        </row>
        <row r="391">
          <cell r="B391" t="str">
            <v>PARA VISTA</v>
          </cell>
          <cell r="C391">
            <v>13</v>
          </cell>
          <cell r="D391">
            <v>335000</v>
          </cell>
          <cell r="E391">
            <v>11</v>
          </cell>
          <cell r="F391">
            <v>350000</v>
          </cell>
        </row>
        <row r="392">
          <cell r="B392" t="str">
            <v>PARAFIELD GARDENS</v>
          </cell>
          <cell r="C392">
            <v>40</v>
          </cell>
          <cell r="D392">
            <v>298500</v>
          </cell>
          <cell r="E392">
            <v>53</v>
          </cell>
          <cell r="F392">
            <v>310000</v>
          </cell>
        </row>
        <row r="393">
          <cell r="B393" t="str">
            <v>PARALOWIE</v>
          </cell>
          <cell r="C393">
            <v>68</v>
          </cell>
          <cell r="D393">
            <v>270500</v>
          </cell>
          <cell r="E393">
            <v>75</v>
          </cell>
          <cell r="F393">
            <v>329500</v>
          </cell>
        </row>
        <row r="394">
          <cell r="B394" t="str">
            <v>POORAKA</v>
          </cell>
          <cell r="C394">
            <v>36</v>
          </cell>
          <cell r="D394">
            <v>332000</v>
          </cell>
          <cell r="E394">
            <v>17</v>
          </cell>
          <cell r="F394">
            <v>361000</v>
          </cell>
        </row>
        <row r="395">
          <cell r="B395" t="str">
            <v>SALISBURY</v>
          </cell>
          <cell r="C395">
            <v>19</v>
          </cell>
          <cell r="D395">
            <v>287500</v>
          </cell>
          <cell r="E395">
            <v>24</v>
          </cell>
          <cell r="F395">
            <v>285000</v>
          </cell>
        </row>
        <row r="396">
          <cell r="B396" t="str">
            <v>SALISBURY DOWNS</v>
          </cell>
          <cell r="C396">
            <v>15</v>
          </cell>
          <cell r="D396">
            <v>315000</v>
          </cell>
          <cell r="E396">
            <v>9</v>
          </cell>
          <cell r="F396">
            <v>300000</v>
          </cell>
        </row>
        <row r="397">
          <cell r="B397" t="str">
            <v>SALISBURY EAST</v>
          </cell>
          <cell r="C397">
            <v>36</v>
          </cell>
          <cell r="D397">
            <v>300000</v>
          </cell>
          <cell r="E397">
            <v>36</v>
          </cell>
          <cell r="F397">
            <v>315000</v>
          </cell>
        </row>
        <row r="398">
          <cell r="B398" t="str">
            <v>SALISBURY HEIGHTS</v>
          </cell>
          <cell r="C398">
            <v>17</v>
          </cell>
          <cell r="D398">
            <v>450000</v>
          </cell>
          <cell r="E398">
            <v>23</v>
          </cell>
          <cell r="F398">
            <v>374000</v>
          </cell>
        </row>
        <row r="399">
          <cell r="B399" t="str">
            <v>SALISBURY NORTH</v>
          </cell>
          <cell r="C399">
            <v>27</v>
          </cell>
          <cell r="D399">
            <v>251500</v>
          </cell>
          <cell r="E399">
            <v>29</v>
          </cell>
          <cell r="F399">
            <v>260000</v>
          </cell>
        </row>
        <row r="400">
          <cell r="B400" t="str">
            <v>SALISBURY PARK</v>
          </cell>
          <cell r="C400">
            <v>13</v>
          </cell>
          <cell r="D400">
            <v>309000</v>
          </cell>
          <cell r="E400">
            <v>11</v>
          </cell>
          <cell r="F400">
            <v>295000</v>
          </cell>
        </row>
        <row r="401">
          <cell r="B401" t="str">
            <v>SALISBURY PLAIN</v>
          </cell>
          <cell r="C401">
            <v>5</v>
          </cell>
          <cell r="D401">
            <v>302000</v>
          </cell>
          <cell r="E401">
            <v>3</v>
          </cell>
          <cell r="F401">
            <v>320000</v>
          </cell>
        </row>
        <row r="402">
          <cell r="B402" t="str">
            <v>SALISBURY SOUTH</v>
          </cell>
        </row>
        <row r="403">
          <cell r="B403" t="str">
            <v>ST KILDA</v>
          </cell>
        </row>
        <row r="404">
          <cell r="B404" t="str">
            <v>VALLEY VIEW</v>
          </cell>
          <cell r="C404">
            <v>24</v>
          </cell>
          <cell r="D404">
            <v>383000</v>
          </cell>
          <cell r="E404">
            <v>22</v>
          </cell>
          <cell r="F404">
            <v>395000</v>
          </cell>
        </row>
        <row r="405">
          <cell r="B405" t="str">
            <v>WALKLEY HEIGHTS</v>
          </cell>
          <cell r="C405">
            <v>8</v>
          </cell>
          <cell r="D405">
            <v>413100</v>
          </cell>
          <cell r="E405">
            <v>10</v>
          </cell>
          <cell r="F405">
            <v>440000</v>
          </cell>
        </row>
        <row r="406">
          <cell r="B406" t="str">
            <v>WATERLOO CORNER</v>
          </cell>
        </row>
        <row r="407">
          <cell r="B407" t="str">
            <v>BANKSIA PARK</v>
          </cell>
          <cell r="C407">
            <v>11</v>
          </cell>
          <cell r="D407">
            <v>370000</v>
          </cell>
          <cell r="E407">
            <v>16</v>
          </cell>
          <cell r="F407">
            <v>370000</v>
          </cell>
        </row>
        <row r="408">
          <cell r="B408" t="str">
            <v>DERNANCOURT</v>
          </cell>
          <cell r="C408">
            <v>14</v>
          </cell>
          <cell r="D408">
            <v>497444</v>
          </cell>
          <cell r="E408">
            <v>15</v>
          </cell>
          <cell r="F408">
            <v>470000</v>
          </cell>
        </row>
        <row r="409">
          <cell r="B409" t="str">
            <v>FAIRVIEW PARK</v>
          </cell>
          <cell r="C409">
            <v>14</v>
          </cell>
          <cell r="D409">
            <v>363000</v>
          </cell>
          <cell r="E409">
            <v>11</v>
          </cell>
          <cell r="F409">
            <v>400000</v>
          </cell>
        </row>
        <row r="410">
          <cell r="B410" t="str">
            <v>GILLES PLAINS</v>
          </cell>
          <cell r="C410">
            <v>16</v>
          </cell>
          <cell r="D410">
            <v>360000</v>
          </cell>
          <cell r="E410">
            <v>16</v>
          </cell>
          <cell r="F410">
            <v>395000</v>
          </cell>
        </row>
        <row r="411">
          <cell r="B411" t="str">
            <v>GOLDEN GROVE</v>
          </cell>
          <cell r="C411">
            <v>39</v>
          </cell>
          <cell r="D411">
            <v>465000</v>
          </cell>
          <cell r="E411">
            <v>42</v>
          </cell>
          <cell r="F411">
            <v>447500</v>
          </cell>
        </row>
        <row r="412">
          <cell r="B412" t="str">
            <v>GOULD CREEK</v>
          </cell>
        </row>
        <row r="413">
          <cell r="B413" t="str">
            <v>GREENWITH</v>
          </cell>
          <cell r="C413">
            <v>43</v>
          </cell>
          <cell r="D413">
            <v>442225</v>
          </cell>
          <cell r="E413">
            <v>32</v>
          </cell>
          <cell r="F413">
            <v>450500</v>
          </cell>
        </row>
        <row r="414">
          <cell r="B414" t="str">
            <v>GULFVIEW HEIGHTS</v>
          </cell>
          <cell r="C414">
            <v>14</v>
          </cell>
          <cell r="D414">
            <v>373750</v>
          </cell>
          <cell r="E414">
            <v>14</v>
          </cell>
          <cell r="F414">
            <v>586500</v>
          </cell>
        </row>
        <row r="415">
          <cell r="B415" t="str">
            <v>HIGHBURY</v>
          </cell>
          <cell r="C415">
            <v>36</v>
          </cell>
          <cell r="D415">
            <v>450000</v>
          </cell>
          <cell r="E415">
            <v>28</v>
          </cell>
          <cell r="F415">
            <v>441500</v>
          </cell>
        </row>
        <row r="416">
          <cell r="B416" t="str">
            <v>HOLDEN HILL</v>
          </cell>
          <cell r="C416">
            <v>13</v>
          </cell>
          <cell r="D416">
            <v>337750</v>
          </cell>
          <cell r="E416">
            <v>19</v>
          </cell>
          <cell r="F416">
            <v>393500</v>
          </cell>
        </row>
        <row r="417">
          <cell r="B417" t="str">
            <v>HOPE VALLEY</v>
          </cell>
          <cell r="C417">
            <v>24</v>
          </cell>
          <cell r="D417">
            <v>395000</v>
          </cell>
          <cell r="E417">
            <v>34</v>
          </cell>
          <cell r="F417">
            <v>402500</v>
          </cell>
        </row>
        <row r="418">
          <cell r="B418" t="str">
            <v>MODBURY</v>
          </cell>
          <cell r="C418">
            <v>15</v>
          </cell>
          <cell r="D418">
            <v>377500</v>
          </cell>
          <cell r="E418">
            <v>14</v>
          </cell>
          <cell r="F418">
            <v>355000</v>
          </cell>
        </row>
        <row r="419">
          <cell r="B419" t="str">
            <v>MODBURY HEIGHTS</v>
          </cell>
          <cell r="C419">
            <v>24</v>
          </cell>
          <cell r="D419">
            <v>382000</v>
          </cell>
          <cell r="E419">
            <v>27</v>
          </cell>
          <cell r="F419">
            <v>415000</v>
          </cell>
        </row>
        <row r="420">
          <cell r="B420" t="str">
            <v>MODBURY NORTH</v>
          </cell>
          <cell r="C420">
            <v>24</v>
          </cell>
          <cell r="D420">
            <v>361000</v>
          </cell>
          <cell r="E420">
            <v>22</v>
          </cell>
          <cell r="F420">
            <v>320000</v>
          </cell>
        </row>
        <row r="421">
          <cell r="B421" t="str">
            <v>REDWOOD PARK</v>
          </cell>
          <cell r="C421">
            <v>13</v>
          </cell>
          <cell r="D421">
            <v>372000</v>
          </cell>
          <cell r="E421">
            <v>13</v>
          </cell>
          <cell r="F421">
            <v>367000</v>
          </cell>
        </row>
        <row r="422">
          <cell r="B422" t="str">
            <v>RIDGEHAVEN</v>
          </cell>
          <cell r="C422">
            <v>17</v>
          </cell>
          <cell r="D422">
            <v>363750</v>
          </cell>
          <cell r="E422">
            <v>15</v>
          </cell>
          <cell r="F422">
            <v>325000</v>
          </cell>
        </row>
        <row r="423">
          <cell r="B423" t="str">
            <v>SALISBURY EAST</v>
          </cell>
          <cell r="C423">
            <v>36</v>
          </cell>
          <cell r="D423">
            <v>300000</v>
          </cell>
          <cell r="E423">
            <v>36</v>
          </cell>
          <cell r="F423">
            <v>315000</v>
          </cell>
        </row>
        <row r="424">
          <cell r="B424" t="str">
            <v>SALISBURY HEIGHTS</v>
          </cell>
          <cell r="C424">
            <v>17</v>
          </cell>
          <cell r="D424">
            <v>450000</v>
          </cell>
          <cell r="E424">
            <v>23</v>
          </cell>
          <cell r="F424">
            <v>374000</v>
          </cell>
        </row>
        <row r="425">
          <cell r="B425" t="str">
            <v>ST AGNES</v>
          </cell>
          <cell r="C425">
            <v>15</v>
          </cell>
          <cell r="D425">
            <v>413000</v>
          </cell>
          <cell r="E425">
            <v>15</v>
          </cell>
          <cell r="F425">
            <v>390000</v>
          </cell>
        </row>
        <row r="426">
          <cell r="B426" t="str">
            <v>SURREY DOWNS</v>
          </cell>
          <cell r="C426">
            <v>21</v>
          </cell>
          <cell r="D426">
            <v>355350</v>
          </cell>
          <cell r="E426">
            <v>17</v>
          </cell>
          <cell r="F426">
            <v>365000</v>
          </cell>
        </row>
        <row r="427">
          <cell r="B427" t="str">
            <v>TEA TREE GULLY</v>
          </cell>
          <cell r="C427">
            <v>13</v>
          </cell>
          <cell r="D427">
            <v>480000</v>
          </cell>
          <cell r="E427">
            <v>10</v>
          </cell>
          <cell r="F427">
            <v>400000</v>
          </cell>
        </row>
        <row r="428">
          <cell r="B428" t="str">
            <v>VALLEY VIEW</v>
          </cell>
          <cell r="C428">
            <v>24</v>
          </cell>
          <cell r="D428">
            <v>383000</v>
          </cell>
          <cell r="E428">
            <v>22</v>
          </cell>
          <cell r="F428">
            <v>395000</v>
          </cell>
        </row>
        <row r="429">
          <cell r="B429" t="str">
            <v>VISTA</v>
          </cell>
          <cell r="C429">
            <v>5</v>
          </cell>
          <cell r="D429">
            <v>385000</v>
          </cell>
          <cell r="E429">
            <v>3</v>
          </cell>
          <cell r="F429">
            <v>505000</v>
          </cell>
        </row>
        <row r="430">
          <cell r="B430" t="str">
            <v>WYNN VALE</v>
          </cell>
          <cell r="C430">
            <v>37</v>
          </cell>
          <cell r="D430">
            <v>424000</v>
          </cell>
          <cell r="E430">
            <v>30</v>
          </cell>
          <cell r="F430">
            <v>430000</v>
          </cell>
        </row>
        <row r="431">
          <cell r="B431" t="str">
            <v>YATALA VALE</v>
          </cell>
        </row>
        <row r="432">
          <cell r="B432" t="str">
            <v>BLACK FOREST</v>
          </cell>
          <cell r="C432">
            <v>6</v>
          </cell>
          <cell r="D432">
            <v>663500</v>
          </cell>
          <cell r="E432">
            <v>1</v>
          </cell>
          <cell r="F432">
            <v>815000</v>
          </cell>
        </row>
        <row r="433">
          <cell r="B433" t="str">
            <v>CLARENCE PARK</v>
          </cell>
          <cell r="C433">
            <v>4</v>
          </cell>
          <cell r="D433">
            <v>742500</v>
          </cell>
          <cell r="E433">
            <v>8</v>
          </cell>
          <cell r="F433">
            <v>697500</v>
          </cell>
        </row>
        <row r="434">
          <cell r="B434" t="str">
            <v>EVERARD PARK</v>
          </cell>
          <cell r="C434">
            <v>1</v>
          </cell>
          <cell r="D434">
            <v>640000</v>
          </cell>
          <cell r="E434">
            <v>2</v>
          </cell>
          <cell r="F434">
            <v>739750</v>
          </cell>
        </row>
        <row r="435">
          <cell r="B435" t="str">
            <v>FORESTVILLE</v>
          </cell>
          <cell r="C435">
            <v>3</v>
          </cell>
          <cell r="D435">
            <v>850000</v>
          </cell>
          <cell r="E435">
            <v>4</v>
          </cell>
          <cell r="F435">
            <v>887500</v>
          </cell>
        </row>
        <row r="436">
          <cell r="B436" t="str">
            <v>FULLARTON</v>
          </cell>
          <cell r="C436">
            <v>11</v>
          </cell>
          <cell r="D436">
            <v>870000</v>
          </cell>
          <cell r="E436">
            <v>7</v>
          </cell>
          <cell r="F436">
            <v>1000000</v>
          </cell>
        </row>
        <row r="437">
          <cell r="B437" t="str">
            <v>GOODWOOD</v>
          </cell>
          <cell r="C437">
            <v>9</v>
          </cell>
          <cell r="D437">
            <v>745000</v>
          </cell>
          <cell r="E437">
            <v>6</v>
          </cell>
          <cell r="F437">
            <v>869500</v>
          </cell>
        </row>
        <row r="438">
          <cell r="B438" t="str">
            <v>HIGHGATE</v>
          </cell>
          <cell r="C438">
            <v>5</v>
          </cell>
          <cell r="D438">
            <v>714000</v>
          </cell>
          <cell r="E438">
            <v>3</v>
          </cell>
          <cell r="F438">
            <v>1095000</v>
          </cell>
        </row>
        <row r="439">
          <cell r="B439" t="str">
            <v>HYDE PARK</v>
          </cell>
          <cell r="C439">
            <v>3</v>
          </cell>
          <cell r="D439">
            <v>912500</v>
          </cell>
          <cell r="E439">
            <v>6</v>
          </cell>
          <cell r="F439">
            <v>1220000</v>
          </cell>
        </row>
        <row r="440">
          <cell r="B440" t="str">
            <v>KESWICK</v>
          </cell>
          <cell r="C440">
            <v>1</v>
          </cell>
          <cell r="D440">
            <v>560000</v>
          </cell>
        </row>
        <row r="441">
          <cell r="B441" t="str">
            <v>KINGS PARK</v>
          </cell>
          <cell r="C441">
            <v>1</v>
          </cell>
          <cell r="D441">
            <v>625000</v>
          </cell>
          <cell r="E441">
            <v>3</v>
          </cell>
          <cell r="F441">
            <v>847500</v>
          </cell>
        </row>
        <row r="442">
          <cell r="B442" t="str">
            <v>MALVERN</v>
          </cell>
          <cell r="C442">
            <v>11</v>
          </cell>
          <cell r="D442">
            <v>1150000</v>
          </cell>
          <cell r="E442">
            <v>4</v>
          </cell>
          <cell r="F442">
            <v>1595000</v>
          </cell>
        </row>
        <row r="443">
          <cell r="B443" t="str">
            <v>MILLSWOOD</v>
          </cell>
          <cell r="C443">
            <v>6</v>
          </cell>
          <cell r="D443">
            <v>1005000</v>
          </cell>
          <cell r="E443">
            <v>2</v>
          </cell>
          <cell r="F443">
            <v>1018500</v>
          </cell>
        </row>
        <row r="444">
          <cell r="B444" t="str">
            <v>MYRTLE BANK</v>
          </cell>
          <cell r="C444">
            <v>9</v>
          </cell>
          <cell r="D444">
            <v>820000</v>
          </cell>
          <cell r="E444">
            <v>11</v>
          </cell>
          <cell r="F444">
            <v>1065000</v>
          </cell>
        </row>
        <row r="445">
          <cell r="B445" t="str">
            <v>PARKSIDE</v>
          </cell>
          <cell r="C445">
            <v>25</v>
          </cell>
          <cell r="D445">
            <v>830000</v>
          </cell>
          <cell r="E445">
            <v>16</v>
          </cell>
          <cell r="F445">
            <v>815000</v>
          </cell>
        </row>
        <row r="446">
          <cell r="B446" t="str">
            <v>UNLEY</v>
          </cell>
          <cell r="C446">
            <v>11</v>
          </cell>
          <cell r="D446">
            <v>1150000</v>
          </cell>
          <cell r="E446">
            <v>11</v>
          </cell>
          <cell r="F446">
            <v>1055000</v>
          </cell>
        </row>
        <row r="447">
          <cell r="B447" t="str">
            <v>UNLEY PARK</v>
          </cell>
          <cell r="C447">
            <v>5</v>
          </cell>
          <cell r="D447">
            <v>2097500</v>
          </cell>
          <cell r="E447">
            <v>5</v>
          </cell>
          <cell r="F447">
            <v>1324000</v>
          </cell>
        </row>
        <row r="448">
          <cell r="B448" t="str">
            <v>WAYVILLE</v>
          </cell>
          <cell r="C448">
            <v>5</v>
          </cell>
          <cell r="D448">
            <v>816000</v>
          </cell>
          <cell r="E448">
            <v>5</v>
          </cell>
          <cell r="F448">
            <v>875000</v>
          </cell>
        </row>
        <row r="449">
          <cell r="B449" t="str">
            <v>GILBERTON</v>
          </cell>
          <cell r="C449">
            <v>6</v>
          </cell>
          <cell r="D449">
            <v>900000</v>
          </cell>
          <cell r="E449">
            <v>4</v>
          </cell>
          <cell r="F449">
            <v>1000000</v>
          </cell>
        </row>
        <row r="450">
          <cell r="B450" t="str">
            <v>MEDINDIE</v>
          </cell>
          <cell r="C450">
            <v>2</v>
          </cell>
          <cell r="D450">
            <v>2805000</v>
          </cell>
          <cell r="E450">
            <v>5</v>
          </cell>
          <cell r="F450">
            <v>999000</v>
          </cell>
        </row>
        <row r="451">
          <cell r="B451" t="str">
            <v>VALE PARK</v>
          </cell>
          <cell r="C451">
            <v>17</v>
          </cell>
          <cell r="D451">
            <v>600000</v>
          </cell>
          <cell r="E451">
            <v>11</v>
          </cell>
          <cell r="F451">
            <v>768000</v>
          </cell>
        </row>
        <row r="452">
          <cell r="B452" t="str">
            <v>WALKERVILLE</v>
          </cell>
          <cell r="C452">
            <v>17</v>
          </cell>
          <cell r="D452">
            <v>910000</v>
          </cell>
          <cell r="E452">
            <v>14</v>
          </cell>
          <cell r="F452">
            <v>1650000</v>
          </cell>
        </row>
        <row r="453">
          <cell r="B453" t="str">
            <v>ADELAIDE AIRPORT</v>
          </cell>
        </row>
        <row r="454">
          <cell r="B454" t="str">
            <v>ASHFORD</v>
          </cell>
          <cell r="C454">
            <v>1</v>
          </cell>
          <cell r="D454">
            <v>597000</v>
          </cell>
          <cell r="E454">
            <v>2</v>
          </cell>
          <cell r="F454">
            <v>470000</v>
          </cell>
        </row>
        <row r="455">
          <cell r="B455" t="str">
            <v>BROOKLYN PARK</v>
          </cell>
          <cell r="C455">
            <v>18</v>
          </cell>
          <cell r="D455">
            <v>475000</v>
          </cell>
          <cell r="E455">
            <v>15</v>
          </cell>
          <cell r="F455">
            <v>510000</v>
          </cell>
        </row>
        <row r="456">
          <cell r="B456" t="str">
            <v>CAMDEN PARK</v>
          </cell>
          <cell r="C456">
            <v>12</v>
          </cell>
          <cell r="D456">
            <v>570000</v>
          </cell>
          <cell r="E456">
            <v>8</v>
          </cell>
          <cell r="F456">
            <v>440000</v>
          </cell>
        </row>
        <row r="457">
          <cell r="B457" t="str">
            <v>COWANDILLA</v>
          </cell>
          <cell r="C457">
            <v>3</v>
          </cell>
          <cell r="D457">
            <v>430000</v>
          </cell>
          <cell r="E457">
            <v>2</v>
          </cell>
          <cell r="F457">
            <v>508776</v>
          </cell>
        </row>
        <row r="458">
          <cell r="B458" t="str">
            <v>FULHAM</v>
          </cell>
          <cell r="C458">
            <v>5</v>
          </cell>
          <cell r="D458">
            <v>627500</v>
          </cell>
          <cell r="E458">
            <v>8</v>
          </cell>
          <cell r="F458">
            <v>655000</v>
          </cell>
        </row>
        <row r="459">
          <cell r="B459" t="str">
            <v>GLANDORE</v>
          </cell>
          <cell r="C459">
            <v>11</v>
          </cell>
          <cell r="D459">
            <v>557500</v>
          </cell>
          <cell r="E459">
            <v>6</v>
          </cell>
          <cell r="F459">
            <v>605555.5</v>
          </cell>
        </row>
        <row r="460">
          <cell r="B460" t="str">
            <v>GLENELG NORTH</v>
          </cell>
          <cell r="C460">
            <v>12</v>
          </cell>
          <cell r="D460">
            <v>610500</v>
          </cell>
          <cell r="E460">
            <v>25</v>
          </cell>
          <cell r="F460">
            <v>702500</v>
          </cell>
        </row>
        <row r="461">
          <cell r="B461" t="str">
            <v>HILTON</v>
          </cell>
          <cell r="C461">
            <v>3</v>
          </cell>
          <cell r="D461">
            <v>531000</v>
          </cell>
          <cell r="E461">
            <v>2</v>
          </cell>
          <cell r="F461">
            <v>723000</v>
          </cell>
        </row>
        <row r="462">
          <cell r="B462" t="str">
            <v>KESWICK</v>
          </cell>
          <cell r="C462">
            <v>1</v>
          </cell>
          <cell r="D462">
            <v>560000</v>
          </cell>
        </row>
        <row r="463">
          <cell r="B463" t="str">
            <v>KESWICK TERMINAL</v>
          </cell>
        </row>
        <row r="464">
          <cell r="B464" t="str">
            <v>KURRALTA PARK</v>
          </cell>
          <cell r="C464">
            <v>6</v>
          </cell>
          <cell r="D464">
            <v>586500</v>
          </cell>
          <cell r="E464">
            <v>5</v>
          </cell>
          <cell r="F464">
            <v>588750</v>
          </cell>
        </row>
        <row r="465">
          <cell r="B465" t="str">
            <v>LOCKLEYS</v>
          </cell>
          <cell r="C465">
            <v>12</v>
          </cell>
          <cell r="D465">
            <v>655000</v>
          </cell>
          <cell r="E465">
            <v>19</v>
          </cell>
          <cell r="F465">
            <v>631000</v>
          </cell>
        </row>
        <row r="466">
          <cell r="B466" t="str">
            <v>MARLESTON</v>
          </cell>
          <cell r="C466">
            <v>3</v>
          </cell>
          <cell r="D466">
            <v>645000</v>
          </cell>
          <cell r="E466">
            <v>5</v>
          </cell>
          <cell r="F466">
            <v>520000</v>
          </cell>
        </row>
        <row r="467">
          <cell r="B467" t="str">
            <v>MILE END</v>
          </cell>
          <cell r="C467">
            <v>6</v>
          </cell>
          <cell r="D467">
            <v>558000</v>
          </cell>
          <cell r="E467">
            <v>12</v>
          </cell>
          <cell r="F467">
            <v>698000</v>
          </cell>
        </row>
        <row r="468">
          <cell r="B468" t="str">
            <v>MILE END SOUTH</v>
          </cell>
        </row>
        <row r="469">
          <cell r="B469" t="str">
            <v>NETLEY</v>
          </cell>
          <cell r="C469">
            <v>8</v>
          </cell>
          <cell r="D469">
            <v>489750</v>
          </cell>
          <cell r="E469">
            <v>8</v>
          </cell>
          <cell r="F469">
            <v>447500</v>
          </cell>
        </row>
        <row r="470">
          <cell r="B470" t="str">
            <v>NORTH PLYMPTON</v>
          </cell>
          <cell r="C470">
            <v>4</v>
          </cell>
          <cell r="D470">
            <v>525000</v>
          </cell>
          <cell r="E470">
            <v>13</v>
          </cell>
          <cell r="F470">
            <v>550000</v>
          </cell>
        </row>
        <row r="471">
          <cell r="B471" t="str">
            <v>NOVAR GARDENS</v>
          </cell>
          <cell r="C471">
            <v>12</v>
          </cell>
          <cell r="D471">
            <v>565000</v>
          </cell>
          <cell r="E471">
            <v>6</v>
          </cell>
          <cell r="F471">
            <v>602500</v>
          </cell>
        </row>
        <row r="472">
          <cell r="B472" t="str">
            <v>PLYMPTON</v>
          </cell>
          <cell r="C472">
            <v>14</v>
          </cell>
          <cell r="D472">
            <v>511400</v>
          </cell>
          <cell r="E472">
            <v>14</v>
          </cell>
          <cell r="F472">
            <v>650500</v>
          </cell>
        </row>
        <row r="473">
          <cell r="B473" t="str">
            <v>RICHMOND</v>
          </cell>
          <cell r="C473">
            <v>8</v>
          </cell>
          <cell r="D473">
            <v>528000</v>
          </cell>
          <cell r="E473">
            <v>10</v>
          </cell>
          <cell r="F473">
            <v>481000</v>
          </cell>
        </row>
        <row r="474">
          <cell r="B474" t="str">
            <v>THEBARTON</v>
          </cell>
          <cell r="C474">
            <v>6</v>
          </cell>
          <cell r="D474">
            <v>448670</v>
          </cell>
          <cell r="E474">
            <v>6</v>
          </cell>
          <cell r="F474">
            <v>510000</v>
          </cell>
        </row>
        <row r="475">
          <cell r="B475" t="str">
            <v>TORRENSVILLE</v>
          </cell>
          <cell r="C475">
            <v>14</v>
          </cell>
          <cell r="D475">
            <v>601000</v>
          </cell>
          <cell r="E475">
            <v>10</v>
          </cell>
          <cell r="F475">
            <v>588000</v>
          </cell>
        </row>
        <row r="476">
          <cell r="B476" t="str">
            <v>UNDERDALE</v>
          </cell>
          <cell r="C476">
            <v>5</v>
          </cell>
          <cell r="D476">
            <v>724500</v>
          </cell>
          <cell r="E476">
            <v>4</v>
          </cell>
          <cell r="F476">
            <v>567500</v>
          </cell>
        </row>
        <row r="477">
          <cell r="B477" t="str">
            <v>WEST BEACH</v>
          </cell>
          <cell r="C477">
            <v>12</v>
          </cell>
          <cell r="D477">
            <v>777300</v>
          </cell>
          <cell r="E477">
            <v>11</v>
          </cell>
          <cell r="F477">
            <v>575000</v>
          </cell>
        </row>
        <row r="478">
          <cell r="B478" t="str">
            <v>WEST RICHMOND</v>
          </cell>
          <cell r="C478">
            <v>6</v>
          </cell>
          <cell r="D478">
            <v>360000</v>
          </cell>
          <cell r="E478">
            <v>8</v>
          </cell>
          <cell r="F478">
            <v>417500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SG_Stats_Combined_2017q1"/>
    </sheetNames>
    <sheetDataSet>
      <sheetData sheetId="0">
        <row r="2">
          <cell r="B2" t="str">
            <v>ADELAIDE</v>
          </cell>
          <cell r="C2">
            <v>5</v>
          </cell>
          <cell r="D2">
            <v>792500</v>
          </cell>
          <cell r="E2">
            <v>6</v>
          </cell>
          <cell r="F2">
            <v>627500</v>
          </cell>
        </row>
        <row r="3">
          <cell r="B3" t="str">
            <v>NORTH ADELAIDE</v>
          </cell>
          <cell r="C3">
            <v>12</v>
          </cell>
          <cell r="D3">
            <v>1050000</v>
          </cell>
          <cell r="E3">
            <v>6</v>
          </cell>
          <cell r="F3">
            <v>992500</v>
          </cell>
        </row>
        <row r="4">
          <cell r="B4" t="str">
            <v>ALDGATE</v>
          </cell>
          <cell r="C4">
            <v>16</v>
          </cell>
          <cell r="D4">
            <v>710000</v>
          </cell>
          <cell r="E4">
            <v>14</v>
          </cell>
          <cell r="F4">
            <v>695000</v>
          </cell>
        </row>
        <row r="5">
          <cell r="B5" t="str">
            <v>ASHTON</v>
          </cell>
          <cell r="E5">
            <v>1</v>
          </cell>
          <cell r="F5">
            <v>415000</v>
          </cell>
        </row>
        <row r="6">
          <cell r="B6" t="str">
            <v>BASKET RANGE</v>
          </cell>
          <cell r="E6">
            <v>1</v>
          </cell>
          <cell r="F6">
            <v>470000</v>
          </cell>
        </row>
        <row r="7">
          <cell r="B7" t="str">
            <v>BELAIR</v>
          </cell>
          <cell r="C7">
            <v>19</v>
          </cell>
          <cell r="D7">
            <v>555000</v>
          </cell>
          <cell r="E7">
            <v>18</v>
          </cell>
          <cell r="F7">
            <v>700000</v>
          </cell>
        </row>
        <row r="8">
          <cell r="B8" t="str">
            <v>BRADBURY</v>
          </cell>
        </row>
        <row r="9">
          <cell r="B9" t="str">
            <v>BRIDGEWATER</v>
          </cell>
          <cell r="C9">
            <v>20</v>
          </cell>
          <cell r="D9">
            <v>470000</v>
          </cell>
          <cell r="E9">
            <v>18</v>
          </cell>
          <cell r="F9">
            <v>435475</v>
          </cell>
        </row>
        <row r="10">
          <cell r="B10" t="str">
            <v>CAREY GULLY</v>
          </cell>
        </row>
        <row r="11">
          <cell r="B11" t="str">
            <v>CASTAMBUL</v>
          </cell>
        </row>
        <row r="12">
          <cell r="B12" t="str">
            <v>CHERRYVILLE</v>
          </cell>
        </row>
        <row r="13">
          <cell r="B13" t="str">
            <v>CLELAND</v>
          </cell>
        </row>
        <row r="14">
          <cell r="B14" t="str">
            <v>CRAFERS</v>
          </cell>
          <cell r="C14">
            <v>9</v>
          </cell>
          <cell r="D14">
            <v>640500</v>
          </cell>
          <cell r="E14">
            <v>11</v>
          </cell>
          <cell r="F14">
            <v>775250</v>
          </cell>
        </row>
        <row r="15">
          <cell r="B15" t="str">
            <v>CRAFERS WEST</v>
          </cell>
          <cell r="C15">
            <v>4</v>
          </cell>
          <cell r="D15">
            <v>537575</v>
          </cell>
          <cell r="E15">
            <v>3</v>
          </cell>
          <cell r="F15">
            <v>562500</v>
          </cell>
        </row>
        <row r="16">
          <cell r="B16" t="str">
            <v>DORSET VALE</v>
          </cell>
        </row>
        <row r="17">
          <cell r="B17" t="str">
            <v>GREENHILL</v>
          </cell>
          <cell r="C17">
            <v>2</v>
          </cell>
          <cell r="D17">
            <v>520000</v>
          </cell>
          <cell r="E17">
            <v>2</v>
          </cell>
          <cell r="F17">
            <v>476500</v>
          </cell>
        </row>
        <row r="18">
          <cell r="B18" t="str">
            <v>HEATHFIELD</v>
          </cell>
          <cell r="C18">
            <v>4</v>
          </cell>
          <cell r="D18">
            <v>470000</v>
          </cell>
        </row>
        <row r="19">
          <cell r="B19" t="str">
            <v>HORSNELL GULLY</v>
          </cell>
        </row>
        <row r="20">
          <cell r="B20" t="str">
            <v>HUMBUG SCRUB</v>
          </cell>
        </row>
        <row r="21">
          <cell r="B21" t="str">
            <v>IRONBANK</v>
          </cell>
          <cell r="C21">
            <v>1</v>
          </cell>
          <cell r="D21">
            <v>1000000</v>
          </cell>
        </row>
        <row r="22">
          <cell r="B22" t="str">
            <v>LONGWOOD</v>
          </cell>
        </row>
        <row r="23">
          <cell r="B23" t="str">
            <v>MARBLE HILL</v>
          </cell>
        </row>
        <row r="24">
          <cell r="B24" t="str">
            <v>MONTACUTE</v>
          </cell>
        </row>
        <row r="25">
          <cell r="B25" t="str">
            <v>MOUNT GEORGE</v>
          </cell>
        </row>
        <row r="26">
          <cell r="B26" t="str">
            <v>MYLOR</v>
          </cell>
          <cell r="C26">
            <v>1</v>
          </cell>
          <cell r="D26">
            <v>380000</v>
          </cell>
          <cell r="E26">
            <v>2</v>
          </cell>
          <cell r="F26">
            <v>458750</v>
          </cell>
        </row>
        <row r="27">
          <cell r="B27" t="str">
            <v>NORTON SUMMIT</v>
          </cell>
          <cell r="E27">
            <v>1</v>
          </cell>
          <cell r="F27">
            <v>660000</v>
          </cell>
        </row>
        <row r="28">
          <cell r="B28" t="str">
            <v>PICCADILLY</v>
          </cell>
        </row>
        <row r="29">
          <cell r="B29" t="str">
            <v>ROSTREVOR</v>
          </cell>
          <cell r="C29">
            <v>25</v>
          </cell>
          <cell r="D29">
            <v>548000</v>
          </cell>
          <cell r="E29">
            <v>29</v>
          </cell>
          <cell r="F29">
            <v>580000</v>
          </cell>
        </row>
        <row r="30">
          <cell r="B30" t="str">
            <v>SCOTT CREEK</v>
          </cell>
        </row>
        <row r="31">
          <cell r="B31" t="str">
            <v>STIRLING</v>
          </cell>
          <cell r="C31">
            <v>18</v>
          </cell>
          <cell r="D31">
            <v>785000</v>
          </cell>
          <cell r="E31">
            <v>17</v>
          </cell>
          <cell r="F31">
            <v>780000</v>
          </cell>
        </row>
        <row r="32">
          <cell r="B32" t="str">
            <v>STONYFELL</v>
          </cell>
          <cell r="C32">
            <v>5</v>
          </cell>
          <cell r="D32">
            <v>761000</v>
          </cell>
          <cell r="E32">
            <v>8</v>
          </cell>
          <cell r="F32">
            <v>946000</v>
          </cell>
        </row>
        <row r="33">
          <cell r="B33" t="str">
            <v>SUMMERTOWN</v>
          </cell>
          <cell r="C33">
            <v>2</v>
          </cell>
          <cell r="D33">
            <v>525000</v>
          </cell>
          <cell r="E33">
            <v>3</v>
          </cell>
          <cell r="F33">
            <v>621500</v>
          </cell>
        </row>
        <row r="34">
          <cell r="B34" t="str">
            <v>TERINGIE</v>
          </cell>
          <cell r="E34">
            <v>1</v>
          </cell>
          <cell r="F34">
            <v>779500</v>
          </cell>
        </row>
        <row r="35">
          <cell r="B35" t="str">
            <v>UPPER STURT</v>
          </cell>
          <cell r="C35">
            <v>4</v>
          </cell>
          <cell r="D35">
            <v>519500</v>
          </cell>
          <cell r="E35">
            <v>1</v>
          </cell>
          <cell r="F35">
            <v>530000</v>
          </cell>
        </row>
        <row r="36">
          <cell r="B36" t="str">
            <v>URAIDLA</v>
          </cell>
          <cell r="C36">
            <v>2</v>
          </cell>
          <cell r="D36">
            <v>518000</v>
          </cell>
          <cell r="E36">
            <v>2</v>
          </cell>
          <cell r="F36">
            <v>585250</v>
          </cell>
        </row>
        <row r="37">
          <cell r="B37" t="str">
            <v>WATERFALL GULLY</v>
          </cell>
        </row>
        <row r="38">
          <cell r="B38" t="str">
            <v>WOODFORDE</v>
          </cell>
          <cell r="C38">
            <v>3</v>
          </cell>
          <cell r="D38">
            <v>855000</v>
          </cell>
          <cell r="E38">
            <v>1</v>
          </cell>
          <cell r="F38">
            <v>860000</v>
          </cell>
        </row>
        <row r="39">
          <cell r="B39" t="str">
            <v>AULDANA</v>
          </cell>
          <cell r="C39">
            <v>4</v>
          </cell>
          <cell r="D39">
            <v>862500</v>
          </cell>
          <cell r="E39">
            <v>2</v>
          </cell>
          <cell r="F39">
            <v>759000</v>
          </cell>
        </row>
        <row r="40">
          <cell r="B40" t="str">
            <v>BEAUMONT</v>
          </cell>
          <cell r="C40">
            <v>7</v>
          </cell>
          <cell r="D40">
            <v>1300000</v>
          </cell>
          <cell r="E40">
            <v>10</v>
          </cell>
          <cell r="F40">
            <v>1050000</v>
          </cell>
        </row>
        <row r="41">
          <cell r="B41" t="str">
            <v>BEULAH PARK</v>
          </cell>
          <cell r="C41">
            <v>8</v>
          </cell>
          <cell r="D41">
            <v>750000</v>
          </cell>
          <cell r="E41">
            <v>4</v>
          </cell>
          <cell r="F41">
            <v>798000</v>
          </cell>
        </row>
        <row r="42">
          <cell r="B42" t="str">
            <v>BURNSIDE</v>
          </cell>
          <cell r="C42">
            <v>15</v>
          </cell>
          <cell r="D42">
            <v>875000</v>
          </cell>
          <cell r="E42">
            <v>11</v>
          </cell>
          <cell r="F42">
            <v>873500</v>
          </cell>
        </row>
        <row r="43">
          <cell r="B43" t="str">
            <v>DULWICH</v>
          </cell>
          <cell r="C43">
            <v>4</v>
          </cell>
          <cell r="D43">
            <v>975000</v>
          </cell>
          <cell r="E43">
            <v>2</v>
          </cell>
          <cell r="F43">
            <v>1390000</v>
          </cell>
        </row>
        <row r="44">
          <cell r="B44" t="str">
            <v>EASTWOOD</v>
          </cell>
          <cell r="C44">
            <v>1</v>
          </cell>
          <cell r="D44">
            <v>660000</v>
          </cell>
          <cell r="E44">
            <v>5</v>
          </cell>
          <cell r="F44">
            <v>635000</v>
          </cell>
        </row>
        <row r="45">
          <cell r="B45" t="str">
            <v>ERINDALE</v>
          </cell>
          <cell r="C45">
            <v>4</v>
          </cell>
          <cell r="D45">
            <v>1156000</v>
          </cell>
          <cell r="E45">
            <v>4</v>
          </cell>
          <cell r="F45">
            <v>1145000</v>
          </cell>
        </row>
        <row r="46">
          <cell r="B46" t="str">
            <v>FREWVILLE</v>
          </cell>
          <cell r="C46">
            <v>3</v>
          </cell>
          <cell r="D46">
            <v>708888</v>
          </cell>
          <cell r="E46">
            <v>3</v>
          </cell>
          <cell r="F46">
            <v>900000</v>
          </cell>
        </row>
        <row r="47">
          <cell r="B47" t="str">
            <v>GLEN OSMOND</v>
          </cell>
          <cell r="C47">
            <v>3</v>
          </cell>
          <cell r="D47">
            <v>1250000</v>
          </cell>
          <cell r="E47">
            <v>6</v>
          </cell>
          <cell r="F47">
            <v>1007500</v>
          </cell>
        </row>
        <row r="48">
          <cell r="B48" t="str">
            <v>GLENSIDE</v>
          </cell>
          <cell r="C48">
            <v>1</v>
          </cell>
          <cell r="D48">
            <v>1120000</v>
          </cell>
          <cell r="E48">
            <v>4</v>
          </cell>
          <cell r="F48">
            <v>858250</v>
          </cell>
        </row>
        <row r="49">
          <cell r="B49" t="str">
            <v>GLENUNGA</v>
          </cell>
          <cell r="C49">
            <v>7</v>
          </cell>
          <cell r="D49">
            <v>910000</v>
          </cell>
          <cell r="E49">
            <v>11</v>
          </cell>
          <cell r="F49">
            <v>1000000</v>
          </cell>
        </row>
        <row r="50">
          <cell r="B50" t="str">
            <v>HAZELWOOD PARK</v>
          </cell>
          <cell r="C50">
            <v>10</v>
          </cell>
          <cell r="D50">
            <v>986500</v>
          </cell>
          <cell r="E50">
            <v>10</v>
          </cell>
          <cell r="F50">
            <v>828125</v>
          </cell>
        </row>
        <row r="51">
          <cell r="B51" t="str">
            <v>HORSNELL GULLY</v>
          </cell>
        </row>
        <row r="52">
          <cell r="B52" t="str">
            <v>KENSINGTON GARDENS</v>
          </cell>
          <cell r="C52">
            <v>3</v>
          </cell>
          <cell r="D52">
            <v>1175000</v>
          </cell>
          <cell r="E52">
            <v>5</v>
          </cell>
          <cell r="F52">
            <v>733000</v>
          </cell>
        </row>
        <row r="53">
          <cell r="B53" t="str">
            <v>KENSINGTON PARK</v>
          </cell>
          <cell r="C53">
            <v>9</v>
          </cell>
          <cell r="D53">
            <v>800000</v>
          </cell>
          <cell r="E53">
            <v>15</v>
          </cell>
          <cell r="F53">
            <v>890000</v>
          </cell>
        </row>
        <row r="54">
          <cell r="B54" t="str">
            <v>LEABROOK</v>
          </cell>
          <cell r="C54">
            <v>3</v>
          </cell>
          <cell r="D54">
            <v>990000</v>
          </cell>
          <cell r="E54">
            <v>5</v>
          </cell>
          <cell r="F54">
            <v>1670000</v>
          </cell>
        </row>
        <row r="55">
          <cell r="B55" t="str">
            <v>LEAWOOD GARDENS</v>
          </cell>
        </row>
        <row r="56">
          <cell r="B56" t="str">
            <v>LINDEN PARK</v>
          </cell>
          <cell r="C56">
            <v>8</v>
          </cell>
          <cell r="D56">
            <v>740000</v>
          </cell>
          <cell r="E56">
            <v>7</v>
          </cell>
          <cell r="F56">
            <v>850000</v>
          </cell>
        </row>
        <row r="57">
          <cell r="B57" t="str">
            <v>MAGILL</v>
          </cell>
          <cell r="C57">
            <v>28</v>
          </cell>
          <cell r="D57">
            <v>605000</v>
          </cell>
          <cell r="E57">
            <v>35</v>
          </cell>
          <cell r="F57">
            <v>645000</v>
          </cell>
        </row>
        <row r="58">
          <cell r="B58" t="str">
            <v>MOUNT OSMOND</v>
          </cell>
          <cell r="C58">
            <v>3</v>
          </cell>
          <cell r="D58">
            <v>1216000</v>
          </cell>
          <cell r="E58">
            <v>2</v>
          </cell>
          <cell r="F58">
            <v>915000</v>
          </cell>
        </row>
        <row r="59">
          <cell r="B59" t="str">
            <v>ROSE PARK</v>
          </cell>
          <cell r="C59">
            <v>1</v>
          </cell>
          <cell r="D59">
            <v>1320000</v>
          </cell>
          <cell r="E59">
            <v>2</v>
          </cell>
          <cell r="F59">
            <v>1522000</v>
          </cell>
        </row>
        <row r="60">
          <cell r="B60" t="str">
            <v>ROSSLYN PARK</v>
          </cell>
          <cell r="C60">
            <v>3</v>
          </cell>
          <cell r="D60">
            <v>890000</v>
          </cell>
          <cell r="E60">
            <v>5</v>
          </cell>
          <cell r="F60">
            <v>960500</v>
          </cell>
        </row>
        <row r="61">
          <cell r="B61" t="str">
            <v>SKYE</v>
          </cell>
          <cell r="E61">
            <v>2</v>
          </cell>
          <cell r="F61">
            <v>688500</v>
          </cell>
        </row>
        <row r="62">
          <cell r="B62" t="str">
            <v>ST GEORGES</v>
          </cell>
          <cell r="C62">
            <v>11</v>
          </cell>
          <cell r="D62">
            <v>795000</v>
          </cell>
          <cell r="E62">
            <v>9</v>
          </cell>
          <cell r="F62">
            <v>915000</v>
          </cell>
        </row>
        <row r="63">
          <cell r="B63" t="str">
            <v>STONYFELL</v>
          </cell>
          <cell r="C63">
            <v>5</v>
          </cell>
          <cell r="D63">
            <v>761000</v>
          </cell>
          <cell r="E63">
            <v>8</v>
          </cell>
          <cell r="F63">
            <v>946000</v>
          </cell>
        </row>
        <row r="64">
          <cell r="B64" t="str">
            <v>TOORAK GARDENS</v>
          </cell>
          <cell r="C64">
            <v>10</v>
          </cell>
          <cell r="D64">
            <v>1230000</v>
          </cell>
          <cell r="E64">
            <v>6</v>
          </cell>
          <cell r="F64">
            <v>1320000</v>
          </cell>
        </row>
        <row r="65">
          <cell r="B65" t="str">
            <v>TUSMORE</v>
          </cell>
          <cell r="C65">
            <v>3</v>
          </cell>
          <cell r="D65">
            <v>1300001</v>
          </cell>
          <cell r="E65">
            <v>3</v>
          </cell>
          <cell r="F65">
            <v>1027500</v>
          </cell>
        </row>
        <row r="66">
          <cell r="B66" t="str">
            <v>WATERFALL GULLY</v>
          </cell>
        </row>
        <row r="67">
          <cell r="B67" t="str">
            <v>WATTLE PARK</v>
          </cell>
          <cell r="C67">
            <v>8</v>
          </cell>
          <cell r="D67">
            <v>771000</v>
          </cell>
          <cell r="E67">
            <v>5</v>
          </cell>
          <cell r="F67">
            <v>828500</v>
          </cell>
        </row>
        <row r="68">
          <cell r="B68" t="str">
            <v>ATHELSTONE</v>
          </cell>
          <cell r="C68">
            <v>31</v>
          </cell>
          <cell r="D68">
            <v>575000</v>
          </cell>
          <cell r="E68">
            <v>25</v>
          </cell>
          <cell r="F68">
            <v>532000</v>
          </cell>
        </row>
        <row r="69">
          <cell r="B69" t="str">
            <v>CAMPBELLTOWN</v>
          </cell>
          <cell r="C69">
            <v>28</v>
          </cell>
          <cell r="D69">
            <v>541000</v>
          </cell>
          <cell r="E69">
            <v>24</v>
          </cell>
          <cell r="F69">
            <v>528000</v>
          </cell>
        </row>
        <row r="70">
          <cell r="B70" t="str">
            <v>HECTORVILLE</v>
          </cell>
          <cell r="C70">
            <v>8</v>
          </cell>
          <cell r="D70">
            <v>550000</v>
          </cell>
          <cell r="E70">
            <v>16</v>
          </cell>
          <cell r="F70">
            <v>495000</v>
          </cell>
        </row>
        <row r="71">
          <cell r="B71" t="str">
            <v>MAGILL</v>
          </cell>
          <cell r="C71">
            <v>28</v>
          </cell>
          <cell r="D71">
            <v>605000</v>
          </cell>
          <cell r="E71">
            <v>35</v>
          </cell>
          <cell r="F71">
            <v>645000</v>
          </cell>
        </row>
        <row r="72">
          <cell r="B72" t="str">
            <v>NEWTON</v>
          </cell>
          <cell r="C72">
            <v>12</v>
          </cell>
          <cell r="D72">
            <v>506750</v>
          </cell>
          <cell r="E72">
            <v>16</v>
          </cell>
          <cell r="F72">
            <v>570000</v>
          </cell>
        </row>
        <row r="73">
          <cell r="B73" t="str">
            <v>PARADISE</v>
          </cell>
          <cell r="C73">
            <v>25</v>
          </cell>
          <cell r="D73">
            <v>505000</v>
          </cell>
          <cell r="E73">
            <v>24</v>
          </cell>
          <cell r="F73">
            <v>520000</v>
          </cell>
        </row>
        <row r="74">
          <cell r="B74" t="str">
            <v>ROSTREVOR</v>
          </cell>
          <cell r="C74">
            <v>25</v>
          </cell>
          <cell r="D74">
            <v>548000</v>
          </cell>
          <cell r="E74">
            <v>29</v>
          </cell>
          <cell r="F74">
            <v>580000</v>
          </cell>
        </row>
        <row r="75">
          <cell r="B75" t="str">
            <v>TRANMERE</v>
          </cell>
          <cell r="C75">
            <v>12</v>
          </cell>
          <cell r="D75">
            <v>654000</v>
          </cell>
          <cell r="E75">
            <v>12</v>
          </cell>
          <cell r="F75">
            <v>670000</v>
          </cell>
        </row>
        <row r="76">
          <cell r="B76" t="str">
            <v>ALBERT PARK</v>
          </cell>
          <cell r="C76">
            <v>1</v>
          </cell>
          <cell r="D76">
            <v>615000</v>
          </cell>
          <cell r="E76">
            <v>6</v>
          </cell>
          <cell r="F76">
            <v>400000</v>
          </cell>
        </row>
        <row r="77">
          <cell r="B77" t="str">
            <v>ALLENBY GARDENS</v>
          </cell>
          <cell r="C77">
            <v>9</v>
          </cell>
          <cell r="D77">
            <v>572000</v>
          </cell>
          <cell r="E77">
            <v>4</v>
          </cell>
          <cell r="F77">
            <v>725000</v>
          </cell>
        </row>
        <row r="78">
          <cell r="B78" t="str">
            <v>ATHOL PARK</v>
          </cell>
          <cell r="C78">
            <v>5</v>
          </cell>
          <cell r="D78">
            <v>380500</v>
          </cell>
          <cell r="E78">
            <v>7</v>
          </cell>
          <cell r="F78">
            <v>320000</v>
          </cell>
        </row>
        <row r="79">
          <cell r="B79" t="str">
            <v>BEVERLEY</v>
          </cell>
          <cell r="C79">
            <v>6</v>
          </cell>
          <cell r="D79">
            <v>461250</v>
          </cell>
          <cell r="E79">
            <v>2</v>
          </cell>
          <cell r="F79">
            <v>449125</v>
          </cell>
        </row>
        <row r="80">
          <cell r="B80" t="str">
            <v>BOWDEN</v>
          </cell>
          <cell r="E80">
            <v>2</v>
          </cell>
          <cell r="F80">
            <v>925000</v>
          </cell>
        </row>
        <row r="81">
          <cell r="B81" t="str">
            <v>BROMPTON</v>
          </cell>
          <cell r="C81">
            <v>10</v>
          </cell>
          <cell r="D81">
            <v>469000</v>
          </cell>
          <cell r="E81">
            <v>9</v>
          </cell>
          <cell r="F81">
            <v>557550</v>
          </cell>
        </row>
        <row r="82">
          <cell r="B82" t="str">
            <v>CHELTENHAM</v>
          </cell>
          <cell r="C82">
            <v>7</v>
          </cell>
          <cell r="D82">
            <v>428000</v>
          </cell>
          <cell r="E82">
            <v>3</v>
          </cell>
          <cell r="F82">
            <v>405220</v>
          </cell>
        </row>
        <row r="83">
          <cell r="B83" t="str">
            <v>CROYDON</v>
          </cell>
          <cell r="C83">
            <v>2</v>
          </cell>
          <cell r="D83">
            <v>521500</v>
          </cell>
          <cell r="E83">
            <v>8</v>
          </cell>
          <cell r="F83">
            <v>670000</v>
          </cell>
        </row>
        <row r="84">
          <cell r="B84" t="str">
            <v>DEVON PARK</v>
          </cell>
          <cell r="E84">
            <v>4</v>
          </cell>
          <cell r="F84">
            <v>516250</v>
          </cell>
        </row>
        <row r="85">
          <cell r="B85" t="str">
            <v>FINDON</v>
          </cell>
          <cell r="C85">
            <v>16</v>
          </cell>
          <cell r="D85">
            <v>480750</v>
          </cell>
          <cell r="E85">
            <v>20</v>
          </cell>
          <cell r="F85">
            <v>512500</v>
          </cell>
        </row>
        <row r="86">
          <cell r="B86" t="str">
            <v>FLINDERS PARK</v>
          </cell>
          <cell r="C86">
            <v>18</v>
          </cell>
          <cell r="D86">
            <v>498000</v>
          </cell>
          <cell r="E86">
            <v>20</v>
          </cell>
          <cell r="F86">
            <v>587500</v>
          </cell>
        </row>
        <row r="87">
          <cell r="B87" t="str">
            <v>FULHAM GARDENS</v>
          </cell>
          <cell r="C87">
            <v>14</v>
          </cell>
          <cell r="D87">
            <v>578750</v>
          </cell>
          <cell r="E87">
            <v>20</v>
          </cell>
          <cell r="F87">
            <v>620000</v>
          </cell>
        </row>
        <row r="88">
          <cell r="B88" t="str">
            <v>GRANGE</v>
          </cell>
          <cell r="C88">
            <v>13</v>
          </cell>
          <cell r="D88">
            <v>685000</v>
          </cell>
          <cell r="E88">
            <v>16</v>
          </cell>
          <cell r="F88">
            <v>762500</v>
          </cell>
        </row>
        <row r="89">
          <cell r="B89" t="str">
            <v>HENDON</v>
          </cell>
          <cell r="C89">
            <v>9</v>
          </cell>
          <cell r="D89">
            <v>400000</v>
          </cell>
          <cell r="E89">
            <v>6</v>
          </cell>
          <cell r="F89">
            <v>405000</v>
          </cell>
        </row>
        <row r="90">
          <cell r="B90" t="str">
            <v>HENLEY BEACH</v>
          </cell>
          <cell r="C90">
            <v>12</v>
          </cell>
          <cell r="D90">
            <v>800000</v>
          </cell>
          <cell r="E90">
            <v>20</v>
          </cell>
          <cell r="F90">
            <v>705500</v>
          </cell>
        </row>
        <row r="91">
          <cell r="B91" t="str">
            <v>HENLEY BEACH SOUTH</v>
          </cell>
          <cell r="C91">
            <v>9</v>
          </cell>
          <cell r="D91">
            <v>860000</v>
          </cell>
          <cell r="E91">
            <v>7</v>
          </cell>
          <cell r="F91">
            <v>690000</v>
          </cell>
        </row>
        <row r="92">
          <cell r="B92" t="str">
            <v>HINDMARSH</v>
          </cell>
        </row>
        <row r="93">
          <cell r="B93" t="str">
            <v>KIDMAN PARK</v>
          </cell>
          <cell r="C93">
            <v>14</v>
          </cell>
          <cell r="D93">
            <v>637500</v>
          </cell>
          <cell r="E93">
            <v>18</v>
          </cell>
          <cell r="F93">
            <v>573000</v>
          </cell>
        </row>
        <row r="94">
          <cell r="B94" t="str">
            <v>KILKENNY</v>
          </cell>
          <cell r="C94">
            <v>5</v>
          </cell>
          <cell r="D94">
            <v>395000</v>
          </cell>
          <cell r="E94">
            <v>3</v>
          </cell>
          <cell r="F94">
            <v>489000</v>
          </cell>
        </row>
        <row r="95">
          <cell r="B95" t="str">
            <v>OVINGHAM</v>
          </cell>
        </row>
        <row r="96">
          <cell r="B96" t="str">
            <v>PENNINGTON</v>
          </cell>
          <cell r="C96">
            <v>11</v>
          </cell>
          <cell r="D96">
            <v>383750</v>
          </cell>
          <cell r="E96">
            <v>4</v>
          </cell>
          <cell r="F96">
            <v>390000</v>
          </cell>
        </row>
        <row r="97">
          <cell r="B97" t="str">
            <v>RENOWN PARK</v>
          </cell>
          <cell r="C97">
            <v>6</v>
          </cell>
          <cell r="D97">
            <v>450000</v>
          </cell>
          <cell r="E97">
            <v>3</v>
          </cell>
          <cell r="F97">
            <v>555000</v>
          </cell>
        </row>
        <row r="98">
          <cell r="B98" t="str">
            <v>RIDLEYTON</v>
          </cell>
          <cell r="C98">
            <v>6</v>
          </cell>
          <cell r="D98">
            <v>535500</v>
          </cell>
          <cell r="E98">
            <v>5</v>
          </cell>
          <cell r="F98">
            <v>645000</v>
          </cell>
        </row>
        <row r="99">
          <cell r="B99" t="str">
            <v>ROSEWATER</v>
          </cell>
          <cell r="C99">
            <v>15</v>
          </cell>
          <cell r="D99">
            <v>340000</v>
          </cell>
          <cell r="E99">
            <v>12</v>
          </cell>
          <cell r="F99">
            <v>350000</v>
          </cell>
        </row>
        <row r="100">
          <cell r="B100" t="str">
            <v>ROYAL PARK</v>
          </cell>
          <cell r="C100">
            <v>6</v>
          </cell>
          <cell r="D100">
            <v>378000</v>
          </cell>
          <cell r="E100">
            <v>12</v>
          </cell>
          <cell r="F100">
            <v>400000</v>
          </cell>
        </row>
        <row r="101">
          <cell r="B101" t="str">
            <v>SEATON</v>
          </cell>
          <cell r="C101">
            <v>33</v>
          </cell>
          <cell r="D101">
            <v>468000</v>
          </cell>
          <cell r="E101">
            <v>37</v>
          </cell>
          <cell r="F101">
            <v>525000</v>
          </cell>
        </row>
        <row r="102">
          <cell r="B102" t="str">
            <v>SEMAPHORE PARK</v>
          </cell>
          <cell r="C102">
            <v>18</v>
          </cell>
          <cell r="D102">
            <v>484500</v>
          </cell>
          <cell r="E102">
            <v>11</v>
          </cell>
          <cell r="F102">
            <v>470000</v>
          </cell>
        </row>
        <row r="103">
          <cell r="B103" t="str">
            <v>ST CLAIR</v>
          </cell>
          <cell r="C103">
            <v>3</v>
          </cell>
          <cell r="D103">
            <v>583500</v>
          </cell>
          <cell r="E103">
            <v>4</v>
          </cell>
          <cell r="F103">
            <v>641000</v>
          </cell>
        </row>
        <row r="104">
          <cell r="B104" t="str">
            <v>TENNYSON</v>
          </cell>
          <cell r="C104">
            <v>2</v>
          </cell>
          <cell r="D104">
            <v>1662500</v>
          </cell>
          <cell r="E104">
            <v>3</v>
          </cell>
          <cell r="F104">
            <v>1800000</v>
          </cell>
        </row>
        <row r="105">
          <cell r="B105" t="str">
            <v>WELLAND</v>
          </cell>
          <cell r="C105">
            <v>4</v>
          </cell>
          <cell r="D105">
            <v>515000</v>
          </cell>
          <cell r="E105">
            <v>3</v>
          </cell>
          <cell r="F105">
            <v>712000</v>
          </cell>
        </row>
        <row r="106">
          <cell r="B106" t="str">
            <v>WEST BEACH</v>
          </cell>
          <cell r="C106">
            <v>7</v>
          </cell>
          <cell r="D106">
            <v>810000</v>
          </cell>
          <cell r="E106">
            <v>12</v>
          </cell>
          <cell r="F106">
            <v>670000</v>
          </cell>
        </row>
        <row r="107">
          <cell r="B107" t="str">
            <v>WEST CROYDON</v>
          </cell>
          <cell r="C107">
            <v>18</v>
          </cell>
          <cell r="D107">
            <v>551500</v>
          </cell>
          <cell r="E107">
            <v>11</v>
          </cell>
          <cell r="F107">
            <v>539000</v>
          </cell>
        </row>
        <row r="108">
          <cell r="B108" t="str">
            <v>WEST HINDMARSH</v>
          </cell>
          <cell r="C108">
            <v>5</v>
          </cell>
          <cell r="D108">
            <v>467500</v>
          </cell>
          <cell r="E108">
            <v>4</v>
          </cell>
          <cell r="F108">
            <v>492000</v>
          </cell>
        </row>
        <row r="109">
          <cell r="B109" t="str">
            <v>WEST LAKES</v>
          </cell>
          <cell r="C109">
            <v>17</v>
          </cell>
          <cell r="D109">
            <v>682500</v>
          </cell>
          <cell r="E109">
            <v>21</v>
          </cell>
          <cell r="F109">
            <v>707500</v>
          </cell>
        </row>
        <row r="110">
          <cell r="B110" t="str">
            <v>WEST LAKES SHORE</v>
          </cell>
          <cell r="C110">
            <v>7</v>
          </cell>
          <cell r="D110">
            <v>595000</v>
          </cell>
          <cell r="E110">
            <v>10</v>
          </cell>
          <cell r="F110">
            <v>555000</v>
          </cell>
        </row>
        <row r="111">
          <cell r="B111" t="str">
            <v>WOODVILLE</v>
          </cell>
          <cell r="C111">
            <v>3</v>
          </cell>
          <cell r="D111">
            <v>652000</v>
          </cell>
          <cell r="E111">
            <v>2</v>
          </cell>
          <cell r="F111">
            <v>493800</v>
          </cell>
        </row>
        <row r="112">
          <cell r="B112" t="str">
            <v>WOODVILLE NORTH</v>
          </cell>
          <cell r="C112">
            <v>10</v>
          </cell>
          <cell r="D112">
            <v>375000</v>
          </cell>
          <cell r="E112">
            <v>5</v>
          </cell>
          <cell r="F112">
            <v>540000</v>
          </cell>
        </row>
        <row r="113">
          <cell r="B113" t="str">
            <v>WOODVILLE PARK</v>
          </cell>
          <cell r="C113">
            <v>3</v>
          </cell>
          <cell r="D113">
            <v>705000</v>
          </cell>
          <cell r="E113">
            <v>4</v>
          </cell>
          <cell r="F113">
            <v>591250</v>
          </cell>
        </row>
        <row r="114">
          <cell r="B114" t="str">
            <v>WOODVILLE SOUTH</v>
          </cell>
          <cell r="C114">
            <v>14</v>
          </cell>
          <cell r="D114">
            <v>473000</v>
          </cell>
          <cell r="E114">
            <v>17</v>
          </cell>
          <cell r="F114">
            <v>535500</v>
          </cell>
        </row>
        <row r="115">
          <cell r="B115" t="str">
            <v>WOODVILLE WEST</v>
          </cell>
          <cell r="C115">
            <v>14</v>
          </cell>
          <cell r="D115">
            <v>490000</v>
          </cell>
          <cell r="E115">
            <v>12</v>
          </cell>
          <cell r="F115">
            <v>511000</v>
          </cell>
        </row>
        <row r="116">
          <cell r="B116" t="str">
            <v>BIBARINGA</v>
          </cell>
        </row>
        <row r="117">
          <cell r="B117" t="str">
            <v>EVANSTON</v>
          </cell>
          <cell r="C117">
            <v>7</v>
          </cell>
          <cell r="D117">
            <v>271500</v>
          </cell>
          <cell r="E117">
            <v>8</v>
          </cell>
          <cell r="F117">
            <v>313000</v>
          </cell>
        </row>
        <row r="118">
          <cell r="B118" t="str">
            <v>EVANSTON GARDENS</v>
          </cell>
          <cell r="C118">
            <v>12</v>
          </cell>
          <cell r="D118">
            <v>310650</v>
          </cell>
          <cell r="E118">
            <v>6</v>
          </cell>
          <cell r="F118">
            <v>325000</v>
          </cell>
        </row>
        <row r="119">
          <cell r="B119" t="str">
            <v>EVANSTON PARK</v>
          </cell>
          <cell r="C119">
            <v>29</v>
          </cell>
          <cell r="D119">
            <v>371000</v>
          </cell>
          <cell r="E119">
            <v>24</v>
          </cell>
          <cell r="F119">
            <v>342500</v>
          </cell>
        </row>
        <row r="120">
          <cell r="B120" t="str">
            <v>EVANSTON SOUTH</v>
          </cell>
          <cell r="C120">
            <v>4</v>
          </cell>
          <cell r="D120">
            <v>355000</v>
          </cell>
          <cell r="E120">
            <v>1</v>
          </cell>
          <cell r="F120">
            <v>265000</v>
          </cell>
        </row>
        <row r="121">
          <cell r="B121" t="str">
            <v>GAWLER</v>
          </cell>
          <cell r="E121">
            <v>2</v>
          </cell>
          <cell r="F121">
            <v>442500</v>
          </cell>
        </row>
        <row r="122">
          <cell r="B122" t="str">
            <v>GAWLER EAST</v>
          </cell>
          <cell r="C122">
            <v>24</v>
          </cell>
          <cell r="D122">
            <v>368750</v>
          </cell>
          <cell r="E122">
            <v>34</v>
          </cell>
          <cell r="F122">
            <v>360000</v>
          </cell>
        </row>
        <row r="123">
          <cell r="B123" t="str">
            <v>GAWLER SOUTH</v>
          </cell>
          <cell r="C123">
            <v>10</v>
          </cell>
          <cell r="D123">
            <v>350000</v>
          </cell>
          <cell r="E123">
            <v>13</v>
          </cell>
          <cell r="F123">
            <v>278250</v>
          </cell>
        </row>
        <row r="124">
          <cell r="B124" t="str">
            <v>GAWLER WEST</v>
          </cell>
          <cell r="C124">
            <v>4</v>
          </cell>
          <cell r="D124">
            <v>267500</v>
          </cell>
          <cell r="E124">
            <v>2</v>
          </cell>
          <cell r="F124">
            <v>202750</v>
          </cell>
        </row>
        <row r="125">
          <cell r="B125" t="str">
            <v>HILLIER</v>
          </cell>
        </row>
        <row r="126">
          <cell r="B126" t="str">
            <v>KUDLA</v>
          </cell>
        </row>
        <row r="127">
          <cell r="B127" t="str">
            <v>REID</v>
          </cell>
          <cell r="E127">
            <v>4</v>
          </cell>
          <cell r="F127">
            <v>408500</v>
          </cell>
        </row>
        <row r="128">
          <cell r="B128" t="str">
            <v>ULEYBURY</v>
          </cell>
        </row>
        <row r="129">
          <cell r="B129" t="str">
            <v>WILLASTON</v>
          </cell>
          <cell r="C129">
            <v>22</v>
          </cell>
          <cell r="D129">
            <v>290000</v>
          </cell>
          <cell r="E129">
            <v>18</v>
          </cell>
          <cell r="F129">
            <v>312250</v>
          </cell>
        </row>
        <row r="130">
          <cell r="B130" t="str">
            <v>BRIGHTON</v>
          </cell>
          <cell r="C130">
            <v>14</v>
          </cell>
          <cell r="D130">
            <v>717000</v>
          </cell>
          <cell r="E130">
            <v>11</v>
          </cell>
          <cell r="F130">
            <v>606000</v>
          </cell>
        </row>
        <row r="131">
          <cell r="B131" t="str">
            <v>GLENELG</v>
          </cell>
          <cell r="C131">
            <v>4</v>
          </cell>
          <cell r="D131">
            <v>940000</v>
          </cell>
          <cell r="E131">
            <v>1</v>
          </cell>
          <cell r="F131">
            <v>785000</v>
          </cell>
        </row>
        <row r="132">
          <cell r="B132" t="str">
            <v>GLENELG EAST</v>
          </cell>
          <cell r="C132">
            <v>8</v>
          </cell>
          <cell r="D132">
            <v>760000</v>
          </cell>
          <cell r="E132">
            <v>8</v>
          </cell>
          <cell r="F132">
            <v>925000</v>
          </cell>
        </row>
        <row r="133">
          <cell r="B133" t="str">
            <v>GLENELG NORTH</v>
          </cell>
          <cell r="C133">
            <v>12</v>
          </cell>
          <cell r="D133">
            <v>553000</v>
          </cell>
          <cell r="E133">
            <v>22</v>
          </cell>
          <cell r="F133">
            <v>680000</v>
          </cell>
        </row>
        <row r="134">
          <cell r="B134" t="str">
            <v>GLENELG SOUTH</v>
          </cell>
          <cell r="C134">
            <v>2</v>
          </cell>
          <cell r="D134">
            <v>930000</v>
          </cell>
          <cell r="E134">
            <v>3</v>
          </cell>
          <cell r="F134">
            <v>780000</v>
          </cell>
        </row>
        <row r="135">
          <cell r="B135" t="str">
            <v>HOVE</v>
          </cell>
          <cell r="C135">
            <v>8</v>
          </cell>
          <cell r="D135">
            <v>635000</v>
          </cell>
          <cell r="E135">
            <v>10</v>
          </cell>
          <cell r="F135">
            <v>617750</v>
          </cell>
        </row>
        <row r="136">
          <cell r="B136" t="str">
            <v>KINGSTON PARK</v>
          </cell>
          <cell r="C136">
            <v>2</v>
          </cell>
          <cell r="D136">
            <v>1755000</v>
          </cell>
          <cell r="E136">
            <v>3</v>
          </cell>
          <cell r="F136">
            <v>995000</v>
          </cell>
        </row>
        <row r="137">
          <cell r="B137" t="str">
            <v>NORTH BRIGHTON</v>
          </cell>
          <cell r="C137">
            <v>7</v>
          </cell>
          <cell r="D137">
            <v>740000</v>
          </cell>
          <cell r="E137">
            <v>12</v>
          </cell>
          <cell r="F137">
            <v>632500</v>
          </cell>
        </row>
        <row r="138">
          <cell r="B138" t="str">
            <v>SEACLIFF</v>
          </cell>
          <cell r="C138">
            <v>9</v>
          </cell>
          <cell r="D138">
            <v>677500</v>
          </cell>
          <cell r="E138">
            <v>3</v>
          </cell>
          <cell r="F138">
            <v>1010000</v>
          </cell>
        </row>
        <row r="139">
          <cell r="B139" t="str">
            <v>SEACLIFF PARK</v>
          </cell>
          <cell r="C139">
            <v>8</v>
          </cell>
          <cell r="D139">
            <v>510000</v>
          </cell>
          <cell r="E139">
            <v>7</v>
          </cell>
          <cell r="F139">
            <v>505000</v>
          </cell>
        </row>
        <row r="140">
          <cell r="B140" t="str">
            <v>SOMERTON PARK</v>
          </cell>
          <cell r="C140">
            <v>27</v>
          </cell>
          <cell r="D140">
            <v>640000</v>
          </cell>
          <cell r="E140">
            <v>15</v>
          </cell>
          <cell r="F140">
            <v>760000</v>
          </cell>
        </row>
        <row r="141">
          <cell r="B141" t="str">
            <v>SOUTH BRIGHTON</v>
          </cell>
          <cell r="C141">
            <v>3</v>
          </cell>
          <cell r="D141">
            <v>445000</v>
          </cell>
          <cell r="E141">
            <v>11</v>
          </cell>
          <cell r="F141">
            <v>530000</v>
          </cell>
        </row>
        <row r="142">
          <cell r="B142" t="str">
            <v>ASCOT PARK</v>
          </cell>
          <cell r="C142">
            <v>10</v>
          </cell>
          <cell r="D142">
            <v>425875</v>
          </cell>
          <cell r="E142">
            <v>9</v>
          </cell>
          <cell r="F142">
            <v>453500</v>
          </cell>
        </row>
        <row r="143">
          <cell r="B143" t="str">
            <v>BEDFORD PARK</v>
          </cell>
          <cell r="E143">
            <v>4</v>
          </cell>
          <cell r="F143">
            <v>448000</v>
          </cell>
        </row>
        <row r="144">
          <cell r="B144" t="str">
            <v>CLOVELLY PARK</v>
          </cell>
          <cell r="C144">
            <v>13</v>
          </cell>
          <cell r="D144">
            <v>450000</v>
          </cell>
          <cell r="E144">
            <v>17</v>
          </cell>
          <cell r="F144">
            <v>475000</v>
          </cell>
        </row>
        <row r="145">
          <cell r="B145" t="str">
            <v>DARLINGTON</v>
          </cell>
          <cell r="C145">
            <v>6</v>
          </cell>
          <cell r="D145">
            <v>445500</v>
          </cell>
          <cell r="E145">
            <v>4</v>
          </cell>
          <cell r="F145">
            <v>935000</v>
          </cell>
        </row>
        <row r="146">
          <cell r="B146" t="str">
            <v>DOVER GARDENS</v>
          </cell>
          <cell r="C146">
            <v>12</v>
          </cell>
          <cell r="D146">
            <v>450100</v>
          </cell>
          <cell r="E146">
            <v>9</v>
          </cell>
          <cell r="F146">
            <v>535000</v>
          </cell>
        </row>
        <row r="147">
          <cell r="B147" t="str">
            <v>EDWARDSTOWN</v>
          </cell>
          <cell r="C147">
            <v>16</v>
          </cell>
          <cell r="D147">
            <v>475150</v>
          </cell>
          <cell r="E147">
            <v>11</v>
          </cell>
          <cell r="F147">
            <v>505750</v>
          </cell>
        </row>
        <row r="148">
          <cell r="B148" t="str">
            <v>GLANDORE</v>
          </cell>
          <cell r="C148">
            <v>7</v>
          </cell>
          <cell r="D148">
            <v>637500</v>
          </cell>
          <cell r="E148">
            <v>10</v>
          </cell>
          <cell r="F148">
            <v>733000</v>
          </cell>
        </row>
        <row r="149">
          <cell r="B149" t="str">
            <v>GLENGOWRIE</v>
          </cell>
          <cell r="C149">
            <v>15</v>
          </cell>
          <cell r="D149">
            <v>680000</v>
          </cell>
          <cell r="E149">
            <v>19</v>
          </cell>
          <cell r="F149">
            <v>637500</v>
          </cell>
        </row>
        <row r="150">
          <cell r="B150" t="str">
            <v>HALLETT COVE</v>
          </cell>
          <cell r="C150">
            <v>44</v>
          </cell>
          <cell r="D150">
            <v>455000</v>
          </cell>
          <cell r="E150">
            <v>53</v>
          </cell>
          <cell r="F150">
            <v>465000</v>
          </cell>
        </row>
        <row r="151">
          <cell r="B151" t="str">
            <v>LONSDALE</v>
          </cell>
        </row>
        <row r="152">
          <cell r="B152" t="str">
            <v>MARINO</v>
          </cell>
          <cell r="C152">
            <v>6</v>
          </cell>
          <cell r="D152">
            <v>586000</v>
          </cell>
          <cell r="E152">
            <v>8</v>
          </cell>
          <cell r="F152">
            <v>768500</v>
          </cell>
        </row>
        <row r="153">
          <cell r="B153" t="str">
            <v>MARION</v>
          </cell>
          <cell r="C153">
            <v>13</v>
          </cell>
          <cell r="D153">
            <v>464000</v>
          </cell>
          <cell r="E153">
            <v>10</v>
          </cell>
          <cell r="F153">
            <v>507000</v>
          </cell>
        </row>
        <row r="154">
          <cell r="B154" t="str">
            <v>MITCHELL PARK</v>
          </cell>
          <cell r="C154">
            <v>10</v>
          </cell>
          <cell r="D154">
            <v>410250</v>
          </cell>
          <cell r="E154">
            <v>16</v>
          </cell>
          <cell r="F154">
            <v>477000</v>
          </cell>
        </row>
        <row r="155">
          <cell r="B155" t="str">
            <v>MORPHETTVILLE</v>
          </cell>
          <cell r="C155">
            <v>15</v>
          </cell>
          <cell r="D155">
            <v>519000</v>
          </cell>
          <cell r="E155">
            <v>7</v>
          </cell>
          <cell r="F155">
            <v>480500</v>
          </cell>
        </row>
        <row r="156">
          <cell r="B156" t="str">
            <v>OAKLANDS PARK</v>
          </cell>
          <cell r="C156">
            <v>7</v>
          </cell>
          <cell r="D156">
            <v>450000</v>
          </cell>
          <cell r="E156">
            <v>8</v>
          </cell>
          <cell r="F156">
            <v>460000</v>
          </cell>
        </row>
        <row r="157">
          <cell r="B157" t="str">
            <v>O'HALLORAN HILL</v>
          </cell>
          <cell r="C157">
            <v>13</v>
          </cell>
          <cell r="D157">
            <v>365000</v>
          </cell>
          <cell r="E157">
            <v>16</v>
          </cell>
          <cell r="F157">
            <v>363000</v>
          </cell>
        </row>
        <row r="158">
          <cell r="B158" t="str">
            <v>PARK HOLME</v>
          </cell>
          <cell r="C158">
            <v>5</v>
          </cell>
          <cell r="D158">
            <v>532500</v>
          </cell>
          <cell r="E158">
            <v>8</v>
          </cell>
          <cell r="F158">
            <v>488750</v>
          </cell>
        </row>
        <row r="159">
          <cell r="B159" t="str">
            <v>PLYMPTON PARK</v>
          </cell>
          <cell r="C159">
            <v>13</v>
          </cell>
          <cell r="D159">
            <v>489500</v>
          </cell>
          <cell r="E159">
            <v>11</v>
          </cell>
          <cell r="F159">
            <v>580000</v>
          </cell>
        </row>
        <row r="160">
          <cell r="B160" t="str">
            <v>SEACLIFF PARK</v>
          </cell>
          <cell r="C160">
            <v>8</v>
          </cell>
          <cell r="D160">
            <v>510000</v>
          </cell>
          <cell r="E160">
            <v>7</v>
          </cell>
          <cell r="F160">
            <v>505000</v>
          </cell>
        </row>
        <row r="161">
          <cell r="B161" t="str">
            <v>SEACOMBE GARDENS</v>
          </cell>
          <cell r="C161">
            <v>11</v>
          </cell>
          <cell r="D161">
            <v>435000</v>
          </cell>
          <cell r="E161">
            <v>11</v>
          </cell>
          <cell r="F161">
            <v>441000</v>
          </cell>
        </row>
        <row r="162">
          <cell r="B162" t="str">
            <v>SEACOMBE HEIGHTS</v>
          </cell>
          <cell r="C162">
            <v>9</v>
          </cell>
          <cell r="D162">
            <v>452000</v>
          </cell>
          <cell r="E162">
            <v>4</v>
          </cell>
          <cell r="F162">
            <v>477500</v>
          </cell>
        </row>
        <row r="163">
          <cell r="B163" t="str">
            <v>SEAVIEW DOWNS</v>
          </cell>
          <cell r="C163">
            <v>16</v>
          </cell>
          <cell r="D163">
            <v>475000</v>
          </cell>
          <cell r="E163">
            <v>8</v>
          </cell>
          <cell r="F163">
            <v>597500</v>
          </cell>
        </row>
        <row r="164">
          <cell r="B164" t="str">
            <v>SHEIDOW PARK</v>
          </cell>
          <cell r="C164">
            <v>16</v>
          </cell>
          <cell r="D164">
            <v>423750</v>
          </cell>
          <cell r="E164">
            <v>23</v>
          </cell>
          <cell r="F164">
            <v>446000</v>
          </cell>
        </row>
        <row r="165">
          <cell r="B165" t="str">
            <v>SOUTH PLYMPTON</v>
          </cell>
          <cell r="C165">
            <v>12</v>
          </cell>
          <cell r="D165">
            <v>485000</v>
          </cell>
          <cell r="E165">
            <v>10</v>
          </cell>
          <cell r="F165">
            <v>434000</v>
          </cell>
        </row>
        <row r="166">
          <cell r="B166" t="str">
            <v>STURT</v>
          </cell>
          <cell r="C166">
            <v>10</v>
          </cell>
          <cell r="D166">
            <v>453444</v>
          </cell>
          <cell r="E166">
            <v>10</v>
          </cell>
          <cell r="F166">
            <v>436000</v>
          </cell>
        </row>
        <row r="167">
          <cell r="B167" t="str">
            <v>TONSLEY</v>
          </cell>
          <cell r="C167">
            <v>1</v>
          </cell>
          <cell r="D167">
            <v>425000</v>
          </cell>
        </row>
        <row r="168">
          <cell r="B168" t="str">
            <v>TROTT PARK</v>
          </cell>
          <cell r="C168">
            <v>10</v>
          </cell>
          <cell r="D168">
            <v>395000</v>
          </cell>
          <cell r="E168">
            <v>14</v>
          </cell>
          <cell r="F168">
            <v>377000</v>
          </cell>
        </row>
        <row r="169">
          <cell r="B169" t="str">
            <v>WARRADALE</v>
          </cell>
          <cell r="C169">
            <v>26</v>
          </cell>
          <cell r="D169">
            <v>555000</v>
          </cell>
          <cell r="E169">
            <v>17</v>
          </cell>
          <cell r="F169">
            <v>616000</v>
          </cell>
        </row>
        <row r="170">
          <cell r="B170" t="str">
            <v>BEDFORD PARK</v>
          </cell>
          <cell r="E170">
            <v>4</v>
          </cell>
          <cell r="F170">
            <v>448000</v>
          </cell>
        </row>
        <row r="171">
          <cell r="B171" t="str">
            <v>BELAIR</v>
          </cell>
          <cell r="C171">
            <v>19</v>
          </cell>
          <cell r="D171">
            <v>555000</v>
          </cell>
          <cell r="E171">
            <v>18</v>
          </cell>
          <cell r="F171">
            <v>700000</v>
          </cell>
        </row>
        <row r="172">
          <cell r="B172" t="str">
            <v>BELLEVUE HEIGHTS</v>
          </cell>
          <cell r="C172">
            <v>7</v>
          </cell>
          <cell r="D172">
            <v>485100</v>
          </cell>
          <cell r="E172">
            <v>8</v>
          </cell>
          <cell r="F172">
            <v>505000</v>
          </cell>
        </row>
        <row r="173">
          <cell r="B173" t="str">
            <v>BLACKWOOD</v>
          </cell>
          <cell r="C173">
            <v>13</v>
          </cell>
          <cell r="D173">
            <v>485500</v>
          </cell>
          <cell r="E173">
            <v>11</v>
          </cell>
          <cell r="F173">
            <v>477500</v>
          </cell>
        </row>
        <row r="174">
          <cell r="B174" t="str">
            <v>BROWN HILL CREEK</v>
          </cell>
        </row>
        <row r="175">
          <cell r="B175" t="str">
            <v>CLAPHAM</v>
          </cell>
          <cell r="C175">
            <v>6</v>
          </cell>
          <cell r="D175">
            <v>636000</v>
          </cell>
          <cell r="E175">
            <v>10</v>
          </cell>
          <cell r="F175">
            <v>654000</v>
          </cell>
        </row>
        <row r="176">
          <cell r="B176" t="str">
            <v>CLARENCE GARDENS</v>
          </cell>
          <cell r="C176">
            <v>12</v>
          </cell>
          <cell r="D176">
            <v>576250</v>
          </cell>
          <cell r="E176">
            <v>8</v>
          </cell>
          <cell r="F176">
            <v>634250</v>
          </cell>
        </row>
        <row r="177">
          <cell r="B177" t="str">
            <v>COLONEL LIGHT GARDENS</v>
          </cell>
          <cell r="C177">
            <v>12</v>
          </cell>
          <cell r="D177">
            <v>741000</v>
          </cell>
          <cell r="E177">
            <v>7</v>
          </cell>
          <cell r="F177">
            <v>845650</v>
          </cell>
        </row>
        <row r="178">
          <cell r="B178" t="str">
            <v>COROMANDEL VALLEY</v>
          </cell>
          <cell r="C178">
            <v>26</v>
          </cell>
          <cell r="D178">
            <v>487500</v>
          </cell>
          <cell r="E178">
            <v>16</v>
          </cell>
          <cell r="F178">
            <v>546250</v>
          </cell>
        </row>
        <row r="179">
          <cell r="B179" t="str">
            <v>CRAFERS WEST</v>
          </cell>
          <cell r="C179">
            <v>4</v>
          </cell>
          <cell r="D179">
            <v>537575</v>
          </cell>
          <cell r="E179">
            <v>3</v>
          </cell>
          <cell r="F179">
            <v>562500</v>
          </cell>
        </row>
        <row r="180">
          <cell r="B180" t="str">
            <v>CRAIGBURN FARM</v>
          </cell>
          <cell r="C180">
            <v>13</v>
          </cell>
          <cell r="D180">
            <v>735000</v>
          </cell>
          <cell r="E180">
            <v>9</v>
          </cell>
          <cell r="F180">
            <v>635000</v>
          </cell>
        </row>
        <row r="181">
          <cell r="B181" t="str">
            <v>CUMBERLAND PARK</v>
          </cell>
          <cell r="C181">
            <v>5</v>
          </cell>
          <cell r="D181">
            <v>585000</v>
          </cell>
          <cell r="E181">
            <v>10</v>
          </cell>
          <cell r="F181">
            <v>671500</v>
          </cell>
        </row>
        <row r="182">
          <cell r="B182" t="str">
            <v>DAW PARK</v>
          </cell>
          <cell r="C182">
            <v>8</v>
          </cell>
          <cell r="D182">
            <v>507750</v>
          </cell>
          <cell r="E182">
            <v>11</v>
          </cell>
          <cell r="F182">
            <v>535000</v>
          </cell>
        </row>
        <row r="183">
          <cell r="B183" t="str">
            <v>EDEN HILLS</v>
          </cell>
          <cell r="C183">
            <v>8</v>
          </cell>
          <cell r="D183">
            <v>517500</v>
          </cell>
          <cell r="E183">
            <v>12</v>
          </cell>
          <cell r="F183">
            <v>527000</v>
          </cell>
        </row>
        <row r="184">
          <cell r="B184" t="str">
            <v>GLENALTA</v>
          </cell>
          <cell r="C184">
            <v>6</v>
          </cell>
          <cell r="D184">
            <v>510000</v>
          </cell>
          <cell r="E184">
            <v>9</v>
          </cell>
          <cell r="F184">
            <v>510000</v>
          </cell>
        </row>
        <row r="185">
          <cell r="B185" t="str">
            <v>HAWTHORN</v>
          </cell>
          <cell r="C185">
            <v>11</v>
          </cell>
          <cell r="D185">
            <v>890000</v>
          </cell>
          <cell r="E185">
            <v>7</v>
          </cell>
          <cell r="F185">
            <v>1200005</v>
          </cell>
        </row>
        <row r="186">
          <cell r="B186" t="str">
            <v>HAWTHORNDENE</v>
          </cell>
          <cell r="C186">
            <v>10</v>
          </cell>
          <cell r="D186">
            <v>520000</v>
          </cell>
          <cell r="E186">
            <v>9</v>
          </cell>
          <cell r="F186">
            <v>520000</v>
          </cell>
        </row>
        <row r="187">
          <cell r="B187" t="str">
            <v>KINGSWOOD</v>
          </cell>
          <cell r="C187">
            <v>6</v>
          </cell>
          <cell r="D187">
            <v>997500</v>
          </cell>
          <cell r="E187">
            <v>8</v>
          </cell>
          <cell r="F187">
            <v>807000</v>
          </cell>
        </row>
        <row r="188">
          <cell r="B188" t="str">
            <v>LEAWOOD GARDENS</v>
          </cell>
        </row>
        <row r="189">
          <cell r="B189" t="str">
            <v>LOWER MITCHAM</v>
          </cell>
          <cell r="C189">
            <v>6</v>
          </cell>
          <cell r="D189">
            <v>785500</v>
          </cell>
          <cell r="E189">
            <v>10</v>
          </cell>
          <cell r="F189">
            <v>786000</v>
          </cell>
        </row>
        <row r="190">
          <cell r="B190" t="str">
            <v>LYNTON</v>
          </cell>
        </row>
        <row r="191">
          <cell r="B191" t="str">
            <v>MELROSE PARK</v>
          </cell>
          <cell r="C191">
            <v>10</v>
          </cell>
          <cell r="D191">
            <v>512500</v>
          </cell>
          <cell r="E191">
            <v>12</v>
          </cell>
          <cell r="F191">
            <v>546000</v>
          </cell>
        </row>
        <row r="192">
          <cell r="B192" t="str">
            <v>MITCHAM</v>
          </cell>
          <cell r="C192">
            <v>4</v>
          </cell>
          <cell r="D192">
            <v>772500</v>
          </cell>
          <cell r="E192">
            <v>7</v>
          </cell>
          <cell r="F192">
            <v>1030000</v>
          </cell>
        </row>
        <row r="193">
          <cell r="B193" t="str">
            <v>NETHERBY</v>
          </cell>
          <cell r="C193">
            <v>4</v>
          </cell>
          <cell r="D193">
            <v>1680000</v>
          </cell>
          <cell r="E193">
            <v>4</v>
          </cell>
          <cell r="F193">
            <v>1275000</v>
          </cell>
        </row>
        <row r="194">
          <cell r="B194" t="str">
            <v>PANORAMA</v>
          </cell>
          <cell r="C194">
            <v>6</v>
          </cell>
          <cell r="D194">
            <v>636000</v>
          </cell>
          <cell r="E194">
            <v>16</v>
          </cell>
          <cell r="F194">
            <v>621310</v>
          </cell>
        </row>
        <row r="195">
          <cell r="B195" t="str">
            <v>PASADENA</v>
          </cell>
          <cell r="C195">
            <v>6</v>
          </cell>
          <cell r="D195">
            <v>490000</v>
          </cell>
          <cell r="E195">
            <v>11</v>
          </cell>
          <cell r="F195">
            <v>563000</v>
          </cell>
        </row>
        <row r="196">
          <cell r="B196" t="str">
            <v>SPRINGFIELD</v>
          </cell>
          <cell r="C196">
            <v>1</v>
          </cell>
          <cell r="D196">
            <v>4600000</v>
          </cell>
        </row>
        <row r="197">
          <cell r="B197" t="str">
            <v>ST MARYS</v>
          </cell>
          <cell r="C197">
            <v>7</v>
          </cell>
          <cell r="D197">
            <v>436475</v>
          </cell>
          <cell r="E197">
            <v>7</v>
          </cell>
          <cell r="F197">
            <v>480000</v>
          </cell>
        </row>
        <row r="198">
          <cell r="B198" t="str">
            <v>TORRENS PARK</v>
          </cell>
          <cell r="C198">
            <v>4</v>
          </cell>
          <cell r="D198">
            <v>682500</v>
          </cell>
          <cell r="E198">
            <v>6</v>
          </cell>
          <cell r="F198">
            <v>779000</v>
          </cell>
        </row>
        <row r="199">
          <cell r="B199" t="str">
            <v>UPPER STURT</v>
          </cell>
          <cell r="C199">
            <v>4</v>
          </cell>
          <cell r="D199">
            <v>519500</v>
          </cell>
          <cell r="E199">
            <v>1</v>
          </cell>
          <cell r="F199">
            <v>530000</v>
          </cell>
        </row>
        <row r="200">
          <cell r="B200" t="str">
            <v>URRBRAE</v>
          </cell>
          <cell r="C200">
            <v>1</v>
          </cell>
          <cell r="D200">
            <v>600000</v>
          </cell>
          <cell r="E200">
            <v>5</v>
          </cell>
          <cell r="F200">
            <v>820000</v>
          </cell>
        </row>
        <row r="201">
          <cell r="B201" t="str">
            <v>WESTBOURNE PARK</v>
          </cell>
          <cell r="C201">
            <v>8</v>
          </cell>
          <cell r="D201">
            <v>897500</v>
          </cell>
          <cell r="E201">
            <v>7</v>
          </cell>
          <cell r="F201">
            <v>810000</v>
          </cell>
        </row>
        <row r="202">
          <cell r="B202" t="str">
            <v>COLLEGE PARK</v>
          </cell>
          <cell r="C202">
            <v>2</v>
          </cell>
          <cell r="D202">
            <v>1864500</v>
          </cell>
          <cell r="E202">
            <v>3</v>
          </cell>
          <cell r="F202">
            <v>980000</v>
          </cell>
        </row>
        <row r="203">
          <cell r="B203" t="str">
            <v>EVANDALE</v>
          </cell>
          <cell r="C203">
            <v>3</v>
          </cell>
          <cell r="D203">
            <v>664500</v>
          </cell>
          <cell r="E203">
            <v>6</v>
          </cell>
          <cell r="F203">
            <v>775500</v>
          </cell>
        </row>
        <row r="204">
          <cell r="B204" t="str">
            <v>FELIXSTOW</v>
          </cell>
          <cell r="C204">
            <v>7</v>
          </cell>
          <cell r="D204">
            <v>537000</v>
          </cell>
          <cell r="E204">
            <v>4</v>
          </cell>
          <cell r="F204">
            <v>607500</v>
          </cell>
        </row>
        <row r="205">
          <cell r="B205" t="str">
            <v>FIRLE</v>
          </cell>
          <cell r="C205">
            <v>2</v>
          </cell>
          <cell r="D205">
            <v>756000</v>
          </cell>
          <cell r="E205">
            <v>2</v>
          </cell>
          <cell r="F205">
            <v>775250</v>
          </cell>
        </row>
        <row r="206">
          <cell r="B206" t="str">
            <v>GLYNDE</v>
          </cell>
          <cell r="C206">
            <v>5</v>
          </cell>
          <cell r="D206">
            <v>689000</v>
          </cell>
          <cell r="E206">
            <v>1</v>
          </cell>
          <cell r="F206">
            <v>600000</v>
          </cell>
        </row>
        <row r="207">
          <cell r="B207" t="str">
            <v>HACKNEY</v>
          </cell>
          <cell r="C207">
            <v>1</v>
          </cell>
          <cell r="D207">
            <v>620000</v>
          </cell>
        </row>
        <row r="208">
          <cell r="B208" t="str">
            <v>HEATHPOOL</v>
          </cell>
          <cell r="C208">
            <v>2</v>
          </cell>
          <cell r="D208">
            <v>1020000</v>
          </cell>
        </row>
        <row r="209">
          <cell r="B209" t="str">
            <v>JOSLIN</v>
          </cell>
          <cell r="C209">
            <v>1</v>
          </cell>
          <cell r="D209">
            <v>1350000</v>
          </cell>
        </row>
        <row r="210">
          <cell r="B210" t="str">
            <v>KENSINGTON</v>
          </cell>
          <cell r="C210">
            <v>4</v>
          </cell>
          <cell r="D210">
            <v>645000</v>
          </cell>
          <cell r="E210">
            <v>1</v>
          </cell>
          <cell r="F210">
            <v>835000</v>
          </cell>
        </row>
        <row r="211">
          <cell r="B211" t="str">
            <v>KENT TOWN</v>
          </cell>
          <cell r="C211">
            <v>2</v>
          </cell>
          <cell r="D211">
            <v>1720000</v>
          </cell>
          <cell r="E211">
            <v>1</v>
          </cell>
          <cell r="F211">
            <v>589500</v>
          </cell>
        </row>
        <row r="212">
          <cell r="B212" t="str">
            <v>MARDEN</v>
          </cell>
          <cell r="C212">
            <v>2</v>
          </cell>
          <cell r="D212">
            <v>680000</v>
          </cell>
          <cell r="E212">
            <v>3</v>
          </cell>
          <cell r="F212">
            <v>670000</v>
          </cell>
        </row>
        <row r="213">
          <cell r="B213" t="str">
            <v>MARRYATVILLE</v>
          </cell>
          <cell r="C213">
            <v>2</v>
          </cell>
          <cell r="D213">
            <v>927500</v>
          </cell>
          <cell r="E213">
            <v>2</v>
          </cell>
          <cell r="F213">
            <v>1220000</v>
          </cell>
        </row>
        <row r="214">
          <cell r="B214" t="str">
            <v>MAYLANDS</v>
          </cell>
          <cell r="C214">
            <v>6</v>
          </cell>
          <cell r="D214">
            <v>990000</v>
          </cell>
          <cell r="E214">
            <v>2</v>
          </cell>
          <cell r="F214">
            <v>1035000</v>
          </cell>
        </row>
        <row r="215">
          <cell r="B215" t="str">
            <v>NORWOOD</v>
          </cell>
          <cell r="C215">
            <v>7</v>
          </cell>
          <cell r="D215">
            <v>847500</v>
          </cell>
          <cell r="E215">
            <v>12</v>
          </cell>
          <cell r="F215">
            <v>801000</v>
          </cell>
        </row>
        <row r="216">
          <cell r="B216" t="str">
            <v>PAYNEHAM</v>
          </cell>
          <cell r="C216">
            <v>6</v>
          </cell>
          <cell r="D216">
            <v>630000</v>
          </cell>
          <cell r="E216">
            <v>6</v>
          </cell>
          <cell r="F216">
            <v>670000</v>
          </cell>
        </row>
        <row r="217">
          <cell r="B217" t="str">
            <v>PAYNEHAM SOUTH</v>
          </cell>
          <cell r="C217">
            <v>3</v>
          </cell>
          <cell r="D217">
            <v>780000</v>
          </cell>
          <cell r="E217">
            <v>5</v>
          </cell>
          <cell r="F217">
            <v>800000</v>
          </cell>
        </row>
        <row r="218">
          <cell r="B218" t="str">
            <v>ROYSTON PARK</v>
          </cell>
          <cell r="C218">
            <v>1</v>
          </cell>
          <cell r="D218">
            <v>2950000</v>
          </cell>
          <cell r="E218">
            <v>8</v>
          </cell>
          <cell r="F218">
            <v>936250</v>
          </cell>
        </row>
        <row r="219">
          <cell r="B219" t="str">
            <v>ST MORRIS</v>
          </cell>
          <cell r="C219">
            <v>6</v>
          </cell>
          <cell r="D219">
            <v>629750</v>
          </cell>
          <cell r="E219">
            <v>2</v>
          </cell>
          <cell r="F219">
            <v>733000</v>
          </cell>
        </row>
        <row r="220">
          <cell r="B220" t="str">
            <v>ST PETERS</v>
          </cell>
          <cell r="C220">
            <v>9</v>
          </cell>
          <cell r="D220">
            <v>1265000</v>
          </cell>
          <cell r="E220">
            <v>13</v>
          </cell>
          <cell r="F220">
            <v>1130000</v>
          </cell>
        </row>
        <row r="221">
          <cell r="B221" t="str">
            <v>STEPNEY</v>
          </cell>
          <cell r="C221">
            <v>2</v>
          </cell>
          <cell r="D221">
            <v>1370000</v>
          </cell>
          <cell r="E221">
            <v>2</v>
          </cell>
          <cell r="F221">
            <v>784500</v>
          </cell>
        </row>
        <row r="222">
          <cell r="B222" t="str">
            <v>TRINITY GARDENS</v>
          </cell>
          <cell r="C222">
            <v>5</v>
          </cell>
          <cell r="D222">
            <v>832500</v>
          </cell>
          <cell r="E222">
            <v>3</v>
          </cell>
          <cell r="F222">
            <v>830000</v>
          </cell>
        </row>
        <row r="223">
          <cell r="B223" t="str">
            <v>ABERFOYLE PARK</v>
          </cell>
          <cell r="C223">
            <v>41</v>
          </cell>
          <cell r="D223">
            <v>410000</v>
          </cell>
          <cell r="E223">
            <v>32</v>
          </cell>
          <cell r="F223">
            <v>417500</v>
          </cell>
        </row>
        <row r="224">
          <cell r="B224" t="str">
            <v>ALDINGA</v>
          </cell>
          <cell r="E224">
            <v>3</v>
          </cell>
          <cell r="F224">
            <v>460000</v>
          </cell>
        </row>
        <row r="225">
          <cell r="B225" t="str">
            <v>ALDINGA BEACH</v>
          </cell>
          <cell r="C225">
            <v>62</v>
          </cell>
          <cell r="D225">
            <v>353250</v>
          </cell>
          <cell r="E225">
            <v>61</v>
          </cell>
          <cell r="F225">
            <v>352200</v>
          </cell>
        </row>
        <row r="226">
          <cell r="B226" t="str">
            <v>BLEWITT SPRINGS</v>
          </cell>
        </row>
        <row r="227">
          <cell r="B227" t="str">
            <v>CHANDLERS HILL</v>
          </cell>
          <cell r="E227">
            <v>2</v>
          </cell>
          <cell r="F227">
            <v>742500</v>
          </cell>
        </row>
        <row r="228">
          <cell r="B228" t="str">
            <v>CHERRY GARDENS</v>
          </cell>
        </row>
        <row r="229">
          <cell r="B229" t="str">
            <v>CHRISTIE DOWNS</v>
          </cell>
          <cell r="C229">
            <v>21</v>
          </cell>
          <cell r="D229">
            <v>273500</v>
          </cell>
          <cell r="E229">
            <v>19</v>
          </cell>
          <cell r="F229">
            <v>268000</v>
          </cell>
        </row>
        <row r="230">
          <cell r="B230" t="str">
            <v>CHRISTIES BEACH</v>
          </cell>
          <cell r="C230">
            <v>24</v>
          </cell>
          <cell r="D230">
            <v>350000</v>
          </cell>
          <cell r="E230">
            <v>32</v>
          </cell>
          <cell r="F230">
            <v>360000</v>
          </cell>
        </row>
        <row r="231">
          <cell r="B231" t="str">
            <v>CLARENDON</v>
          </cell>
        </row>
        <row r="232">
          <cell r="B232" t="str">
            <v>COROMANDEL EAST</v>
          </cell>
        </row>
        <row r="233">
          <cell r="B233" t="str">
            <v>COROMANDEL VALLEY</v>
          </cell>
          <cell r="C233">
            <v>26</v>
          </cell>
          <cell r="D233">
            <v>487500</v>
          </cell>
          <cell r="E233">
            <v>16</v>
          </cell>
          <cell r="F233">
            <v>546250</v>
          </cell>
        </row>
        <row r="234">
          <cell r="B234" t="str">
            <v>CRAIGBURN FARM</v>
          </cell>
          <cell r="C234">
            <v>13</v>
          </cell>
          <cell r="D234">
            <v>735000</v>
          </cell>
          <cell r="E234">
            <v>9</v>
          </cell>
          <cell r="F234">
            <v>635000</v>
          </cell>
        </row>
        <row r="235">
          <cell r="B235" t="str">
            <v>DARLINGTON</v>
          </cell>
          <cell r="C235">
            <v>6</v>
          </cell>
          <cell r="D235">
            <v>445500</v>
          </cell>
          <cell r="E235">
            <v>4</v>
          </cell>
          <cell r="F235">
            <v>935000</v>
          </cell>
        </row>
        <row r="236">
          <cell r="B236" t="str">
            <v>DORSET VALE</v>
          </cell>
        </row>
        <row r="237">
          <cell r="B237" t="str">
            <v>FLAGSTAFF HILL</v>
          </cell>
          <cell r="C237">
            <v>33</v>
          </cell>
          <cell r="D237">
            <v>498000</v>
          </cell>
          <cell r="E237">
            <v>40</v>
          </cell>
          <cell r="F237">
            <v>482000</v>
          </cell>
        </row>
        <row r="238">
          <cell r="B238" t="str">
            <v>HACKHAM</v>
          </cell>
          <cell r="C238">
            <v>12</v>
          </cell>
          <cell r="D238">
            <v>247500</v>
          </cell>
          <cell r="E238">
            <v>12</v>
          </cell>
          <cell r="F238">
            <v>278500</v>
          </cell>
        </row>
        <row r="239">
          <cell r="B239" t="str">
            <v>HACKHAM WEST</v>
          </cell>
          <cell r="C239">
            <v>14</v>
          </cell>
          <cell r="D239">
            <v>249000</v>
          </cell>
          <cell r="E239">
            <v>11</v>
          </cell>
          <cell r="F239">
            <v>260000</v>
          </cell>
        </row>
        <row r="240">
          <cell r="B240" t="str">
            <v>HALLETT COVE</v>
          </cell>
          <cell r="C240">
            <v>44</v>
          </cell>
          <cell r="D240">
            <v>455000</v>
          </cell>
          <cell r="E240">
            <v>53</v>
          </cell>
          <cell r="F240">
            <v>465000</v>
          </cell>
        </row>
        <row r="241">
          <cell r="B241" t="str">
            <v>HAPPY VALLEY</v>
          </cell>
          <cell r="C241">
            <v>41</v>
          </cell>
          <cell r="D241">
            <v>385000</v>
          </cell>
          <cell r="E241">
            <v>28</v>
          </cell>
          <cell r="F241">
            <v>365000</v>
          </cell>
        </row>
        <row r="242">
          <cell r="B242" t="str">
            <v>HUNTFIELD HEIGHTS</v>
          </cell>
          <cell r="C242">
            <v>18</v>
          </cell>
          <cell r="D242">
            <v>296000</v>
          </cell>
          <cell r="E242">
            <v>10</v>
          </cell>
          <cell r="F242">
            <v>310000</v>
          </cell>
        </row>
        <row r="243">
          <cell r="B243" t="str">
            <v>IRONBANK</v>
          </cell>
          <cell r="C243">
            <v>1</v>
          </cell>
          <cell r="D243">
            <v>1000000</v>
          </cell>
        </row>
        <row r="244">
          <cell r="B244" t="str">
            <v>KANGARILLA</v>
          </cell>
        </row>
        <row r="245">
          <cell r="B245" t="str">
            <v>LONSDALE</v>
          </cell>
        </row>
        <row r="246">
          <cell r="B246" t="str">
            <v>MASLIN BEACH</v>
          </cell>
          <cell r="C246">
            <v>7</v>
          </cell>
          <cell r="D246">
            <v>487400</v>
          </cell>
          <cell r="E246">
            <v>6</v>
          </cell>
          <cell r="F246">
            <v>418500</v>
          </cell>
        </row>
        <row r="247">
          <cell r="B247" t="str">
            <v>MCLAREN FLAT</v>
          </cell>
          <cell r="C247">
            <v>5</v>
          </cell>
          <cell r="D247">
            <v>390500</v>
          </cell>
          <cell r="E247">
            <v>5</v>
          </cell>
          <cell r="F247">
            <v>532500</v>
          </cell>
        </row>
        <row r="248">
          <cell r="B248" t="str">
            <v>MCLAREN VALE</v>
          </cell>
          <cell r="C248">
            <v>11</v>
          </cell>
          <cell r="D248">
            <v>439500</v>
          </cell>
          <cell r="E248">
            <v>12</v>
          </cell>
          <cell r="F248">
            <v>447500</v>
          </cell>
        </row>
        <row r="249">
          <cell r="B249" t="str">
            <v>MOANA</v>
          </cell>
          <cell r="C249">
            <v>8</v>
          </cell>
          <cell r="D249">
            <v>585000</v>
          </cell>
          <cell r="E249">
            <v>16</v>
          </cell>
          <cell r="F249">
            <v>457000</v>
          </cell>
        </row>
        <row r="250">
          <cell r="B250" t="str">
            <v>MORPHETT VALE</v>
          </cell>
          <cell r="C250">
            <v>105</v>
          </cell>
          <cell r="D250">
            <v>300000</v>
          </cell>
          <cell r="E250">
            <v>94</v>
          </cell>
          <cell r="F250">
            <v>310000</v>
          </cell>
        </row>
        <row r="251">
          <cell r="B251" t="str">
            <v>NOARLUNGA CENTRE</v>
          </cell>
          <cell r="C251">
            <v>2</v>
          </cell>
          <cell r="D251">
            <v>320000</v>
          </cell>
          <cell r="E251">
            <v>1</v>
          </cell>
          <cell r="F251">
            <v>303000</v>
          </cell>
        </row>
        <row r="252">
          <cell r="B252" t="str">
            <v>NOARLUNGA DOWNS</v>
          </cell>
          <cell r="C252">
            <v>13</v>
          </cell>
          <cell r="D252">
            <v>359000</v>
          </cell>
          <cell r="E252">
            <v>14</v>
          </cell>
          <cell r="F252">
            <v>330000</v>
          </cell>
        </row>
        <row r="253">
          <cell r="B253" t="str">
            <v>O'HALLORAN HILL</v>
          </cell>
          <cell r="C253">
            <v>13</v>
          </cell>
          <cell r="D253">
            <v>365000</v>
          </cell>
          <cell r="E253">
            <v>16</v>
          </cell>
          <cell r="F253">
            <v>363000</v>
          </cell>
        </row>
        <row r="254">
          <cell r="B254" t="str">
            <v>OLD NOARLUNGA</v>
          </cell>
          <cell r="C254">
            <v>9</v>
          </cell>
          <cell r="D254">
            <v>319000</v>
          </cell>
          <cell r="E254">
            <v>3</v>
          </cell>
          <cell r="F254">
            <v>430000</v>
          </cell>
        </row>
        <row r="255">
          <cell r="B255" t="str">
            <v>OLD REYNELLA</v>
          </cell>
          <cell r="C255">
            <v>8</v>
          </cell>
          <cell r="D255">
            <v>375000</v>
          </cell>
          <cell r="E255">
            <v>10</v>
          </cell>
          <cell r="F255">
            <v>370000</v>
          </cell>
        </row>
        <row r="256">
          <cell r="B256" t="str">
            <v>ONKAPARINGA HILLS</v>
          </cell>
          <cell r="C256">
            <v>5</v>
          </cell>
          <cell r="D256">
            <v>440000</v>
          </cell>
          <cell r="E256">
            <v>8</v>
          </cell>
          <cell r="F256">
            <v>440000</v>
          </cell>
        </row>
        <row r="257">
          <cell r="B257" t="str">
            <v>O'SULLIVAN BEACH</v>
          </cell>
          <cell r="C257">
            <v>9</v>
          </cell>
          <cell r="D257">
            <v>290250</v>
          </cell>
          <cell r="E257">
            <v>13</v>
          </cell>
          <cell r="F257">
            <v>325000</v>
          </cell>
        </row>
        <row r="258">
          <cell r="B258" t="str">
            <v>PORT NOARLUNGA</v>
          </cell>
          <cell r="C258">
            <v>20</v>
          </cell>
          <cell r="D258">
            <v>365000</v>
          </cell>
          <cell r="E258">
            <v>16</v>
          </cell>
          <cell r="F258">
            <v>377500</v>
          </cell>
        </row>
        <row r="259">
          <cell r="B259" t="str">
            <v>PORT NOARLUNGA SOUTH</v>
          </cell>
          <cell r="C259">
            <v>14</v>
          </cell>
          <cell r="D259">
            <v>372000</v>
          </cell>
          <cell r="E259">
            <v>11</v>
          </cell>
          <cell r="F259">
            <v>437000</v>
          </cell>
        </row>
        <row r="260">
          <cell r="B260" t="str">
            <v>PORT WILLUNGA</v>
          </cell>
          <cell r="C260">
            <v>8</v>
          </cell>
          <cell r="D260">
            <v>310000</v>
          </cell>
          <cell r="E260">
            <v>11</v>
          </cell>
          <cell r="F260">
            <v>290000</v>
          </cell>
        </row>
        <row r="261">
          <cell r="B261" t="str">
            <v>REYNELLA</v>
          </cell>
          <cell r="C261">
            <v>16</v>
          </cell>
          <cell r="D261">
            <v>327750</v>
          </cell>
          <cell r="E261">
            <v>20</v>
          </cell>
          <cell r="F261">
            <v>352000</v>
          </cell>
        </row>
        <row r="262">
          <cell r="B262" t="str">
            <v>REYNELLA EAST</v>
          </cell>
          <cell r="C262">
            <v>6</v>
          </cell>
          <cell r="D262">
            <v>320000</v>
          </cell>
          <cell r="E262">
            <v>6</v>
          </cell>
          <cell r="F262">
            <v>343000</v>
          </cell>
        </row>
        <row r="263">
          <cell r="B263" t="str">
            <v>SEAFORD</v>
          </cell>
          <cell r="C263">
            <v>18</v>
          </cell>
          <cell r="D263">
            <v>328000</v>
          </cell>
          <cell r="E263">
            <v>20</v>
          </cell>
          <cell r="F263">
            <v>387000</v>
          </cell>
        </row>
        <row r="264">
          <cell r="B264" t="str">
            <v>SEAFORD HEIGHTS</v>
          </cell>
          <cell r="E264">
            <v>4</v>
          </cell>
          <cell r="F264">
            <v>472500</v>
          </cell>
        </row>
        <row r="265">
          <cell r="B265" t="str">
            <v>SEAFORD MEADOWS</v>
          </cell>
          <cell r="C265">
            <v>32</v>
          </cell>
          <cell r="D265">
            <v>395000</v>
          </cell>
          <cell r="E265">
            <v>16</v>
          </cell>
          <cell r="F265">
            <v>388000</v>
          </cell>
        </row>
        <row r="266">
          <cell r="B266" t="str">
            <v>SEAFORD RISE</v>
          </cell>
          <cell r="C266">
            <v>32</v>
          </cell>
          <cell r="D266">
            <v>420000</v>
          </cell>
          <cell r="E266">
            <v>28</v>
          </cell>
          <cell r="F266">
            <v>402500</v>
          </cell>
        </row>
        <row r="267">
          <cell r="B267" t="str">
            <v>SELLICKS BEACH</v>
          </cell>
          <cell r="C267">
            <v>10</v>
          </cell>
          <cell r="D267">
            <v>340000</v>
          </cell>
          <cell r="E267">
            <v>21</v>
          </cell>
          <cell r="F267">
            <v>325000</v>
          </cell>
        </row>
        <row r="268">
          <cell r="B268" t="str">
            <v>SELLICKS HILL</v>
          </cell>
        </row>
        <row r="269">
          <cell r="B269" t="str">
            <v>TATACHILLA</v>
          </cell>
        </row>
        <row r="270">
          <cell r="B270" t="str">
            <v>THE RANGE</v>
          </cell>
        </row>
        <row r="271">
          <cell r="B271" t="str">
            <v>VALE PARK</v>
          </cell>
          <cell r="C271">
            <v>5</v>
          </cell>
          <cell r="D271">
            <v>523250</v>
          </cell>
          <cell r="E271">
            <v>13</v>
          </cell>
          <cell r="F271">
            <v>666000</v>
          </cell>
        </row>
        <row r="272">
          <cell r="B272" t="str">
            <v>WHITES VALLEY</v>
          </cell>
        </row>
        <row r="273">
          <cell r="B273" t="str">
            <v>WILLUNGA</v>
          </cell>
          <cell r="C273">
            <v>11</v>
          </cell>
          <cell r="D273">
            <v>456500</v>
          </cell>
          <cell r="E273">
            <v>9</v>
          </cell>
          <cell r="F273">
            <v>492000</v>
          </cell>
        </row>
        <row r="274">
          <cell r="B274" t="str">
            <v>WILLUNGA SOUTH</v>
          </cell>
        </row>
        <row r="275">
          <cell r="B275" t="str">
            <v>WOODCROFT</v>
          </cell>
          <cell r="C275">
            <v>29</v>
          </cell>
          <cell r="D275">
            <v>375000</v>
          </cell>
          <cell r="E275">
            <v>30</v>
          </cell>
          <cell r="F275">
            <v>420000</v>
          </cell>
        </row>
        <row r="276">
          <cell r="B276" t="str">
            <v>ANDREWS FARM</v>
          </cell>
          <cell r="C276">
            <v>29</v>
          </cell>
          <cell r="D276">
            <v>275000</v>
          </cell>
          <cell r="E276">
            <v>24</v>
          </cell>
          <cell r="F276">
            <v>260000</v>
          </cell>
        </row>
        <row r="277">
          <cell r="B277" t="str">
            <v>ANGLE VALE</v>
          </cell>
          <cell r="C277">
            <v>9</v>
          </cell>
          <cell r="D277">
            <v>469250</v>
          </cell>
          <cell r="E277">
            <v>10</v>
          </cell>
          <cell r="F277">
            <v>542500</v>
          </cell>
        </row>
        <row r="278">
          <cell r="B278" t="str">
            <v>BIBARINGA</v>
          </cell>
        </row>
        <row r="279">
          <cell r="B279" t="str">
            <v>BLAKEVIEW</v>
          </cell>
          <cell r="C279">
            <v>19</v>
          </cell>
          <cell r="D279">
            <v>361500</v>
          </cell>
          <cell r="E279">
            <v>25</v>
          </cell>
          <cell r="F279">
            <v>290000</v>
          </cell>
        </row>
        <row r="280">
          <cell r="B280" t="str">
            <v>BUCKLAND PARK</v>
          </cell>
        </row>
        <row r="281">
          <cell r="B281" t="str">
            <v>CRAIGMORE</v>
          </cell>
          <cell r="C281">
            <v>45</v>
          </cell>
          <cell r="D281">
            <v>271000</v>
          </cell>
          <cell r="E281">
            <v>40</v>
          </cell>
          <cell r="F281">
            <v>310000</v>
          </cell>
        </row>
        <row r="282">
          <cell r="B282" t="str">
            <v>DAVOREN PARK</v>
          </cell>
          <cell r="C282">
            <v>11</v>
          </cell>
          <cell r="D282">
            <v>183000</v>
          </cell>
          <cell r="E282">
            <v>18</v>
          </cell>
          <cell r="F282">
            <v>180000</v>
          </cell>
        </row>
        <row r="283">
          <cell r="B283" t="str">
            <v>EDINBURGH</v>
          </cell>
        </row>
        <row r="284">
          <cell r="B284" t="str">
            <v>EDINBURGH NORTH</v>
          </cell>
        </row>
        <row r="285">
          <cell r="B285" t="str">
            <v>ELIZABETH</v>
          </cell>
          <cell r="C285">
            <v>4</v>
          </cell>
          <cell r="D285">
            <v>197500</v>
          </cell>
          <cell r="E285">
            <v>3</v>
          </cell>
          <cell r="F285">
            <v>250000</v>
          </cell>
        </row>
        <row r="286">
          <cell r="B286" t="str">
            <v>ELIZABETH DOWNS</v>
          </cell>
          <cell r="C286">
            <v>26</v>
          </cell>
          <cell r="D286">
            <v>193000</v>
          </cell>
          <cell r="E286">
            <v>15</v>
          </cell>
          <cell r="F286">
            <v>215000</v>
          </cell>
        </row>
        <row r="287">
          <cell r="B287" t="str">
            <v>ELIZABETH EAST</v>
          </cell>
          <cell r="C287">
            <v>13</v>
          </cell>
          <cell r="D287">
            <v>207000</v>
          </cell>
          <cell r="E287">
            <v>8</v>
          </cell>
          <cell r="F287">
            <v>236750</v>
          </cell>
        </row>
        <row r="288">
          <cell r="B288" t="str">
            <v>ELIZABETH GROVE</v>
          </cell>
          <cell r="C288">
            <v>4</v>
          </cell>
          <cell r="D288">
            <v>220000</v>
          </cell>
          <cell r="E288">
            <v>7</v>
          </cell>
          <cell r="F288">
            <v>212500</v>
          </cell>
        </row>
        <row r="289">
          <cell r="B289" t="str">
            <v>ELIZABETH NORTH</v>
          </cell>
          <cell r="C289">
            <v>10</v>
          </cell>
          <cell r="D289">
            <v>210000</v>
          </cell>
          <cell r="E289">
            <v>13</v>
          </cell>
          <cell r="F289">
            <v>215000</v>
          </cell>
        </row>
        <row r="290">
          <cell r="B290" t="str">
            <v>ELIZABETH PARK</v>
          </cell>
          <cell r="C290">
            <v>14</v>
          </cell>
          <cell r="D290">
            <v>217500</v>
          </cell>
          <cell r="E290">
            <v>19</v>
          </cell>
          <cell r="F290">
            <v>220000</v>
          </cell>
        </row>
        <row r="291">
          <cell r="B291" t="str">
            <v>ELIZABETH SOUTH</v>
          </cell>
          <cell r="C291">
            <v>6</v>
          </cell>
          <cell r="D291">
            <v>198500</v>
          </cell>
          <cell r="E291">
            <v>7</v>
          </cell>
          <cell r="F291">
            <v>210000</v>
          </cell>
        </row>
        <row r="292">
          <cell r="B292" t="str">
            <v>ELIZABETH VALE</v>
          </cell>
          <cell r="C292">
            <v>7</v>
          </cell>
          <cell r="D292">
            <v>265000</v>
          </cell>
          <cell r="E292">
            <v>15</v>
          </cell>
          <cell r="F292">
            <v>235000</v>
          </cell>
        </row>
        <row r="293">
          <cell r="B293" t="str">
            <v>EVANSTON PARK</v>
          </cell>
          <cell r="C293">
            <v>29</v>
          </cell>
          <cell r="D293">
            <v>371000</v>
          </cell>
          <cell r="E293">
            <v>24</v>
          </cell>
          <cell r="F293">
            <v>342500</v>
          </cell>
        </row>
        <row r="294">
          <cell r="B294" t="str">
            <v>GOULD CREEK</v>
          </cell>
        </row>
        <row r="295">
          <cell r="B295" t="str">
            <v>HILLBANK</v>
          </cell>
          <cell r="C295">
            <v>21</v>
          </cell>
          <cell r="D295">
            <v>330000</v>
          </cell>
          <cell r="E295">
            <v>26</v>
          </cell>
          <cell r="F295">
            <v>355000</v>
          </cell>
        </row>
        <row r="296">
          <cell r="B296" t="str">
            <v>HILLIER</v>
          </cell>
        </row>
        <row r="297">
          <cell r="B297" t="str">
            <v>HUMBUG SCRUB</v>
          </cell>
        </row>
        <row r="298">
          <cell r="B298" t="str">
            <v>MACDONALD PARK</v>
          </cell>
        </row>
        <row r="299">
          <cell r="B299" t="str">
            <v>MUNNO PARA</v>
          </cell>
          <cell r="C299">
            <v>16</v>
          </cell>
          <cell r="D299">
            <v>267500</v>
          </cell>
          <cell r="E299">
            <v>12</v>
          </cell>
          <cell r="F299">
            <v>258000</v>
          </cell>
        </row>
        <row r="300">
          <cell r="B300" t="str">
            <v>MUNNO PARA DOWNS</v>
          </cell>
        </row>
        <row r="301">
          <cell r="B301" t="str">
            <v>MUNNO PARA WEST</v>
          </cell>
          <cell r="C301">
            <v>24</v>
          </cell>
          <cell r="D301">
            <v>262000</v>
          </cell>
          <cell r="E301">
            <v>34</v>
          </cell>
          <cell r="F301">
            <v>275000</v>
          </cell>
        </row>
        <row r="302">
          <cell r="B302" t="str">
            <v>ONE TREE HILL</v>
          </cell>
          <cell r="C302">
            <v>1</v>
          </cell>
          <cell r="D302">
            <v>390000</v>
          </cell>
          <cell r="E302">
            <v>2</v>
          </cell>
          <cell r="F302">
            <v>651500</v>
          </cell>
        </row>
        <row r="303">
          <cell r="B303" t="str">
            <v>PENFIELD</v>
          </cell>
          <cell r="C303">
            <v>1</v>
          </cell>
          <cell r="D303">
            <v>260000</v>
          </cell>
          <cell r="E303">
            <v>4</v>
          </cell>
          <cell r="F303">
            <v>355250</v>
          </cell>
        </row>
        <row r="304">
          <cell r="B304" t="str">
            <v>PENFIELD GARDENS</v>
          </cell>
        </row>
        <row r="305">
          <cell r="B305" t="str">
            <v>SAMPSON FLAT</v>
          </cell>
        </row>
        <row r="306">
          <cell r="B306" t="str">
            <v>SMITHFIELD</v>
          </cell>
          <cell r="C306">
            <v>8</v>
          </cell>
          <cell r="D306">
            <v>259475</v>
          </cell>
          <cell r="E306">
            <v>10</v>
          </cell>
          <cell r="F306">
            <v>282500</v>
          </cell>
        </row>
        <row r="307">
          <cell r="B307" t="str">
            <v>SMITHFIELD PLAINS</v>
          </cell>
          <cell r="C307">
            <v>9</v>
          </cell>
          <cell r="D307">
            <v>188000</v>
          </cell>
          <cell r="E307">
            <v>16</v>
          </cell>
          <cell r="F307">
            <v>165000</v>
          </cell>
        </row>
        <row r="308">
          <cell r="B308" t="str">
            <v>ST KILDA</v>
          </cell>
        </row>
        <row r="309">
          <cell r="B309" t="str">
            <v>ULEYBURY</v>
          </cell>
        </row>
        <row r="310">
          <cell r="B310" t="str">
            <v>VIRGINIA</v>
          </cell>
          <cell r="C310">
            <v>3</v>
          </cell>
          <cell r="D310">
            <v>557000</v>
          </cell>
          <cell r="E310">
            <v>3</v>
          </cell>
          <cell r="F310">
            <v>515000</v>
          </cell>
        </row>
        <row r="311">
          <cell r="B311" t="str">
            <v>WATERLOO CORNER</v>
          </cell>
        </row>
        <row r="312">
          <cell r="B312" t="str">
            <v>YATTALUNGA</v>
          </cell>
        </row>
        <row r="313">
          <cell r="B313" t="str">
            <v>ALBERTON</v>
          </cell>
          <cell r="C313">
            <v>7</v>
          </cell>
          <cell r="D313">
            <v>471500</v>
          </cell>
          <cell r="E313">
            <v>7</v>
          </cell>
          <cell r="F313">
            <v>533000</v>
          </cell>
        </row>
        <row r="314">
          <cell r="B314" t="str">
            <v>ANGLE PARK</v>
          </cell>
          <cell r="C314">
            <v>1</v>
          </cell>
          <cell r="D314">
            <v>370000</v>
          </cell>
        </row>
        <row r="315">
          <cell r="B315" t="str">
            <v>BIRKENHEAD</v>
          </cell>
          <cell r="C315">
            <v>9</v>
          </cell>
          <cell r="D315">
            <v>340000</v>
          </cell>
          <cell r="E315">
            <v>8</v>
          </cell>
          <cell r="F315">
            <v>400000</v>
          </cell>
        </row>
        <row r="316">
          <cell r="B316" t="str">
            <v>BLAIR ATHOL</v>
          </cell>
          <cell r="C316">
            <v>15</v>
          </cell>
          <cell r="D316">
            <v>428750</v>
          </cell>
          <cell r="E316">
            <v>15</v>
          </cell>
          <cell r="F316">
            <v>445000</v>
          </cell>
        </row>
        <row r="317">
          <cell r="B317" t="str">
            <v>BROADVIEW</v>
          </cell>
          <cell r="C317">
            <v>25</v>
          </cell>
          <cell r="D317">
            <v>510000</v>
          </cell>
          <cell r="E317">
            <v>15</v>
          </cell>
          <cell r="F317">
            <v>524000</v>
          </cell>
        </row>
        <row r="318">
          <cell r="B318" t="str">
            <v>CLEARVIEW</v>
          </cell>
          <cell r="C318">
            <v>21</v>
          </cell>
          <cell r="D318">
            <v>420000</v>
          </cell>
          <cell r="E318">
            <v>16</v>
          </cell>
          <cell r="F318">
            <v>415000</v>
          </cell>
        </row>
        <row r="319">
          <cell r="B319" t="str">
            <v>CROYDON PARK</v>
          </cell>
          <cell r="C319">
            <v>13</v>
          </cell>
          <cell r="D319">
            <v>425000</v>
          </cell>
          <cell r="E319">
            <v>12</v>
          </cell>
          <cell r="F319">
            <v>501000</v>
          </cell>
        </row>
        <row r="320">
          <cell r="B320" t="str">
            <v>DERNANCOURT</v>
          </cell>
          <cell r="C320">
            <v>12</v>
          </cell>
          <cell r="D320">
            <v>468750</v>
          </cell>
          <cell r="E320">
            <v>13</v>
          </cell>
          <cell r="F320">
            <v>540000</v>
          </cell>
        </row>
        <row r="321">
          <cell r="B321" t="str">
            <v>DEVON PARK</v>
          </cell>
          <cell r="E321">
            <v>4</v>
          </cell>
          <cell r="F321">
            <v>516250</v>
          </cell>
        </row>
        <row r="322">
          <cell r="B322" t="str">
            <v>DRY CREEK</v>
          </cell>
          <cell r="C322">
            <v>2</v>
          </cell>
          <cell r="D322">
            <v>269500</v>
          </cell>
        </row>
        <row r="323">
          <cell r="B323" t="str">
            <v>DUDLEY PARK</v>
          </cell>
          <cell r="C323">
            <v>1</v>
          </cell>
          <cell r="D323">
            <v>470000</v>
          </cell>
          <cell r="E323">
            <v>1</v>
          </cell>
          <cell r="F323">
            <v>438000</v>
          </cell>
        </row>
        <row r="324">
          <cell r="B324" t="str">
            <v>ENFIELD</v>
          </cell>
          <cell r="C324">
            <v>15</v>
          </cell>
          <cell r="D324">
            <v>395000</v>
          </cell>
          <cell r="E324">
            <v>14</v>
          </cell>
          <cell r="F324">
            <v>440000</v>
          </cell>
        </row>
        <row r="325">
          <cell r="B325" t="str">
            <v>ETHELTON</v>
          </cell>
          <cell r="C325">
            <v>10</v>
          </cell>
          <cell r="D325">
            <v>385000</v>
          </cell>
          <cell r="E325">
            <v>6</v>
          </cell>
          <cell r="F325">
            <v>370000</v>
          </cell>
        </row>
        <row r="326">
          <cell r="B326" t="str">
            <v>EXETER</v>
          </cell>
          <cell r="C326">
            <v>2</v>
          </cell>
          <cell r="D326">
            <v>385000</v>
          </cell>
          <cell r="E326">
            <v>1</v>
          </cell>
          <cell r="F326">
            <v>570000</v>
          </cell>
        </row>
        <row r="327">
          <cell r="B327" t="str">
            <v>FERRYDEN PARK</v>
          </cell>
          <cell r="C327">
            <v>7</v>
          </cell>
          <cell r="D327">
            <v>450000</v>
          </cell>
          <cell r="E327">
            <v>5</v>
          </cell>
          <cell r="F327">
            <v>448000</v>
          </cell>
        </row>
        <row r="328">
          <cell r="B328" t="str">
            <v>GEPPS CROSS</v>
          </cell>
          <cell r="C328">
            <v>2</v>
          </cell>
          <cell r="D328">
            <v>361250</v>
          </cell>
          <cell r="E328">
            <v>1</v>
          </cell>
          <cell r="F328">
            <v>315000</v>
          </cell>
        </row>
        <row r="329">
          <cell r="B329" t="str">
            <v>GILLES PLAINS</v>
          </cell>
          <cell r="C329">
            <v>9</v>
          </cell>
          <cell r="D329">
            <v>443000</v>
          </cell>
          <cell r="E329">
            <v>13</v>
          </cell>
          <cell r="F329">
            <v>380000</v>
          </cell>
        </row>
        <row r="330">
          <cell r="B330" t="str">
            <v>GILLMAN</v>
          </cell>
          <cell r="C330">
            <v>1</v>
          </cell>
          <cell r="D330">
            <v>350000</v>
          </cell>
        </row>
        <row r="331">
          <cell r="B331" t="str">
            <v>GLANVILLE</v>
          </cell>
          <cell r="C331">
            <v>3</v>
          </cell>
          <cell r="D331">
            <v>400000</v>
          </cell>
          <cell r="E331">
            <v>5</v>
          </cell>
          <cell r="F331">
            <v>393500</v>
          </cell>
        </row>
        <row r="332">
          <cell r="B332" t="str">
            <v>GREENACRES</v>
          </cell>
          <cell r="C332">
            <v>8</v>
          </cell>
          <cell r="D332">
            <v>445000</v>
          </cell>
          <cell r="E332">
            <v>14</v>
          </cell>
          <cell r="F332">
            <v>429500</v>
          </cell>
        </row>
        <row r="333">
          <cell r="B333" t="str">
            <v>HAMPSTEAD GARDENS</v>
          </cell>
          <cell r="C333">
            <v>5</v>
          </cell>
          <cell r="D333">
            <v>414500</v>
          </cell>
          <cell r="E333">
            <v>6</v>
          </cell>
          <cell r="F333">
            <v>460000</v>
          </cell>
        </row>
        <row r="334">
          <cell r="B334" t="str">
            <v>HILLCREST</v>
          </cell>
          <cell r="C334">
            <v>13</v>
          </cell>
          <cell r="D334">
            <v>415000</v>
          </cell>
          <cell r="E334">
            <v>13</v>
          </cell>
          <cell r="F334">
            <v>431000</v>
          </cell>
        </row>
        <row r="335">
          <cell r="B335" t="str">
            <v>HOLDEN HILL</v>
          </cell>
          <cell r="C335">
            <v>12</v>
          </cell>
          <cell r="D335">
            <v>365000</v>
          </cell>
          <cell r="E335">
            <v>16</v>
          </cell>
          <cell r="F335">
            <v>357500</v>
          </cell>
        </row>
        <row r="336">
          <cell r="B336" t="str">
            <v>KILBURN</v>
          </cell>
          <cell r="C336">
            <v>5</v>
          </cell>
          <cell r="D336">
            <v>450000</v>
          </cell>
          <cell r="E336">
            <v>8</v>
          </cell>
          <cell r="F336">
            <v>462500</v>
          </cell>
        </row>
        <row r="337">
          <cell r="B337" t="str">
            <v>KLEMZIG</v>
          </cell>
          <cell r="C337">
            <v>27</v>
          </cell>
          <cell r="D337">
            <v>485000</v>
          </cell>
          <cell r="E337">
            <v>16</v>
          </cell>
          <cell r="F337">
            <v>500000</v>
          </cell>
        </row>
        <row r="338">
          <cell r="B338" t="str">
            <v>LARGS BAY</v>
          </cell>
          <cell r="C338">
            <v>13</v>
          </cell>
          <cell r="D338">
            <v>416750</v>
          </cell>
          <cell r="E338">
            <v>19</v>
          </cell>
          <cell r="F338">
            <v>566000</v>
          </cell>
        </row>
        <row r="339">
          <cell r="B339" t="str">
            <v>LARGS NORTH</v>
          </cell>
          <cell r="C339">
            <v>11</v>
          </cell>
          <cell r="D339">
            <v>380000</v>
          </cell>
          <cell r="E339">
            <v>15</v>
          </cell>
          <cell r="F339">
            <v>460000</v>
          </cell>
        </row>
        <row r="340">
          <cell r="B340" t="str">
            <v>LIGHTSVIEW</v>
          </cell>
          <cell r="C340">
            <v>18</v>
          </cell>
          <cell r="D340">
            <v>507500</v>
          </cell>
          <cell r="E340">
            <v>14</v>
          </cell>
          <cell r="F340">
            <v>505000</v>
          </cell>
        </row>
        <row r="341">
          <cell r="B341" t="str">
            <v>MANNINGHAM</v>
          </cell>
          <cell r="C341">
            <v>5</v>
          </cell>
          <cell r="D341">
            <v>597500</v>
          </cell>
          <cell r="E341">
            <v>5</v>
          </cell>
          <cell r="F341">
            <v>650000</v>
          </cell>
        </row>
        <row r="342">
          <cell r="B342" t="str">
            <v>MANSFIELD PARK</v>
          </cell>
          <cell r="C342">
            <v>8</v>
          </cell>
          <cell r="D342">
            <v>450000</v>
          </cell>
          <cell r="E342">
            <v>9</v>
          </cell>
          <cell r="F342">
            <v>419000</v>
          </cell>
        </row>
        <row r="343">
          <cell r="B343" t="str">
            <v>NEW PORT</v>
          </cell>
        </row>
        <row r="344">
          <cell r="B344" t="str">
            <v>NORTH HAVEN</v>
          </cell>
          <cell r="C344">
            <v>15</v>
          </cell>
          <cell r="D344">
            <v>488750</v>
          </cell>
          <cell r="E344">
            <v>13</v>
          </cell>
          <cell r="F344">
            <v>455000</v>
          </cell>
        </row>
        <row r="345">
          <cell r="B345" t="str">
            <v>NORTHFIELD</v>
          </cell>
          <cell r="C345">
            <v>12</v>
          </cell>
          <cell r="D345">
            <v>406000</v>
          </cell>
          <cell r="E345">
            <v>16</v>
          </cell>
          <cell r="F345">
            <v>410000</v>
          </cell>
        </row>
        <row r="346">
          <cell r="B346" t="str">
            <v>NORTHGATE</v>
          </cell>
          <cell r="C346">
            <v>8</v>
          </cell>
          <cell r="D346">
            <v>490000</v>
          </cell>
          <cell r="E346">
            <v>8</v>
          </cell>
          <cell r="F346">
            <v>578000</v>
          </cell>
        </row>
        <row r="347">
          <cell r="B347" t="str">
            <v>OAKDEN</v>
          </cell>
          <cell r="C347">
            <v>10</v>
          </cell>
          <cell r="D347">
            <v>540555.5</v>
          </cell>
          <cell r="E347">
            <v>6</v>
          </cell>
          <cell r="F347">
            <v>476000</v>
          </cell>
        </row>
        <row r="348">
          <cell r="B348" t="str">
            <v>OSBORNE</v>
          </cell>
          <cell r="C348">
            <v>7</v>
          </cell>
          <cell r="D348">
            <v>420000</v>
          </cell>
          <cell r="E348">
            <v>10</v>
          </cell>
          <cell r="F348">
            <v>350000</v>
          </cell>
        </row>
        <row r="349">
          <cell r="B349" t="str">
            <v>OTTOWAY</v>
          </cell>
          <cell r="C349">
            <v>4</v>
          </cell>
          <cell r="D349">
            <v>365000</v>
          </cell>
          <cell r="E349">
            <v>4</v>
          </cell>
          <cell r="F349">
            <v>387500</v>
          </cell>
        </row>
        <row r="350">
          <cell r="B350" t="str">
            <v>OUTER HARBOR</v>
          </cell>
        </row>
        <row r="351">
          <cell r="B351" t="str">
            <v>OVINGHAM</v>
          </cell>
        </row>
        <row r="352">
          <cell r="B352" t="str">
            <v>PETERHEAD</v>
          </cell>
          <cell r="C352">
            <v>6</v>
          </cell>
          <cell r="D352">
            <v>360000</v>
          </cell>
          <cell r="E352">
            <v>2</v>
          </cell>
          <cell r="F352">
            <v>500000</v>
          </cell>
        </row>
        <row r="353">
          <cell r="B353" t="str">
            <v>PORT ADELAIDE</v>
          </cell>
          <cell r="C353">
            <v>5</v>
          </cell>
          <cell r="D353">
            <v>337500</v>
          </cell>
          <cell r="E353">
            <v>3</v>
          </cell>
          <cell r="F353">
            <v>560000</v>
          </cell>
        </row>
        <row r="354">
          <cell r="B354" t="str">
            <v>PROSPECT</v>
          </cell>
          <cell r="C354">
            <v>37</v>
          </cell>
          <cell r="D354">
            <v>570000</v>
          </cell>
          <cell r="E354">
            <v>42</v>
          </cell>
          <cell r="F354">
            <v>725000</v>
          </cell>
        </row>
        <row r="355">
          <cell r="B355" t="str">
            <v>QUEENSTOWN</v>
          </cell>
          <cell r="C355">
            <v>4</v>
          </cell>
          <cell r="D355">
            <v>380250</v>
          </cell>
          <cell r="E355">
            <v>3</v>
          </cell>
          <cell r="F355">
            <v>380000</v>
          </cell>
        </row>
        <row r="356">
          <cell r="B356" t="str">
            <v>REGENCY PARK</v>
          </cell>
        </row>
        <row r="357">
          <cell r="B357" t="str">
            <v>ROSEWATER</v>
          </cell>
          <cell r="C357">
            <v>15</v>
          </cell>
          <cell r="D357">
            <v>340000</v>
          </cell>
          <cell r="E357">
            <v>12</v>
          </cell>
          <cell r="F357">
            <v>350000</v>
          </cell>
        </row>
        <row r="358">
          <cell r="B358" t="str">
            <v>SEFTON PARK</v>
          </cell>
          <cell r="C358">
            <v>6</v>
          </cell>
          <cell r="D358">
            <v>531630</v>
          </cell>
          <cell r="E358">
            <v>3</v>
          </cell>
          <cell r="F358">
            <v>590000</v>
          </cell>
        </row>
        <row r="359">
          <cell r="B359" t="str">
            <v>SEMAPHORE</v>
          </cell>
          <cell r="C359">
            <v>6</v>
          </cell>
          <cell r="D359">
            <v>525000</v>
          </cell>
          <cell r="E359">
            <v>7</v>
          </cell>
          <cell r="F359">
            <v>628000</v>
          </cell>
        </row>
        <row r="360">
          <cell r="B360" t="str">
            <v>SEMAPHORE SOUTH</v>
          </cell>
          <cell r="C360">
            <v>4</v>
          </cell>
          <cell r="D360">
            <v>701500</v>
          </cell>
          <cell r="E360">
            <v>2</v>
          </cell>
          <cell r="F360">
            <v>666500</v>
          </cell>
        </row>
        <row r="361">
          <cell r="B361" t="str">
            <v>TAPEROO</v>
          </cell>
          <cell r="C361">
            <v>3</v>
          </cell>
          <cell r="D361">
            <v>343000</v>
          </cell>
          <cell r="E361">
            <v>14</v>
          </cell>
          <cell r="F361">
            <v>370000</v>
          </cell>
        </row>
        <row r="362">
          <cell r="B362" t="str">
            <v>VALLEY VIEW</v>
          </cell>
          <cell r="C362">
            <v>16</v>
          </cell>
          <cell r="D362">
            <v>386000</v>
          </cell>
          <cell r="E362">
            <v>20</v>
          </cell>
          <cell r="F362">
            <v>416000</v>
          </cell>
        </row>
        <row r="363">
          <cell r="B363" t="str">
            <v>WALKLEY HEIGHTS</v>
          </cell>
          <cell r="C363">
            <v>14</v>
          </cell>
          <cell r="D363">
            <v>552500</v>
          </cell>
          <cell r="E363">
            <v>9</v>
          </cell>
          <cell r="F363">
            <v>537500</v>
          </cell>
        </row>
        <row r="364">
          <cell r="B364" t="str">
            <v>WINDSOR GARDENS</v>
          </cell>
          <cell r="C364">
            <v>31</v>
          </cell>
          <cell r="D364">
            <v>415500</v>
          </cell>
          <cell r="E364">
            <v>21</v>
          </cell>
          <cell r="F364">
            <v>457000</v>
          </cell>
        </row>
        <row r="365">
          <cell r="B365" t="str">
            <v>WINGFIELD</v>
          </cell>
          <cell r="C365">
            <v>1</v>
          </cell>
          <cell r="D365">
            <v>290000</v>
          </cell>
          <cell r="E365">
            <v>1</v>
          </cell>
          <cell r="F365">
            <v>309000</v>
          </cell>
        </row>
        <row r="366">
          <cell r="B366" t="str">
            <v>WOODVILLE GARDENS</v>
          </cell>
          <cell r="C366">
            <v>5</v>
          </cell>
          <cell r="D366">
            <v>410786</v>
          </cell>
          <cell r="E366">
            <v>3</v>
          </cell>
          <cell r="F366">
            <v>413000</v>
          </cell>
        </row>
        <row r="367">
          <cell r="B367" t="str">
            <v>BROADVIEW</v>
          </cell>
          <cell r="C367">
            <v>25</v>
          </cell>
          <cell r="D367">
            <v>510000</v>
          </cell>
          <cell r="E367">
            <v>15</v>
          </cell>
          <cell r="F367">
            <v>524000</v>
          </cell>
        </row>
        <row r="368">
          <cell r="B368" t="str">
            <v>COLLINSWOOD</v>
          </cell>
          <cell r="C368">
            <v>3</v>
          </cell>
          <cell r="D368">
            <v>670000</v>
          </cell>
          <cell r="E368">
            <v>4</v>
          </cell>
          <cell r="F368">
            <v>830000</v>
          </cell>
        </row>
        <row r="369">
          <cell r="B369" t="str">
            <v>FITZROY</v>
          </cell>
          <cell r="C369">
            <v>3</v>
          </cell>
          <cell r="D369">
            <v>1080000</v>
          </cell>
          <cell r="E369">
            <v>2</v>
          </cell>
          <cell r="F369">
            <v>1350000</v>
          </cell>
        </row>
        <row r="370">
          <cell r="B370" t="str">
            <v>MEDINDIE GARDENS</v>
          </cell>
        </row>
        <row r="371">
          <cell r="B371" t="str">
            <v>NAILSWORTH</v>
          </cell>
          <cell r="C371">
            <v>4</v>
          </cell>
          <cell r="D371">
            <v>677250</v>
          </cell>
          <cell r="E371">
            <v>6</v>
          </cell>
          <cell r="F371">
            <v>590000</v>
          </cell>
        </row>
        <row r="372">
          <cell r="B372" t="str">
            <v>OVINGHAM</v>
          </cell>
        </row>
        <row r="373">
          <cell r="B373" t="str">
            <v>PROSPECT</v>
          </cell>
          <cell r="C373">
            <v>37</v>
          </cell>
          <cell r="D373">
            <v>570000</v>
          </cell>
          <cell r="E373">
            <v>42</v>
          </cell>
          <cell r="F373">
            <v>725000</v>
          </cell>
        </row>
        <row r="374">
          <cell r="B374" t="str">
            <v>SEFTON PARK</v>
          </cell>
          <cell r="C374">
            <v>6</v>
          </cell>
          <cell r="D374">
            <v>531630</v>
          </cell>
          <cell r="E374">
            <v>3</v>
          </cell>
          <cell r="F374">
            <v>590000</v>
          </cell>
        </row>
        <row r="375">
          <cell r="B375" t="str">
            <v>THORNGATE</v>
          </cell>
        </row>
        <row r="376">
          <cell r="B376" t="str">
            <v>BOLIVAR</v>
          </cell>
        </row>
        <row r="377">
          <cell r="B377" t="str">
            <v>BRAHMA LODGE</v>
          </cell>
          <cell r="C377">
            <v>13</v>
          </cell>
          <cell r="D377">
            <v>277250</v>
          </cell>
          <cell r="E377">
            <v>18</v>
          </cell>
          <cell r="F377">
            <v>260000</v>
          </cell>
        </row>
        <row r="378">
          <cell r="B378" t="str">
            <v>BURTON</v>
          </cell>
          <cell r="C378">
            <v>23</v>
          </cell>
          <cell r="D378">
            <v>347750</v>
          </cell>
          <cell r="E378">
            <v>16</v>
          </cell>
          <cell r="F378">
            <v>295000</v>
          </cell>
        </row>
        <row r="379">
          <cell r="B379" t="str">
            <v>CAVAN</v>
          </cell>
        </row>
        <row r="380">
          <cell r="B380" t="str">
            <v>DIREK</v>
          </cell>
          <cell r="C380">
            <v>2</v>
          </cell>
          <cell r="D380">
            <v>322500</v>
          </cell>
          <cell r="E380">
            <v>3</v>
          </cell>
          <cell r="F380">
            <v>335000</v>
          </cell>
        </row>
        <row r="381">
          <cell r="B381" t="str">
            <v>DRY CREEK</v>
          </cell>
          <cell r="C381">
            <v>2</v>
          </cell>
          <cell r="D381">
            <v>269500</v>
          </cell>
        </row>
        <row r="382">
          <cell r="B382" t="str">
            <v>EDINBURGH</v>
          </cell>
        </row>
        <row r="383">
          <cell r="B383" t="str">
            <v>ELIZABETH VALE</v>
          </cell>
          <cell r="C383">
            <v>7</v>
          </cell>
          <cell r="D383">
            <v>265000</v>
          </cell>
          <cell r="E383">
            <v>15</v>
          </cell>
          <cell r="F383">
            <v>235000</v>
          </cell>
        </row>
        <row r="384">
          <cell r="B384" t="str">
            <v>GLOBE DERBY PARK</v>
          </cell>
        </row>
        <row r="385">
          <cell r="B385" t="str">
            <v>GREEN FIELDS</v>
          </cell>
          <cell r="C385">
            <v>2</v>
          </cell>
          <cell r="D385">
            <v>359250</v>
          </cell>
        </row>
        <row r="386">
          <cell r="B386" t="str">
            <v>GULFVIEW HEIGHTS</v>
          </cell>
          <cell r="C386">
            <v>16</v>
          </cell>
          <cell r="D386">
            <v>502750</v>
          </cell>
          <cell r="E386">
            <v>10</v>
          </cell>
          <cell r="F386">
            <v>408750</v>
          </cell>
        </row>
        <row r="387">
          <cell r="B387" t="str">
            <v>INGLE FARM</v>
          </cell>
          <cell r="C387">
            <v>28</v>
          </cell>
          <cell r="D387">
            <v>324000</v>
          </cell>
          <cell r="E387">
            <v>36</v>
          </cell>
          <cell r="F387">
            <v>325000</v>
          </cell>
        </row>
        <row r="388">
          <cell r="B388" t="str">
            <v>MAWSON LAKES</v>
          </cell>
          <cell r="C388">
            <v>48</v>
          </cell>
          <cell r="D388">
            <v>465000</v>
          </cell>
          <cell r="E388">
            <v>45</v>
          </cell>
          <cell r="F388">
            <v>520000</v>
          </cell>
        </row>
        <row r="389">
          <cell r="B389" t="str">
            <v>MODBURY HEIGHTS</v>
          </cell>
          <cell r="C389">
            <v>32</v>
          </cell>
          <cell r="D389">
            <v>385000</v>
          </cell>
          <cell r="E389">
            <v>27</v>
          </cell>
          <cell r="F389">
            <v>392500</v>
          </cell>
        </row>
        <row r="390">
          <cell r="B390" t="str">
            <v>PARA HILLS</v>
          </cell>
          <cell r="C390">
            <v>30</v>
          </cell>
          <cell r="D390">
            <v>314500</v>
          </cell>
          <cell r="E390">
            <v>33</v>
          </cell>
          <cell r="F390">
            <v>320000</v>
          </cell>
        </row>
        <row r="391">
          <cell r="B391" t="str">
            <v>PARA HILLS WEST</v>
          </cell>
          <cell r="C391">
            <v>8</v>
          </cell>
          <cell r="D391">
            <v>315000</v>
          </cell>
          <cell r="E391">
            <v>10</v>
          </cell>
          <cell r="F391">
            <v>335000</v>
          </cell>
        </row>
        <row r="392">
          <cell r="B392" t="str">
            <v>PARA VISTA</v>
          </cell>
          <cell r="C392">
            <v>12</v>
          </cell>
          <cell r="D392">
            <v>347500</v>
          </cell>
          <cell r="E392">
            <v>13</v>
          </cell>
          <cell r="F392">
            <v>302500</v>
          </cell>
        </row>
        <row r="393">
          <cell r="B393" t="str">
            <v>PARAFIELD GARDENS</v>
          </cell>
          <cell r="C393">
            <v>49</v>
          </cell>
          <cell r="D393">
            <v>313400</v>
          </cell>
          <cell r="E393">
            <v>43</v>
          </cell>
          <cell r="F393">
            <v>342750</v>
          </cell>
        </row>
        <row r="394">
          <cell r="B394" t="str">
            <v>PARALOWIE</v>
          </cell>
          <cell r="C394">
            <v>62</v>
          </cell>
          <cell r="D394">
            <v>315000</v>
          </cell>
          <cell r="E394">
            <v>61</v>
          </cell>
          <cell r="F394">
            <v>324250</v>
          </cell>
        </row>
        <row r="395">
          <cell r="B395" t="str">
            <v>POORAKA</v>
          </cell>
          <cell r="C395">
            <v>20</v>
          </cell>
          <cell r="D395">
            <v>345000</v>
          </cell>
          <cell r="E395">
            <v>13</v>
          </cell>
          <cell r="F395">
            <v>367000</v>
          </cell>
        </row>
        <row r="396">
          <cell r="B396" t="str">
            <v>SALISBURY</v>
          </cell>
          <cell r="C396">
            <v>22</v>
          </cell>
          <cell r="D396">
            <v>300000</v>
          </cell>
          <cell r="E396">
            <v>23</v>
          </cell>
          <cell r="F396">
            <v>320000</v>
          </cell>
        </row>
        <row r="397">
          <cell r="B397" t="str">
            <v>SALISBURY DOWNS</v>
          </cell>
          <cell r="C397">
            <v>18</v>
          </cell>
          <cell r="D397">
            <v>291500</v>
          </cell>
          <cell r="E397">
            <v>13</v>
          </cell>
          <cell r="F397">
            <v>306000</v>
          </cell>
        </row>
        <row r="398">
          <cell r="B398" t="str">
            <v>SALISBURY EAST</v>
          </cell>
          <cell r="C398">
            <v>25</v>
          </cell>
          <cell r="D398">
            <v>310000</v>
          </cell>
          <cell r="E398">
            <v>30</v>
          </cell>
          <cell r="F398">
            <v>302000</v>
          </cell>
        </row>
        <row r="399">
          <cell r="B399" t="str">
            <v>SALISBURY HEIGHTS</v>
          </cell>
          <cell r="C399">
            <v>14</v>
          </cell>
          <cell r="D399">
            <v>430000</v>
          </cell>
          <cell r="E399">
            <v>14</v>
          </cell>
          <cell r="F399">
            <v>370000</v>
          </cell>
        </row>
        <row r="400">
          <cell r="B400" t="str">
            <v>SALISBURY NORTH</v>
          </cell>
          <cell r="C400">
            <v>30</v>
          </cell>
          <cell r="D400">
            <v>264000</v>
          </cell>
          <cell r="E400">
            <v>29</v>
          </cell>
          <cell r="F400">
            <v>276500</v>
          </cell>
        </row>
        <row r="401">
          <cell r="B401" t="str">
            <v>SALISBURY PARK</v>
          </cell>
          <cell r="C401">
            <v>6</v>
          </cell>
          <cell r="D401">
            <v>302500</v>
          </cell>
          <cell r="E401">
            <v>9</v>
          </cell>
          <cell r="F401">
            <v>285000</v>
          </cell>
        </row>
        <row r="402">
          <cell r="B402" t="str">
            <v>SALISBURY PLAIN</v>
          </cell>
          <cell r="C402">
            <v>3</v>
          </cell>
          <cell r="D402">
            <v>290000</v>
          </cell>
          <cell r="E402">
            <v>7</v>
          </cell>
          <cell r="F402">
            <v>340000</v>
          </cell>
        </row>
        <row r="403">
          <cell r="B403" t="str">
            <v>SALISBURY SOUTH</v>
          </cell>
        </row>
        <row r="404">
          <cell r="B404" t="str">
            <v>ST KILDA</v>
          </cell>
        </row>
        <row r="405">
          <cell r="B405" t="str">
            <v>VALLEY VIEW</v>
          </cell>
          <cell r="C405">
            <v>16</v>
          </cell>
          <cell r="D405">
            <v>386000</v>
          </cell>
          <cell r="E405">
            <v>20</v>
          </cell>
          <cell r="F405">
            <v>416000</v>
          </cell>
        </row>
        <row r="406">
          <cell r="B406" t="str">
            <v>WALKLEY HEIGHTS</v>
          </cell>
          <cell r="C406">
            <v>14</v>
          </cell>
          <cell r="D406">
            <v>552500</v>
          </cell>
          <cell r="E406">
            <v>9</v>
          </cell>
          <cell r="F406">
            <v>537500</v>
          </cell>
        </row>
        <row r="407">
          <cell r="B407" t="str">
            <v>WATERLOO CORNER</v>
          </cell>
        </row>
        <row r="408">
          <cell r="B408" t="str">
            <v>BANKSIA PARK</v>
          </cell>
          <cell r="C408">
            <v>7</v>
          </cell>
          <cell r="D408">
            <v>347500</v>
          </cell>
          <cell r="E408">
            <v>10</v>
          </cell>
          <cell r="F408">
            <v>400800</v>
          </cell>
        </row>
        <row r="409">
          <cell r="B409" t="str">
            <v>DERNANCOURT</v>
          </cell>
          <cell r="C409">
            <v>12</v>
          </cell>
          <cell r="D409">
            <v>468750</v>
          </cell>
          <cell r="E409">
            <v>13</v>
          </cell>
          <cell r="F409">
            <v>540000</v>
          </cell>
        </row>
        <row r="410">
          <cell r="B410" t="str">
            <v>FAIRVIEW PARK</v>
          </cell>
          <cell r="C410">
            <v>14</v>
          </cell>
          <cell r="D410">
            <v>380500</v>
          </cell>
          <cell r="E410">
            <v>15</v>
          </cell>
          <cell r="F410">
            <v>346250</v>
          </cell>
        </row>
        <row r="411">
          <cell r="B411" t="str">
            <v>GILLES PLAINS</v>
          </cell>
          <cell r="C411">
            <v>9</v>
          </cell>
          <cell r="D411">
            <v>443000</v>
          </cell>
          <cell r="E411">
            <v>13</v>
          </cell>
          <cell r="F411">
            <v>380000</v>
          </cell>
        </row>
        <row r="412">
          <cell r="B412" t="str">
            <v>GOLDEN GROVE</v>
          </cell>
          <cell r="C412">
            <v>22</v>
          </cell>
          <cell r="D412">
            <v>455750</v>
          </cell>
          <cell r="E412">
            <v>32</v>
          </cell>
          <cell r="F412">
            <v>485000</v>
          </cell>
        </row>
        <row r="413">
          <cell r="B413" t="str">
            <v>GOULD CREEK</v>
          </cell>
        </row>
        <row r="414">
          <cell r="B414" t="str">
            <v>GREENWITH</v>
          </cell>
          <cell r="C414">
            <v>45</v>
          </cell>
          <cell r="D414">
            <v>443000</v>
          </cell>
          <cell r="E414">
            <v>30</v>
          </cell>
          <cell r="F414">
            <v>458000</v>
          </cell>
        </row>
        <row r="415">
          <cell r="B415" t="str">
            <v>GULFVIEW HEIGHTS</v>
          </cell>
          <cell r="C415">
            <v>16</v>
          </cell>
          <cell r="D415">
            <v>502750</v>
          </cell>
          <cell r="E415">
            <v>10</v>
          </cell>
          <cell r="F415">
            <v>408750</v>
          </cell>
        </row>
        <row r="416">
          <cell r="B416" t="str">
            <v>HIGHBURY</v>
          </cell>
          <cell r="C416">
            <v>17</v>
          </cell>
          <cell r="D416">
            <v>480000</v>
          </cell>
          <cell r="E416">
            <v>15</v>
          </cell>
          <cell r="F416">
            <v>457500</v>
          </cell>
        </row>
        <row r="417">
          <cell r="B417" t="str">
            <v>HOLDEN HILL</v>
          </cell>
          <cell r="C417">
            <v>12</v>
          </cell>
          <cell r="D417">
            <v>365000</v>
          </cell>
          <cell r="E417">
            <v>16</v>
          </cell>
          <cell r="F417">
            <v>357500</v>
          </cell>
        </row>
        <row r="418">
          <cell r="B418" t="str">
            <v>HOPE VALLEY</v>
          </cell>
          <cell r="C418">
            <v>28</v>
          </cell>
          <cell r="D418">
            <v>385000</v>
          </cell>
          <cell r="E418">
            <v>28</v>
          </cell>
          <cell r="F418">
            <v>382500</v>
          </cell>
        </row>
        <row r="419">
          <cell r="B419" t="str">
            <v>MODBURY</v>
          </cell>
          <cell r="C419">
            <v>25</v>
          </cell>
          <cell r="D419">
            <v>370000</v>
          </cell>
          <cell r="E419">
            <v>23</v>
          </cell>
          <cell r="F419">
            <v>370000</v>
          </cell>
        </row>
        <row r="420">
          <cell r="B420" t="str">
            <v>MODBURY HEIGHTS</v>
          </cell>
          <cell r="C420">
            <v>32</v>
          </cell>
          <cell r="D420">
            <v>385000</v>
          </cell>
          <cell r="E420">
            <v>27</v>
          </cell>
          <cell r="F420">
            <v>392500</v>
          </cell>
        </row>
        <row r="421">
          <cell r="B421" t="str">
            <v>MODBURY NORTH</v>
          </cell>
          <cell r="C421">
            <v>28</v>
          </cell>
          <cell r="D421">
            <v>360000</v>
          </cell>
          <cell r="E421">
            <v>25</v>
          </cell>
          <cell r="F421">
            <v>348000</v>
          </cell>
        </row>
        <row r="422">
          <cell r="B422" t="str">
            <v>REDWOOD PARK</v>
          </cell>
          <cell r="C422">
            <v>27</v>
          </cell>
          <cell r="D422">
            <v>365000</v>
          </cell>
          <cell r="E422">
            <v>20</v>
          </cell>
          <cell r="F422">
            <v>395000</v>
          </cell>
        </row>
        <row r="423">
          <cell r="B423" t="str">
            <v>RIDGEHAVEN</v>
          </cell>
          <cell r="C423">
            <v>16</v>
          </cell>
          <cell r="D423">
            <v>335000</v>
          </cell>
          <cell r="E423">
            <v>9</v>
          </cell>
          <cell r="F423">
            <v>356500</v>
          </cell>
        </row>
        <row r="424">
          <cell r="B424" t="str">
            <v>SALISBURY EAST</v>
          </cell>
          <cell r="C424">
            <v>25</v>
          </cell>
          <cell r="D424">
            <v>310000</v>
          </cell>
          <cell r="E424">
            <v>30</v>
          </cell>
          <cell r="F424">
            <v>302000</v>
          </cell>
        </row>
        <row r="425">
          <cell r="B425" t="str">
            <v>SALISBURY HEIGHTS</v>
          </cell>
          <cell r="C425">
            <v>14</v>
          </cell>
          <cell r="D425">
            <v>430000</v>
          </cell>
          <cell r="E425">
            <v>14</v>
          </cell>
          <cell r="F425">
            <v>370000</v>
          </cell>
        </row>
        <row r="426">
          <cell r="B426" t="str">
            <v>ST AGNES</v>
          </cell>
          <cell r="C426">
            <v>16</v>
          </cell>
          <cell r="D426">
            <v>386500</v>
          </cell>
          <cell r="E426">
            <v>22</v>
          </cell>
          <cell r="F426">
            <v>425000</v>
          </cell>
        </row>
        <row r="427">
          <cell r="B427" t="str">
            <v>SURREY DOWNS</v>
          </cell>
          <cell r="C427">
            <v>9</v>
          </cell>
          <cell r="D427">
            <v>360000</v>
          </cell>
          <cell r="E427">
            <v>6</v>
          </cell>
          <cell r="F427">
            <v>395750</v>
          </cell>
        </row>
        <row r="428">
          <cell r="B428" t="str">
            <v>TEA TREE GULLY</v>
          </cell>
          <cell r="C428">
            <v>13</v>
          </cell>
          <cell r="D428">
            <v>430000</v>
          </cell>
          <cell r="E428">
            <v>8</v>
          </cell>
          <cell r="F428">
            <v>366500</v>
          </cell>
        </row>
        <row r="429">
          <cell r="B429" t="str">
            <v>VALLEY VIEW</v>
          </cell>
          <cell r="C429">
            <v>16</v>
          </cell>
          <cell r="D429">
            <v>386000</v>
          </cell>
          <cell r="E429">
            <v>20</v>
          </cell>
          <cell r="F429">
            <v>416000</v>
          </cell>
        </row>
        <row r="430">
          <cell r="B430" t="str">
            <v>VISTA</v>
          </cell>
          <cell r="C430">
            <v>5</v>
          </cell>
          <cell r="D430">
            <v>525000</v>
          </cell>
          <cell r="E430">
            <v>2</v>
          </cell>
          <cell r="F430">
            <v>374000</v>
          </cell>
        </row>
        <row r="431">
          <cell r="B431" t="str">
            <v>WYNN VALE</v>
          </cell>
          <cell r="C431">
            <v>20</v>
          </cell>
          <cell r="D431">
            <v>442500</v>
          </cell>
          <cell r="E431">
            <v>19</v>
          </cell>
          <cell r="F431">
            <v>378500</v>
          </cell>
        </row>
        <row r="432">
          <cell r="B432" t="str">
            <v>YATALA VALE</v>
          </cell>
          <cell r="C432">
            <v>1</v>
          </cell>
          <cell r="D432">
            <v>305000</v>
          </cell>
          <cell r="E432">
            <v>1</v>
          </cell>
          <cell r="F432">
            <v>451000</v>
          </cell>
        </row>
        <row r="433">
          <cell r="B433" t="str">
            <v>BLACK FOREST</v>
          </cell>
          <cell r="C433">
            <v>4</v>
          </cell>
          <cell r="D433">
            <v>575000</v>
          </cell>
          <cell r="E433">
            <v>4</v>
          </cell>
          <cell r="F433">
            <v>823750</v>
          </cell>
        </row>
        <row r="434">
          <cell r="B434" t="str">
            <v>CLARENCE PARK</v>
          </cell>
          <cell r="C434">
            <v>8</v>
          </cell>
          <cell r="D434">
            <v>560000</v>
          </cell>
          <cell r="E434">
            <v>5</v>
          </cell>
          <cell r="F434">
            <v>674000</v>
          </cell>
        </row>
        <row r="435">
          <cell r="B435" t="str">
            <v>EVERARD PARK</v>
          </cell>
          <cell r="E435">
            <v>2</v>
          </cell>
          <cell r="F435">
            <v>611000</v>
          </cell>
        </row>
        <row r="436">
          <cell r="B436" t="str">
            <v>FORESTVILLE</v>
          </cell>
          <cell r="C436">
            <v>4</v>
          </cell>
          <cell r="D436">
            <v>670000</v>
          </cell>
        </row>
        <row r="437">
          <cell r="B437" t="str">
            <v>FULLARTON</v>
          </cell>
          <cell r="C437">
            <v>8</v>
          </cell>
          <cell r="D437">
            <v>800000</v>
          </cell>
          <cell r="E437">
            <v>16</v>
          </cell>
          <cell r="F437">
            <v>817000</v>
          </cell>
        </row>
        <row r="438">
          <cell r="B438" t="str">
            <v>GOODWOOD</v>
          </cell>
          <cell r="C438">
            <v>5</v>
          </cell>
          <cell r="D438">
            <v>721500</v>
          </cell>
          <cell r="E438">
            <v>5</v>
          </cell>
          <cell r="F438">
            <v>652500</v>
          </cell>
        </row>
        <row r="439">
          <cell r="B439" t="str">
            <v>HIGHGATE</v>
          </cell>
          <cell r="C439">
            <v>7</v>
          </cell>
          <cell r="D439">
            <v>862000</v>
          </cell>
          <cell r="E439">
            <v>4</v>
          </cell>
          <cell r="F439">
            <v>777500</v>
          </cell>
        </row>
        <row r="440">
          <cell r="B440" t="str">
            <v>HYDE PARK</v>
          </cell>
          <cell r="C440">
            <v>5</v>
          </cell>
          <cell r="D440">
            <v>1100000</v>
          </cell>
          <cell r="E440">
            <v>6</v>
          </cell>
          <cell r="F440">
            <v>1160000</v>
          </cell>
        </row>
        <row r="441">
          <cell r="B441" t="str">
            <v>KESWICK</v>
          </cell>
        </row>
        <row r="442">
          <cell r="B442" t="str">
            <v>KINGS PARK</v>
          </cell>
          <cell r="C442">
            <v>1</v>
          </cell>
          <cell r="D442">
            <v>830000</v>
          </cell>
          <cell r="E442">
            <v>3</v>
          </cell>
          <cell r="F442">
            <v>760000</v>
          </cell>
        </row>
        <row r="443">
          <cell r="B443" t="str">
            <v>MALVERN</v>
          </cell>
          <cell r="C443">
            <v>9</v>
          </cell>
          <cell r="D443">
            <v>1090000</v>
          </cell>
          <cell r="E443">
            <v>11</v>
          </cell>
          <cell r="F443">
            <v>1395500</v>
          </cell>
        </row>
        <row r="444">
          <cell r="B444" t="str">
            <v>MILLSWOOD</v>
          </cell>
          <cell r="C444">
            <v>8</v>
          </cell>
          <cell r="D444">
            <v>982500</v>
          </cell>
          <cell r="E444">
            <v>10</v>
          </cell>
          <cell r="F444">
            <v>962000</v>
          </cell>
        </row>
        <row r="445">
          <cell r="B445" t="str">
            <v>MYRTLE BANK</v>
          </cell>
          <cell r="C445">
            <v>5</v>
          </cell>
          <cell r="D445">
            <v>760000</v>
          </cell>
          <cell r="E445">
            <v>4</v>
          </cell>
          <cell r="F445">
            <v>850000</v>
          </cell>
        </row>
        <row r="446">
          <cell r="B446" t="str">
            <v>PARKSIDE</v>
          </cell>
          <cell r="C446">
            <v>6</v>
          </cell>
          <cell r="D446">
            <v>706000</v>
          </cell>
          <cell r="E446">
            <v>7</v>
          </cell>
          <cell r="F446">
            <v>721000</v>
          </cell>
        </row>
        <row r="447">
          <cell r="B447" t="str">
            <v>UNLEY</v>
          </cell>
          <cell r="C447">
            <v>12</v>
          </cell>
          <cell r="D447">
            <v>820000</v>
          </cell>
          <cell r="E447">
            <v>14</v>
          </cell>
          <cell r="F447">
            <v>888000</v>
          </cell>
        </row>
        <row r="448">
          <cell r="B448" t="str">
            <v>UNLEY PARK</v>
          </cell>
          <cell r="C448">
            <v>3</v>
          </cell>
          <cell r="D448">
            <v>810000</v>
          </cell>
          <cell r="E448">
            <v>4</v>
          </cell>
          <cell r="F448">
            <v>1716500</v>
          </cell>
        </row>
        <row r="449">
          <cell r="B449" t="str">
            <v>WAYVILLE</v>
          </cell>
          <cell r="C449">
            <v>4</v>
          </cell>
          <cell r="D449">
            <v>1080000</v>
          </cell>
          <cell r="E449">
            <v>1</v>
          </cell>
          <cell r="F449">
            <v>780000</v>
          </cell>
        </row>
        <row r="450">
          <cell r="B450" t="str">
            <v>GILBERTON</v>
          </cell>
          <cell r="C450">
            <v>5</v>
          </cell>
          <cell r="D450">
            <v>999000</v>
          </cell>
          <cell r="E450">
            <v>6</v>
          </cell>
          <cell r="F450">
            <v>900500</v>
          </cell>
        </row>
        <row r="451">
          <cell r="B451" t="str">
            <v>MEDINDIE</v>
          </cell>
          <cell r="C451">
            <v>3</v>
          </cell>
          <cell r="D451">
            <v>1640000</v>
          </cell>
          <cell r="E451">
            <v>1</v>
          </cell>
          <cell r="F451">
            <v>1310000</v>
          </cell>
        </row>
        <row r="452">
          <cell r="B452" t="str">
            <v>VALE PARK</v>
          </cell>
          <cell r="C452">
            <v>5</v>
          </cell>
          <cell r="D452">
            <v>523250</v>
          </cell>
          <cell r="E452">
            <v>13</v>
          </cell>
          <cell r="F452">
            <v>666000</v>
          </cell>
        </row>
        <row r="453">
          <cell r="B453" t="str">
            <v>WALKERVILLE</v>
          </cell>
          <cell r="C453">
            <v>8</v>
          </cell>
          <cell r="D453">
            <v>1032000</v>
          </cell>
          <cell r="E453">
            <v>14</v>
          </cell>
          <cell r="F453">
            <v>1300000</v>
          </cell>
        </row>
        <row r="454">
          <cell r="B454" t="str">
            <v>ADELAIDE AIRPORT</v>
          </cell>
        </row>
        <row r="455">
          <cell r="B455" t="str">
            <v>ASHFORD</v>
          </cell>
          <cell r="C455">
            <v>2</v>
          </cell>
          <cell r="D455">
            <v>605000</v>
          </cell>
          <cell r="E455">
            <v>1</v>
          </cell>
          <cell r="F455">
            <v>530000</v>
          </cell>
        </row>
        <row r="456">
          <cell r="B456" t="str">
            <v>BROOKLYN PARK</v>
          </cell>
          <cell r="C456">
            <v>9</v>
          </cell>
          <cell r="D456">
            <v>485000</v>
          </cell>
          <cell r="E456">
            <v>4</v>
          </cell>
          <cell r="F456">
            <v>472500</v>
          </cell>
        </row>
        <row r="457">
          <cell r="B457" t="str">
            <v>CAMDEN PARK</v>
          </cell>
          <cell r="C457">
            <v>8</v>
          </cell>
          <cell r="D457">
            <v>520000</v>
          </cell>
          <cell r="E457">
            <v>11</v>
          </cell>
          <cell r="F457">
            <v>595000</v>
          </cell>
        </row>
        <row r="458">
          <cell r="B458" t="str">
            <v>COWANDILLA</v>
          </cell>
          <cell r="C458">
            <v>5</v>
          </cell>
          <cell r="D458">
            <v>590000</v>
          </cell>
          <cell r="E458">
            <v>5</v>
          </cell>
          <cell r="F458">
            <v>505000</v>
          </cell>
        </row>
        <row r="459">
          <cell r="B459" t="str">
            <v>FULHAM</v>
          </cell>
          <cell r="C459">
            <v>5</v>
          </cell>
          <cell r="D459">
            <v>630000</v>
          </cell>
          <cell r="E459">
            <v>6</v>
          </cell>
          <cell r="F459">
            <v>592500</v>
          </cell>
        </row>
        <row r="460">
          <cell r="B460" t="str">
            <v>GLANDORE</v>
          </cell>
          <cell r="C460">
            <v>7</v>
          </cell>
          <cell r="D460">
            <v>637500</v>
          </cell>
          <cell r="E460">
            <v>10</v>
          </cell>
          <cell r="F460">
            <v>733000</v>
          </cell>
        </row>
        <row r="461">
          <cell r="B461" t="str">
            <v>GLENELG NORTH</v>
          </cell>
          <cell r="C461">
            <v>12</v>
          </cell>
          <cell r="D461">
            <v>553000</v>
          </cell>
          <cell r="E461">
            <v>22</v>
          </cell>
          <cell r="F461">
            <v>680000</v>
          </cell>
        </row>
        <row r="462">
          <cell r="B462" t="str">
            <v>HILTON</v>
          </cell>
          <cell r="C462">
            <v>1</v>
          </cell>
          <cell r="D462">
            <v>585000</v>
          </cell>
        </row>
        <row r="463">
          <cell r="B463" t="str">
            <v>KESWICK</v>
          </cell>
        </row>
        <row r="464">
          <cell r="B464" t="str">
            <v>KESWICK TERMINAL</v>
          </cell>
        </row>
        <row r="465">
          <cell r="B465" t="str">
            <v>KURRALTA PARK</v>
          </cell>
          <cell r="C465">
            <v>7</v>
          </cell>
          <cell r="D465">
            <v>508800</v>
          </cell>
          <cell r="E465">
            <v>7</v>
          </cell>
          <cell r="F465">
            <v>595000</v>
          </cell>
        </row>
        <row r="466">
          <cell r="B466" t="str">
            <v>LOCKLEYS</v>
          </cell>
          <cell r="C466">
            <v>16</v>
          </cell>
          <cell r="D466">
            <v>693000</v>
          </cell>
          <cell r="E466">
            <v>16</v>
          </cell>
          <cell r="F466">
            <v>702500</v>
          </cell>
        </row>
        <row r="467">
          <cell r="B467" t="str">
            <v>MARLESTON</v>
          </cell>
          <cell r="C467">
            <v>5</v>
          </cell>
          <cell r="D467">
            <v>470000</v>
          </cell>
          <cell r="E467">
            <v>3</v>
          </cell>
          <cell r="F467">
            <v>686000</v>
          </cell>
        </row>
        <row r="468">
          <cell r="B468" t="str">
            <v>MILE END</v>
          </cell>
          <cell r="C468">
            <v>16</v>
          </cell>
          <cell r="D468">
            <v>674000</v>
          </cell>
          <cell r="E468">
            <v>10</v>
          </cell>
          <cell r="F468">
            <v>567000</v>
          </cell>
        </row>
        <row r="469">
          <cell r="B469" t="str">
            <v>MILE END SOUTH</v>
          </cell>
        </row>
        <row r="470">
          <cell r="B470" t="str">
            <v>NETLEY</v>
          </cell>
          <cell r="C470">
            <v>8</v>
          </cell>
          <cell r="D470">
            <v>470500</v>
          </cell>
          <cell r="E470">
            <v>8</v>
          </cell>
          <cell r="F470">
            <v>473500</v>
          </cell>
        </row>
        <row r="471">
          <cell r="B471" t="str">
            <v>NORTH PLYMPTON</v>
          </cell>
          <cell r="C471">
            <v>14</v>
          </cell>
          <cell r="D471">
            <v>457750</v>
          </cell>
          <cell r="E471">
            <v>15</v>
          </cell>
          <cell r="F471">
            <v>579000</v>
          </cell>
        </row>
        <row r="472">
          <cell r="B472" t="str">
            <v>NOVAR GARDENS</v>
          </cell>
          <cell r="C472">
            <v>9</v>
          </cell>
          <cell r="D472">
            <v>650000</v>
          </cell>
          <cell r="E472">
            <v>5</v>
          </cell>
          <cell r="F472">
            <v>606000</v>
          </cell>
        </row>
        <row r="473">
          <cell r="B473" t="str">
            <v>PLYMPTON</v>
          </cell>
          <cell r="C473">
            <v>18</v>
          </cell>
          <cell r="D473">
            <v>562500</v>
          </cell>
          <cell r="E473">
            <v>20</v>
          </cell>
          <cell r="F473">
            <v>541600</v>
          </cell>
        </row>
        <row r="474">
          <cell r="B474" t="str">
            <v>RICHMOND</v>
          </cell>
          <cell r="C474">
            <v>13</v>
          </cell>
          <cell r="D474">
            <v>454500</v>
          </cell>
          <cell r="E474">
            <v>8</v>
          </cell>
          <cell r="F474">
            <v>498500</v>
          </cell>
        </row>
        <row r="475">
          <cell r="B475" t="str">
            <v>THEBARTON</v>
          </cell>
          <cell r="C475">
            <v>1</v>
          </cell>
          <cell r="D475">
            <v>570000</v>
          </cell>
          <cell r="E475">
            <v>3</v>
          </cell>
          <cell r="F475">
            <v>568000</v>
          </cell>
        </row>
        <row r="476">
          <cell r="B476" t="str">
            <v>TORRENSVILLE</v>
          </cell>
          <cell r="C476">
            <v>11</v>
          </cell>
          <cell r="D476">
            <v>530000</v>
          </cell>
          <cell r="E476">
            <v>12</v>
          </cell>
          <cell r="F476">
            <v>532000</v>
          </cell>
        </row>
        <row r="477">
          <cell r="B477" t="str">
            <v>UNDERDALE</v>
          </cell>
          <cell r="C477">
            <v>3</v>
          </cell>
          <cell r="D477">
            <v>519000</v>
          </cell>
          <cell r="E477">
            <v>5</v>
          </cell>
          <cell r="F477">
            <v>540000</v>
          </cell>
        </row>
        <row r="478">
          <cell r="B478" t="str">
            <v>WEST BEACH</v>
          </cell>
          <cell r="C478">
            <v>7</v>
          </cell>
          <cell r="D478">
            <v>810000</v>
          </cell>
          <cell r="E478">
            <v>12</v>
          </cell>
          <cell r="F478">
            <v>670000</v>
          </cell>
        </row>
        <row r="479">
          <cell r="B479" t="str">
            <v>WEST RICHMOND</v>
          </cell>
          <cell r="C479">
            <v>4</v>
          </cell>
          <cell r="D479">
            <v>425000</v>
          </cell>
          <cell r="E479">
            <v>2</v>
          </cell>
          <cell r="F479">
            <v>419600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SG_Stats_Combined_2017q2"/>
    </sheetNames>
    <sheetDataSet>
      <sheetData sheetId="0">
        <row r="2">
          <cell r="B2" t="str">
            <v>ADELAIDE</v>
          </cell>
          <cell r="C2">
            <v>4</v>
          </cell>
          <cell r="D2">
            <v>1027500</v>
          </cell>
          <cell r="E2">
            <v>6</v>
          </cell>
          <cell r="F2">
            <v>900000</v>
          </cell>
        </row>
        <row r="3">
          <cell r="B3" t="str">
            <v>NORTH ADELAIDE</v>
          </cell>
          <cell r="C3">
            <v>17</v>
          </cell>
          <cell r="D3">
            <v>1037500</v>
          </cell>
          <cell r="E3">
            <v>6</v>
          </cell>
          <cell r="F3">
            <v>1451000</v>
          </cell>
        </row>
        <row r="4">
          <cell r="B4" t="str">
            <v>ALDGATE</v>
          </cell>
          <cell r="C4">
            <v>21</v>
          </cell>
          <cell r="D4">
            <v>710000</v>
          </cell>
          <cell r="E4">
            <v>20</v>
          </cell>
          <cell r="F4">
            <v>756000</v>
          </cell>
        </row>
        <row r="5">
          <cell r="B5" t="str">
            <v>ASHTON</v>
          </cell>
        </row>
        <row r="6">
          <cell r="B6" t="str">
            <v>BASKET RANGE</v>
          </cell>
          <cell r="E6">
            <v>2</v>
          </cell>
          <cell r="F6">
            <v>619500</v>
          </cell>
        </row>
        <row r="7">
          <cell r="B7" t="str">
            <v>BELAIR</v>
          </cell>
          <cell r="C7">
            <v>22</v>
          </cell>
          <cell r="D7">
            <v>645000</v>
          </cell>
          <cell r="E7">
            <v>19</v>
          </cell>
          <cell r="F7">
            <v>658250</v>
          </cell>
        </row>
        <row r="8">
          <cell r="B8" t="str">
            <v>BRADBURY</v>
          </cell>
        </row>
        <row r="9">
          <cell r="B9" t="str">
            <v>BRIDGEWATER</v>
          </cell>
          <cell r="C9">
            <v>18</v>
          </cell>
          <cell r="D9">
            <v>432000</v>
          </cell>
          <cell r="E9">
            <v>19</v>
          </cell>
          <cell r="F9">
            <v>475000</v>
          </cell>
        </row>
        <row r="10">
          <cell r="B10" t="str">
            <v>CAREY GULLY</v>
          </cell>
        </row>
        <row r="11">
          <cell r="B11" t="str">
            <v>CASTAMBUL</v>
          </cell>
        </row>
        <row r="12">
          <cell r="B12" t="str">
            <v>CHERRYVILLE</v>
          </cell>
        </row>
        <row r="13">
          <cell r="B13" t="str">
            <v>CLELAND</v>
          </cell>
        </row>
        <row r="14">
          <cell r="B14" t="str">
            <v>CRAFERS</v>
          </cell>
          <cell r="C14">
            <v>5</v>
          </cell>
          <cell r="D14">
            <v>580000</v>
          </cell>
          <cell r="E14">
            <v>7</v>
          </cell>
          <cell r="F14">
            <v>770000</v>
          </cell>
        </row>
        <row r="15">
          <cell r="B15" t="str">
            <v>CRAFERS WEST</v>
          </cell>
          <cell r="C15">
            <v>8</v>
          </cell>
          <cell r="D15">
            <v>642500</v>
          </cell>
          <cell r="E15">
            <v>4</v>
          </cell>
          <cell r="F15">
            <v>851500</v>
          </cell>
        </row>
        <row r="16">
          <cell r="B16" t="str">
            <v>DORSET VALE</v>
          </cell>
        </row>
        <row r="17">
          <cell r="B17" t="str">
            <v>GREENHILL</v>
          </cell>
          <cell r="C17">
            <v>3</v>
          </cell>
          <cell r="D17">
            <v>490000</v>
          </cell>
        </row>
        <row r="18">
          <cell r="B18" t="str">
            <v>HEATHFIELD</v>
          </cell>
          <cell r="C18">
            <v>5</v>
          </cell>
          <cell r="D18">
            <v>500000</v>
          </cell>
          <cell r="E18">
            <v>2</v>
          </cell>
          <cell r="F18">
            <v>549250</v>
          </cell>
        </row>
        <row r="19">
          <cell r="B19" t="str">
            <v>HORSNELL GULLY</v>
          </cell>
        </row>
        <row r="20">
          <cell r="B20" t="str">
            <v>HUMBUG SCRUB</v>
          </cell>
        </row>
        <row r="21">
          <cell r="B21" t="str">
            <v>IRONBANK</v>
          </cell>
          <cell r="C21">
            <v>1</v>
          </cell>
          <cell r="D21">
            <v>734000</v>
          </cell>
        </row>
        <row r="22">
          <cell r="B22" t="str">
            <v>LONGWOOD</v>
          </cell>
        </row>
        <row r="23">
          <cell r="B23" t="str">
            <v>MARBLE HILL</v>
          </cell>
        </row>
        <row r="24">
          <cell r="B24" t="str">
            <v>MONTACUTE</v>
          </cell>
        </row>
        <row r="25">
          <cell r="B25" t="str">
            <v>MOUNT GEORGE</v>
          </cell>
          <cell r="C25">
            <v>1</v>
          </cell>
          <cell r="D25">
            <v>640000</v>
          </cell>
        </row>
        <row r="26">
          <cell r="B26" t="str">
            <v>MYLOR</v>
          </cell>
          <cell r="C26">
            <v>6</v>
          </cell>
          <cell r="D26">
            <v>497500</v>
          </cell>
          <cell r="E26">
            <v>2</v>
          </cell>
          <cell r="F26">
            <v>435000</v>
          </cell>
        </row>
        <row r="27">
          <cell r="B27" t="str">
            <v>NORTON SUMMIT</v>
          </cell>
          <cell r="E27">
            <v>2</v>
          </cell>
          <cell r="F27">
            <v>357500</v>
          </cell>
        </row>
        <row r="28">
          <cell r="B28" t="str">
            <v>PICCADILLY</v>
          </cell>
          <cell r="C28">
            <v>1</v>
          </cell>
          <cell r="D28">
            <v>665000</v>
          </cell>
        </row>
        <row r="29">
          <cell r="B29" t="str">
            <v>ROSTREVOR</v>
          </cell>
          <cell r="C29">
            <v>36</v>
          </cell>
          <cell r="D29">
            <v>605000</v>
          </cell>
          <cell r="E29">
            <v>28</v>
          </cell>
          <cell r="F29">
            <v>581500</v>
          </cell>
        </row>
        <row r="30">
          <cell r="B30" t="str">
            <v>SCOTT CREEK</v>
          </cell>
        </row>
        <row r="31">
          <cell r="B31" t="str">
            <v>STIRLING</v>
          </cell>
          <cell r="C31">
            <v>7</v>
          </cell>
          <cell r="D31">
            <v>755000</v>
          </cell>
          <cell r="E31">
            <v>18</v>
          </cell>
          <cell r="F31">
            <v>730000</v>
          </cell>
        </row>
        <row r="32">
          <cell r="B32" t="str">
            <v>STONYFELL</v>
          </cell>
          <cell r="C32">
            <v>6</v>
          </cell>
          <cell r="D32">
            <v>655000</v>
          </cell>
          <cell r="E32">
            <v>5</v>
          </cell>
          <cell r="F32">
            <v>1200000</v>
          </cell>
        </row>
        <row r="33">
          <cell r="B33" t="str">
            <v>SUMMERTOWN</v>
          </cell>
          <cell r="E33">
            <v>3</v>
          </cell>
          <cell r="F33">
            <v>649000</v>
          </cell>
        </row>
        <row r="34">
          <cell r="B34" t="str">
            <v>TERINGIE</v>
          </cell>
          <cell r="C34">
            <v>5</v>
          </cell>
          <cell r="D34">
            <v>660000</v>
          </cell>
          <cell r="E34">
            <v>4</v>
          </cell>
          <cell r="F34">
            <v>827500</v>
          </cell>
        </row>
        <row r="35">
          <cell r="B35" t="str">
            <v>UPPER STURT</v>
          </cell>
          <cell r="C35">
            <v>3</v>
          </cell>
          <cell r="D35">
            <v>555000</v>
          </cell>
          <cell r="E35">
            <v>2</v>
          </cell>
          <cell r="F35">
            <v>521250</v>
          </cell>
        </row>
        <row r="36">
          <cell r="B36" t="str">
            <v>URAIDLA</v>
          </cell>
          <cell r="C36">
            <v>2</v>
          </cell>
          <cell r="D36">
            <v>481250</v>
          </cell>
          <cell r="E36">
            <v>3</v>
          </cell>
          <cell r="F36">
            <v>710000</v>
          </cell>
        </row>
        <row r="37">
          <cell r="B37" t="str">
            <v>WATERFALL GULLY</v>
          </cell>
          <cell r="E37">
            <v>2</v>
          </cell>
          <cell r="F37">
            <v>660000</v>
          </cell>
        </row>
        <row r="38">
          <cell r="B38" t="str">
            <v>WOODFORDE</v>
          </cell>
          <cell r="C38">
            <v>2</v>
          </cell>
          <cell r="D38">
            <v>569000</v>
          </cell>
        </row>
        <row r="39">
          <cell r="B39" t="str">
            <v>AULDANA</v>
          </cell>
          <cell r="C39">
            <v>5</v>
          </cell>
          <cell r="D39">
            <v>850000</v>
          </cell>
          <cell r="E39">
            <v>2</v>
          </cell>
          <cell r="F39">
            <v>1555000</v>
          </cell>
        </row>
        <row r="40">
          <cell r="B40" t="str">
            <v>BEAUMONT</v>
          </cell>
          <cell r="C40">
            <v>18</v>
          </cell>
          <cell r="D40">
            <v>838110</v>
          </cell>
          <cell r="E40">
            <v>10</v>
          </cell>
          <cell r="F40">
            <v>877500</v>
          </cell>
        </row>
        <row r="41">
          <cell r="B41" t="str">
            <v>BEULAH PARK</v>
          </cell>
          <cell r="C41">
            <v>10</v>
          </cell>
          <cell r="D41">
            <v>669000</v>
          </cell>
          <cell r="E41">
            <v>4</v>
          </cell>
          <cell r="F41">
            <v>648000</v>
          </cell>
        </row>
        <row r="42">
          <cell r="B42" t="str">
            <v>BURNSIDE</v>
          </cell>
          <cell r="C42">
            <v>7</v>
          </cell>
          <cell r="D42">
            <v>805000</v>
          </cell>
          <cell r="E42">
            <v>10</v>
          </cell>
          <cell r="F42">
            <v>823000</v>
          </cell>
        </row>
        <row r="43">
          <cell r="B43" t="str">
            <v>DULWICH</v>
          </cell>
          <cell r="C43">
            <v>5</v>
          </cell>
          <cell r="D43">
            <v>1210000</v>
          </cell>
          <cell r="E43">
            <v>1</v>
          </cell>
          <cell r="F43">
            <v>1010000</v>
          </cell>
        </row>
        <row r="44">
          <cell r="B44" t="str">
            <v>EASTWOOD</v>
          </cell>
          <cell r="C44">
            <v>4</v>
          </cell>
          <cell r="D44">
            <v>590000</v>
          </cell>
          <cell r="E44">
            <v>2</v>
          </cell>
          <cell r="F44">
            <v>1062500</v>
          </cell>
        </row>
        <row r="45">
          <cell r="B45" t="str">
            <v>ERINDALE</v>
          </cell>
          <cell r="C45">
            <v>6</v>
          </cell>
          <cell r="D45">
            <v>1250000</v>
          </cell>
          <cell r="E45">
            <v>4</v>
          </cell>
          <cell r="F45">
            <v>1330000</v>
          </cell>
        </row>
        <row r="46">
          <cell r="B46" t="str">
            <v>FREWVILLE</v>
          </cell>
          <cell r="C46">
            <v>1</v>
          </cell>
          <cell r="D46">
            <v>835000</v>
          </cell>
          <cell r="E46">
            <v>2</v>
          </cell>
          <cell r="F46">
            <v>726500</v>
          </cell>
        </row>
        <row r="47">
          <cell r="B47" t="str">
            <v>GLEN OSMOND</v>
          </cell>
          <cell r="C47">
            <v>7</v>
          </cell>
          <cell r="D47">
            <v>926500</v>
          </cell>
          <cell r="E47">
            <v>12</v>
          </cell>
          <cell r="F47">
            <v>870000</v>
          </cell>
        </row>
        <row r="48">
          <cell r="B48" t="str">
            <v>GLENSIDE</v>
          </cell>
          <cell r="C48">
            <v>5</v>
          </cell>
          <cell r="D48">
            <v>856000</v>
          </cell>
          <cell r="E48">
            <v>2</v>
          </cell>
          <cell r="F48">
            <v>717000</v>
          </cell>
        </row>
        <row r="49">
          <cell r="B49" t="str">
            <v>GLENUNGA</v>
          </cell>
          <cell r="C49">
            <v>4</v>
          </cell>
          <cell r="D49">
            <v>879250</v>
          </cell>
          <cell r="E49">
            <v>10</v>
          </cell>
          <cell r="F49">
            <v>1228000</v>
          </cell>
        </row>
        <row r="50">
          <cell r="B50" t="str">
            <v>HAZELWOOD PARK</v>
          </cell>
          <cell r="C50">
            <v>13</v>
          </cell>
          <cell r="D50">
            <v>1120000</v>
          </cell>
          <cell r="E50">
            <v>8</v>
          </cell>
          <cell r="F50">
            <v>1207000</v>
          </cell>
        </row>
        <row r="51">
          <cell r="B51" t="str">
            <v>HORSNELL GULLY</v>
          </cell>
        </row>
        <row r="52">
          <cell r="B52" t="str">
            <v>KENSINGTON GARDENS</v>
          </cell>
          <cell r="C52">
            <v>10</v>
          </cell>
          <cell r="D52">
            <v>825500</v>
          </cell>
          <cell r="E52">
            <v>11</v>
          </cell>
          <cell r="F52">
            <v>1230000</v>
          </cell>
        </row>
        <row r="53">
          <cell r="B53" t="str">
            <v>KENSINGTON PARK</v>
          </cell>
          <cell r="C53">
            <v>12</v>
          </cell>
          <cell r="D53">
            <v>780000</v>
          </cell>
          <cell r="E53">
            <v>7</v>
          </cell>
          <cell r="F53">
            <v>1005000</v>
          </cell>
        </row>
        <row r="54">
          <cell r="B54" t="str">
            <v>LEABROOK</v>
          </cell>
          <cell r="C54">
            <v>3</v>
          </cell>
          <cell r="D54">
            <v>1390000</v>
          </cell>
          <cell r="E54">
            <v>4</v>
          </cell>
          <cell r="F54">
            <v>1550000</v>
          </cell>
        </row>
        <row r="55">
          <cell r="B55" t="str">
            <v>LEAWOOD GARDENS</v>
          </cell>
        </row>
        <row r="56">
          <cell r="B56" t="str">
            <v>LINDEN PARK</v>
          </cell>
          <cell r="C56">
            <v>6</v>
          </cell>
          <cell r="D56">
            <v>850000</v>
          </cell>
          <cell r="E56">
            <v>6</v>
          </cell>
          <cell r="F56">
            <v>873000</v>
          </cell>
        </row>
        <row r="57">
          <cell r="B57" t="str">
            <v>MAGILL</v>
          </cell>
          <cell r="C57">
            <v>35</v>
          </cell>
          <cell r="D57">
            <v>598000</v>
          </cell>
          <cell r="E57">
            <v>37</v>
          </cell>
          <cell r="F57">
            <v>677000</v>
          </cell>
        </row>
        <row r="58">
          <cell r="B58" t="str">
            <v>MOUNT OSMOND</v>
          </cell>
          <cell r="C58">
            <v>2</v>
          </cell>
          <cell r="D58">
            <v>860000</v>
          </cell>
          <cell r="E58">
            <v>2</v>
          </cell>
          <cell r="F58">
            <v>1145000</v>
          </cell>
        </row>
        <row r="59">
          <cell r="B59" t="str">
            <v>ROSE PARK</v>
          </cell>
          <cell r="C59">
            <v>3</v>
          </cell>
          <cell r="D59">
            <v>1430000</v>
          </cell>
        </row>
        <row r="60">
          <cell r="B60" t="str">
            <v>ROSSLYN PARK</v>
          </cell>
          <cell r="C60">
            <v>8</v>
          </cell>
          <cell r="D60">
            <v>807000</v>
          </cell>
          <cell r="E60">
            <v>9</v>
          </cell>
          <cell r="F60">
            <v>1055000</v>
          </cell>
        </row>
        <row r="61">
          <cell r="B61" t="str">
            <v>SKYE</v>
          </cell>
          <cell r="C61">
            <v>3</v>
          </cell>
          <cell r="D61">
            <v>937500</v>
          </cell>
          <cell r="E61">
            <v>3</v>
          </cell>
          <cell r="F61">
            <v>935500</v>
          </cell>
        </row>
        <row r="62">
          <cell r="B62" t="str">
            <v>ST GEORGES</v>
          </cell>
          <cell r="C62">
            <v>12</v>
          </cell>
          <cell r="D62">
            <v>990000</v>
          </cell>
          <cell r="E62">
            <v>9</v>
          </cell>
          <cell r="F62">
            <v>982500</v>
          </cell>
        </row>
        <row r="63">
          <cell r="B63" t="str">
            <v>STONYFELL</v>
          </cell>
          <cell r="C63">
            <v>6</v>
          </cell>
          <cell r="D63">
            <v>655000</v>
          </cell>
          <cell r="E63">
            <v>5</v>
          </cell>
          <cell r="F63">
            <v>1200000</v>
          </cell>
        </row>
        <row r="64">
          <cell r="B64" t="str">
            <v>TOORAK GARDENS</v>
          </cell>
          <cell r="C64">
            <v>9</v>
          </cell>
          <cell r="D64">
            <v>1252500</v>
          </cell>
          <cell r="E64">
            <v>3</v>
          </cell>
          <cell r="F64">
            <v>1420000</v>
          </cell>
        </row>
        <row r="65">
          <cell r="B65" t="str">
            <v>TUSMORE</v>
          </cell>
          <cell r="C65">
            <v>3</v>
          </cell>
          <cell r="D65">
            <v>1765000</v>
          </cell>
          <cell r="E65">
            <v>6</v>
          </cell>
          <cell r="F65">
            <v>1420000</v>
          </cell>
        </row>
        <row r="66">
          <cell r="B66" t="str">
            <v>WATERFALL GULLY</v>
          </cell>
          <cell r="E66">
            <v>2</v>
          </cell>
          <cell r="F66">
            <v>660000</v>
          </cell>
        </row>
        <row r="67">
          <cell r="B67" t="str">
            <v>WATTLE PARK</v>
          </cell>
          <cell r="C67">
            <v>4</v>
          </cell>
          <cell r="D67">
            <v>831000</v>
          </cell>
          <cell r="E67">
            <v>16</v>
          </cell>
          <cell r="F67">
            <v>805000</v>
          </cell>
        </row>
        <row r="68">
          <cell r="B68" t="str">
            <v>ATHELSTONE</v>
          </cell>
          <cell r="C68">
            <v>31</v>
          </cell>
          <cell r="D68">
            <v>496500</v>
          </cell>
          <cell r="E68">
            <v>30</v>
          </cell>
          <cell r="F68">
            <v>461750</v>
          </cell>
        </row>
        <row r="69">
          <cell r="B69" t="str">
            <v>CAMPBELLTOWN</v>
          </cell>
          <cell r="C69">
            <v>33</v>
          </cell>
          <cell r="D69">
            <v>530000</v>
          </cell>
          <cell r="E69">
            <v>32</v>
          </cell>
          <cell r="F69">
            <v>535000</v>
          </cell>
        </row>
        <row r="70">
          <cell r="B70" t="str">
            <v>HECTORVILLE</v>
          </cell>
          <cell r="C70">
            <v>12</v>
          </cell>
          <cell r="D70">
            <v>517000</v>
          </cell>
          <cell r="E70">
            <v>14</v>
          </cell>
          <cell r="F70">
            <v>581000</v>
          </cell>
        </row>
        <row r="71">
          <cell r="B71" t="str">
            <v>MAGILL</v>
          </cell>
          <cell r="C71">
            <v>35</v>
          </cell>
          <cell r="D71">
            <v>598000</v>
          </cell>
          <cell r="E71">
            <v>37</v>
          </cell>
          <cell r="F71">
            <v>677000</v>
          </cell>
        </row>
        <row r="72">
          <cell r="B72" t="str">
            <v>NEWTON</v>
          </cell>
          <cell r="C72">
            <v>21</v>
          </cell>
          <cell r="D72">
            <v>500500</v>
          </cell>
          <cell r="E72">
            <v>17</v>
          </cell>
          <cell r="F72">
            <v>482500</v>
          </cell>
        </row>
        <row r="73">
          <cell r="B73" t="str">
            <v>PARADISE</v>
          </cell>
          <cell r="C73">
            <v>20</v>
          </cell>
          <cell r="D73">
            <v>525000</v>
          </cell>
          <cell r="E73">
            <v>22</v>
          </cell>
          <cell r="F73">
            <v>522500</v>
          </cell>
        </row>
        <row r="74">
          <cell r="B74" t="str">
            <v>ROSTREVOR</v>
          </cell>
          <cell r="C74">
            <v>36</v>
          </cell>
          <cell r="D74">
            <v>605000</v>
          </cell>
          <cell r="E74">
            <v>28</v>
          </cell>
          <cell r="F74">
            <v>581500</v>
          </cell>
        </row>
        <row r="75">
          <cell r="B75" t="str">
            <v>TRANMERE</v>
          </cell>
          <cell r="C75">
            <v>12</v>
          </cell>
          <cell r="D75">
            <v>685750</v>
          </cell>
          <cell r="E75">
            <v>12</v>
          </cell>
          <cell r="F75">
            <v>638000</v>
          </cell>
        </row>
        <row r="76">
          <cell r="B76" t="str">
            <v>ALBERT PARK</v>
          </cell>
          <cell r="C76">
            <v>13</v>
          </cell>
          <cell r="D76">
            <v>455000</v>
          </cell>
          <cell r="E76">
            <v>11</v>
          </cell>
          <cell r="F76">
            <v>430000</v>
          </cell>
        </row>
        <row r="77">
          <cell r="B77" t="str">
            <v>ALLENBY GARDENS</v>
          </cell>
          <cell r="C77">
            <v>4</v>
          </cell>
          <cell r="D77">
            <v>695900</v>
          </cell>
          <cell r="E77">
            <v>5</v>
          </cell>
          <cell r="F77">
            <v>585000</v>
          </cell>
        </row>
        <row r="78">
          <cell r="B78" t="str">
            <v>ATHOL PARK</v>
          </cell>
          <cell r="C78">
            <v>10</v>
          </cell>
          <cell r="D78">
            <v>363500</v>
          </cell>
          <cell r="E78">
            <v>14</v>
          </cell>
          <cell r="F78">
            <v>382000</v>
          </cell>
        </row>
        <row r="79">
          <cell r="B79" t="str">
            <v>BEVERLEY</v>
          </cell>
          <cell r="C79">
            <v>11</v>
          </cell>
          <cell r="D79">
            <v>473000</v>
          </cell>
          <cell r="E79">
            <v>4</v>
          </cell>
          <cell r="F79">
            <v>505000</v>
          </cell>
        </row>
        <row r="80">
          <cell r="B80" t="str">
            <v>BOWDEN</v>
          </cell>
          <cell r="C80">
            <v>1</v>
          </cell>
          <cell r="D80">
            <v>446000</v>
          </cell>
          <cell r="E80">
            <v>1</v>
          </cell>
          <cell r="F80">
            <v>505000</v>
          </cell>
        </row>
        <row r="81">
          <cell r="B81" t="str">
            <v>BROMPTON</v>
          </cell>
          <cell r="C81">
            <v>15</v>
          </cell>
          <cell r="D81">
            <v>491000</v>
          </cell>
          <cell r="E81">
            <v>13</v>
          </cell>
          <cell r="F81">
            <v>575000</v>
          </cell>
        </row>
        <row r="82">
          <cell r="B82" t="str">
            <v>CHELTENHAM</v>
          </cell>
          <cell r="C82">
            <v>4</v>
          </cell>
          <cell r="D82">
            <v>605000</v>
          </cell>
          <cell r="E82">
            <v>7</v>
          </cell>
          <cell r="F82">
            <v>446000</v>
          </cell>
        </row>
        <row r="83">
          <cell r="B83" t="str">
            <v>CROYDON</v>
          </cell>
          <cell r="C83">
            <v>5</v>
          </cell>
          <cell r="D83">
            <v>500000</v>
          </cell>
        </row>
        <row r="84">
          <cell r="B84" t="str">
            <v>DEVON PARK</v>
          </cell>
          <cell r="C84">
            <v>3</v>
          </cell>
          <cell r="D84">
            <v>520000</v>
          </cell>
          <cell r="E84">
            <v>5</v>
          </cell>
          <cell r="F84">
            <v>360000</v>
          </cell>
        </row>
        <row r="85">
          <cell r="B85" t="str">
            <v>FINDON</v>
          </cell>
          <cell r="C85">
            <v>16</v>
          </cell>
          <cell r="D85">
            <v>478000</v>
          </cell>
          <cell r="E85">
            <v>22</v>
          </cell>
          <cell r="F85">
            <v>495000</v>
          </cell>
        </row>
        <row r="86">
          <cell r="B86" t="str">
            <v>FLINDERS PARK</v>
          </cell>
          <cell r="C86">
            <v>23</v>
          </cell>
          <cell r="D86">
            <v>560000</v>
          </cell>
          <cell r="E86">
            <v>25</v>
          </cell>
          <cell r="F86">
            <v>555000</v>
          </cell>
        </row>
        <row r="87">
          <cell r="B87" t="str">
            <v>FULHAM GARDENS</v>
          </cell>
          <cell r="C87">
            <v>17</v>
          </cell>
          <cell r="D87">
            <v>590000</v>
          </cell>
          <cell r="E87">
            <v>11</v>
          </cell>
          <cell r="F87">
            <v>615000</v>
          </cell>
        </row>
        <row r="88">
          <cell r="B88" t="str">
            <v>GRANGE</v>
          </cell>
          <cell r="C88">
            <v>23</v>
          </cell>
          <cell r="D88">
            <v>670000</v>
          </cell>
          <cell r="E88">
            <v>23</v>
          </cell>
          <cell r="F88">
            <v>730000</v>
          </cell>
        </row>
        <row r="89">
          <cell r="B89" t="str">
            <v>HENDON</v>
          </cell>
          <cell r="C89">
            <v>5</v>
          </cell>
          <cell r="D89">
            <v>420000</v>
          </cell>
          <cell r="E89">
            <v>5</v>
          </cell>
          <cell r="F89">
            <v>375000</v>
          </cell>
        </row>
        <row r="90">
          <cell r="B90" t="str">
            <v>HENLEY BEACH</v>
          </cell>
          <cell r="C90">
            <v>14</v>
          </cell>
          <cell r="D90">
            <v>799000</v>
          </cell>
          <cell r="E90">
            <v>16</v>
          </cell>
          <cell r="F90">
            <v>799000</v>
          </cell>
        </row>
        <row r="91">
          <cell r="B91" t="str">
            <v>HENLEY BEACH SOUTH</v>
          </cell>
          <cell r="C91">
            <v>9</v>
          </cell>
          <cell r="D91">
            <v>715000</v>
          </cell>
          <cell r="E91">
            <v>5</v>
          </cell>
          <cell r="F91">
            <v>662000</v>
          </cell>
        </row>
        <row r="92">
          <cell r="B92" t="str">
            <v>HINDMARSH</v>
          </cell>
        </row>
        <row r="93">
          <cell r="B93" t="str">
            <v>KIDMAN PARK</v>
          </cell>
          <cell r="C93">
            <v>9</v>
          </cell>
          <cell r="D93">
            <v>601000</v>
          </cell>
          <cell r="E93">
            <v>9</v>
          </cell>
          <cell r="F93">
            <v>596000</v>
          </cell>
        </row>
        <row r="94">
          <cell r="B94" t="str">
            <v>KILKENNY</v>
          </cell>
          <cell r="C94">
            <v>5</v>
          </cell>
          <cell r="D94">
            <v>470000</v>
          </cell>
          <cell r="E94">
            <v>4</v>
          </cell>
          <cell r="F94">
            <v>590000</v>
          </cell>
        </row>
        <row r="95">
          <cell r="B95" t="str">
            <v>OVINGHAM</v>
          </cell>
          <cell r="C95">
            <v>5</v>
          </cell>
          <cell r="D95">
            <v>685000</v>
          </cell>
          <cell r="E95">
            <v>1</v>
          </cell>
          <cell r="F95">
            <v>702500</v>
          </cell>
        </row>
        <row r="96">
          <cell r="B96" t="str">
            <v>PENNINGTON</v>
          </cell>
          <cell r="C96">
            <v>6</v>
          </cell>
          <cell r="D96">
            <v>386000</v>
          </cell>
          <cell r="E96">
            <v>16</v>
          </cell>
          <cell r="F96">
            <v>393000</v>
          </cell>
        </row>
        <row r="97">
          <cell r="B97" t="str">
            <v>RENOWN PARK</v>
          </cell>
          <cell r="C97">
            <v>4</v>
          </cell>
          <cell r="D97">
            <v>440000</v>
          </cell>
          <cell r="E97">
            <v>5</v>
          </cell>
          <cell r="F97">
            <v>495000</v>
          </cell>
        </row>
        <row r="98">
          <cell r="B98" t="str">
            <v>RIDLEYTON</v>
          </cell>
          <cell r="C98">
            <v>2</v>
          </cell>
          <cell r="D98">
            <v>480000</v>
          </cell>
          <cell r="E98">
            <v>5</v>
          </cell>
          <cell r="F98">
            <v>546550</v>
          </cell>
        </row>
        <row r="99">
          <cell r="B99" t="str">
            <v>ROSEWATER</v>
          </cell>
          <cell r="C99">
            <v>22</v>
          </cell>
          <cell r="D99">
            <v>347500</v>
          </cell>
          <cell r="E99">
            <v>19</v>
          </cell>
          <cell r="F99">
            <v>348000</v>
          </cell>
        </row>
        <row r="100">
          <cell r="B100" t="str">
            <v>ROYAL PARK</v>
          </cell>
          <cell r="C100">
            <v>13</v>
          </cell>
          <cell r="D100">
            <v>420000</v>
          </cell>
          <cell r="E100">
            <v>15</v>
          </cell>
          <cell r="F100">
            <v>467500</v>
          </cell>
        </row>
        <row r="101">
          <cell r="B101" t="str">
            <v>SEATON</v>
          </cell>
          <cell r="C101">
            <v>32</v>
          </cell>
          <cell r="D101">
            <v>481000</v>
          </cell>
          <cell r="E101">
            <v>28</v>
          </cell>
          <cell r="F101">
            <v>507500</v>
          </cell>
        </row>
        <row r="102">
          <cell r="B102" t="str">
            <v>SEMAPHORE PARK</v>
          </cell>
          <cell r="C102">
            <v>12</v>
          </cell>
          <cell r="D102">
            <v>505000</v>
          </cell>
          <cell r="E102">
            <v>14</v>
          </cell>
          <cell r="F102">
            <v>490000</v>
          </cell>
        </row>
        <row r="103">
          <cell r="B103" t="str">
            <v>ST CLAIR</v>
          </cell>
          <cell r="C103">
            <v>7</v>
          </cell>
          <cell r="D103">
            <v>555000</v>
          </cell>
          <cell r="E103">
            <v>6</v>
          </cell>
          <cell r="F103">
            <v>701500</v>
          </cell>
        </row>
        <row r="104">
          <cell r="B104" t="str">
            <v>TENNYSON</v>
          </cell>
          <cell r="C104">
            <v>4</v>
          </cell>
          <cell r="D104">
            <v>965000</v>
          </cell>
          <cell r="E104">
            <v>2</v>
          </cell>
          <cell r="F104">
            <v>1855000</v>
          </cell>
        </row>
        <row r="105">
          <cell r="B105" t="str">
            <v>WELLAND</v>
          </cell>
          <cell r="E105">
            <v>1</v>
          </cell>
          <cell r="F105">
            <v>545000</v>
          </cell>
        </row>
        <row r="106">
          <cell r="B106" t="str">
            <v>WEST BEACH</v>
          </cell>
          <cell r="C106">
            <v>7</v>
          </cell>
          <cell r="D106">
            <v>706000</v>
          </cell>
          <cell r="E106">
            <v>13</v>
          </cell>
          <cell r="F106">
            <v>740000</v>
          </cell>
        </row>
        <row r="107">
          <cell r="B107" t="str">
            <v>WEST CROYDON</v>
          </cell>
          <cell r="C107">
            <v>8</v>
          </cell>
          <cell r="D107">
            <v>560500</v>
          </cell>
          <cell r="E107">
            <v>13</v>
          </cell>
          <cell r="F107">
            <v>599000</v>
          </cell>
        </row>
        <row r="108">
          <cell r="B108" t="str">
            <v>WEST HINDMARSH</v>
          </cell>
          <cell r="C108">
            <v>4</v>
          </cell>
          <cell r="D108">
            <v>505000</v>
          </cell>
          <cell r="E108">
            <v>2</v>
          </cell>
          <cell r="F108">
            <v>535800</v>
          </cell>
        </row>
        <row r="109">
          <cell r="B109" t="str">
            <v>WEST LAKES</v>
          </cell>
          <cell r="C109">
            <v>16</v>
          </cell>
          <cell r="D109">
            <v>723000</v>
          </cell>
          <cell r="E109">
            <v>20</v>
          </cell>
          <cell r="F109">
            <v>675000</v>
          </cell>
        </row>
        <row r="110">
          <cell r="B110" t="str">
            <v>WEST LAKES SHORE</v>
          </cell>
          <cell r="C110">
            <v>13</v>
          </cell>
          <cell r="D110">
            <v>578000</v>
          </cell>
          <cell r="E110">
            <v>5</v>
          </cell>
          <cell r="F110">
            <v>685000</v>
          </cell>
        </row>
        <row r="111">
          <cell r="B111" t="str">
            <v>WOODVILLE</v>
          </cell>
          <cell r="C111">
            <v>9</v>
          </cell>
          <cell r="D111">
            <v>617500</v>
          </cell>
          <cell r="E111">
            <v>4</v>
          </cell>
          <cell r="F111">
            <v>598000</v>
          </cell>
        </row>
        <row r="112">
          <cell r="B112" t="str">
            <v>WOODVILLE NORTH</v>
          </cell>
          <cell r="C112">
            <v>10</v>
          </cell>
          <cell r="D112">
            <v>440000</v>
          </cell>
          <cell r="E112">
            <v>4</v>
          </cell>
          <cell r="F112">
            <v>370000</v>
          </cell>
        </row>
        <row r="113">
          <cell r="B113" t="str">
            <v>WOODVILLE PARK</v>
          </cell>
          <cell r="C113">
            <v>6</v>
          </cell>
          <cell r="D113">
            <v>545000</v>
          </cell>
          <cell r="E113">
            <v>6</v>
          </cell>
          <cell r="F113">
            <v>585000</v>
          </cell>
        </row>
        <row r="114">
          <cell r="B114" t="str">
            <v>WOODVILLE SOUTH</v>
          </cell>
          <cell r="C114">
            <v>14</v>
          </cell>
          <cell r="D114">
            <v>443750</v>
          </cell>
          <cell r="E114">
            <v>11</v>
          </cell>
          <cell r="F114">
            <v>562500</v>
          </cell>
        </row>
        <row r="115">
          <cell r="B115" t="str">
            <v>WOODVILLE WEST</v>
          </cell>
          <cell r="C115">
            <v>15</v>
          </cell>
          <cell r="D115">
            <v>501000</v>
          </cell>
          <cell r="E115">
            <v>24</v>
          </cell>
          <cell r="F115">
            <v>445000</v>
          </cell>
        </row>
        <row r="116">
          <cell r="B116" t="str">
            <v>BIBARINGA</v>
          </cell>
        </row>
        <row r="117">
          <cell r="B117" t="str">
            <v>EVANSTON</v>
          </cell>
          <cell r="C117">
            <v>19</v>
          </cell>
          <cell r="D117">
            <v>325000</v>
          </cell>
          <cell r="E117">
            <v>12</v>
          </cell>
          <cell r="F117">
            <v>307500</v>
          </cell>
        </row>
        <row r="118">
          <cell r="B118" t="str">
            <v>EVANSTON GARDENS</v>
          </cell>
          <cell r="C118">
            <v>5</v>
          </cell>
          <cell r="D118">
            <v>300000</v>
          </cell>
          <cell r="E118">
            <v>7</v>
          </cell>
          <cell r="F118">
            <v>294000</v>
          </cell>
        </row>
        <row r="119">
          <cell r="B119" t="str">
            <v>EVANSTON PARK</v>
          </cell>
          <cell r="C119">
            <v>16</v>
          </cell>
          <cell r="D119">
            <v>355750</v>
          </cell>
          <cell r="E119">
            <v>20</v>
          </cell>
          <cell r="F119">
            <v>370000</v>
          </cell>
        </row>
        <row r="120">
          <cell r="B120" t="str">
            <v>EVANSTON SOUTH</v>
          </cell>
          <cell r="C120">
            <v>2</v>
          </cell>
          <cell r="D120">
            <v>402000</v>
          </cell>
          <cell r="E120">
            <v>1</v>
          </cell>
          <cell r="F120">
            <v>415000</v>
          </cell>
        </row>
        <row r="121">
          <cell r="B121" t="str">
            <v>GAWLER</v>
          </cell>
          <cell r="E121">
            <v>2</v>
          </cell>
          <cell r="F121">
            <v>297500</v>
          </cell>
        </row>
        <row r="122">
          <cell r="B122" t="str">
            <v>GAWLER EAST</v>
          </cell>
          <cell r="C122">
            <v>18</v>
          </cell>
          <cell r="D122">
            <v>355000</v>
          </cell>
          <cell r="E122">
            <v>30</v>
          </cell>
          <cell r="F122">
            <v>365000</v>
          </cell>
        </row>
        <row r="123">
          <cell r="B123" t="str">
            <v>GAWLER SOUTH</v>
          </cell>
          <cell r="C123">
            <v>13</v>
          </cell>
          <cell r="D123">
            <v>319250</v>
          </cell>
          <cell r="E123">
            <v>17</v>
          </cell>
          <cell r="F123">
            <v>330000</v>
          </cell>
        </row>
        <row r="124">
          <cell r="B124" t="str">
            <v>GAWLER WEST</v>
          </cell>
          <cell r="C124">
            <v>5</v>
          </cell>
          <cell r="D124">
            <v>247000</v>
          </cell>
          <cell r="E124">
            <v>3</v>
          </cell>
          <cell r="F124">
            <v>305000</v>
          </cell>
        </row>
        <row r="125">
          <cell r="B125" t="str">
            <v>HILLIER</v>
          </cell>
        </row>
        <row r="126">
          <cell r="B126" t="str">
            <v>KUDLA</v>
          </cell>
        </row>
        <row r="127">
          <cell r="B127" t="str">
            <v>REID</v>
          </cell>
          <cell r="C127">
            <v>2</v>
          </cell>
          <cell r="D127">
            <v>407500</v>
          </cell>
          <cell r="E127">
            <v>2</v>
          </cell>
          <cell r="F127">
            <v>460000</v>
          </cell>
        </row>
        <row r="128">
          <cell r="B128" t="str">
            <v>ULEYBURY</v>
          </cell>
        </row>
        <row r="129">
          <cell r="B129" t="str">
            <v>WILLASTON</v>
          </cell>
          <cell r="C129">
            <v>19</v>
          </cell>
          <cell r="D129">
            <v>303000</v>
          </cell>
          <cell r="E129">
            <v>21</v>
          </cell>
          <cell r="F129">
            <v>319950</v>
          </cell>
        </row>
        <row r="130">
          <cell r="B130" t="str">
            <v>BRIGHTON</v>
          </cell>
          <cell r="C130">
            <v>16</v>
          </cell>
          <cell r="D130">
            <v>780000</v>
          </cell>
          <cell r="E130">
            <v>11</v>
          </cell>
          <cell r="F130">
            <v>845500</v>
          </cell>
        </row>
        <row r="131">
          <cell r="B131" t="str">
            <v>GLENELG</v>
          </cell>
          <cell r="C131">
            <v>1</v>
          </cell>
          <cell r="D131">
            <v>2200000</v>
          </cell>
          <cell r="E131">
            <v>5</v>
          </cell>
          <cell r="F131">
            <v>1067500</v>
          </cell>
        </row>
        <row r="132">
          <cell r="B132" t="str">
            <v>GLENELG EAST</v>
          </cell>
          <cell r="C132">
            <v>8</v>
          </cell>
          <cell r="D132">
            <v>722500</v>
          </cell>
          <cell r="E132">
            <v>10</v>
          </cell>
          <cell r="F132">
            <v>897250</v>
          </cell>
        </row>
        <row r="133">
          <cell r="B133" t="str">
            <v>GLENELG NORTH</v>
          </cell>
          <cell r="C133">
            <v>12</v>
          </cell>
          <cell r="D133">
            <v>735000</v>
          </cell>
          <cell r="E133">
            <v>11</v>
          </cell>
          <cell r="F133">
            <v>692500</v>
          </cell>
        </row>
        <row r="134">
          <cell r="B134" t="str">
            <v>GLENELG SOUTH</v>
          </cell>
          <cell r="C134">
            <v>4</v>
          </cell>
          <cell r="D134">
            <v>940000</v>
          </cell>
          <cell r="E134">
            <v>8</v>
          </cell>
          <cell r="F134">
            <v>1400000</v>
          </cell>
        </row>
        <row r="135">
          <cell r="B135" t="str">
            <v>HOVE</v>
          </cell>
          <cell r="C135">
            <v>4</v>
          </cell>
          <cell r="D135">
            <v>645000</v>
          </cell>
          <cell r="E135">
            <v>10</v>
          </cell>
          <cell r="F135">
            <v>682500</v>
          </cell>
        </row>
        <row r="136">
          <cell r="B136" t="str">
            <v>KINGSTON PARK</v>
          </cell>
        </row>
        <row r="137">
          <cell r="B137" t="str">
            <v>NORTH BRIGHTON</v>
          </cell>
          <cell r="C137">
            <v>7</v>
          </cell>
          <cell r="D137">
            <v>602500</v>
          </cell>
          <cell r="E137">
            <v>7</v>
          </cell>
          <cell r="F137">
            <v>670000</v>
          </cell>
        </row>
        <row r="138">
          <cell r="B138" t="str">
            <v>SEACLIFF</v>
          </cell>
          <cell r="C138">
            <v>1</v>
          </cell>
          <cell r="D138">
            <v>660000</v>
          </cell>
          <cell r="E138">
            <v>6</v>
          </cell>
          <cell r="F138">
            <v>670000</v>
          </cell>
        </row>
        <row r="139">
          <cell r="B139" t="str">
            <v>SEACLIFF PARK</v>
          </cell>
          <cell r="C139">
            <v>12</v>
          </cell>
          <cell r="D139">
            <v>537500</v>
          </cell>
          <cell r="E139">
            <v>8</v>
          </cell>
          <cell r="F139">
            <v>502500</v>
          </cell>
        </row>
        <row r="140">
          <cell r="B140" t="str">
            <v>SOMERTON PARK</v>
          </cell>
          <cell r="C140">
            <v>18</v>
          </cell>
          <cell r="D140">
            <v>640000</v>
          </cell>
          <cell r="E140">
            <v>21</v>
          </cell>
          <cell r="F140">
            <v>850000</v>
          </cell>
        </row>
        <row r="141">
          <cell r="B141" t="str">
            <v>SOUTH BRIGHTON</v>
          </cell>
          <cell r="C141">
            <v>11</v>
          </cell>
          <cell r="D141">
            <v>590000</v>
          </cell>
          <cell r="E141">
            <v>11</v>
          </cell>
          <cell r="F141">
            <v>726000</v>
          </cell>
        </row>
        <row r="142">
          <cell r="B142" t="str">
            <v>ASCOT PARK</v>
          </cell>
          <cell r="C142">
            <v>4</v>
          </cell>
          <cell r="D142">
            <v>417000</v>
          </cell>
          <cell r="E142">
            <v>5</v>
          </cell>
          <cell r="F142">
            <v>530000</v>
          </cell>
        </row>
        <row r="143">
          <cell r="B143" t="str">
            <v>BEDFORD PARK</v>
          </cell>
          <cell r="C143">
            <v>5</v>
          </cell>
          <cell r="D143">
            <v>516000</v>
          </cell>
          <cell r="E143">
            <v>2</v>
          </cell>
          <cell r="F143">
            <v>475000</v>
          </cell>
        </row>
        <row r="144">
          <cell r="B144" t="str">
            <v>CLOVELLY PARK</v>
          </cell>
          <cell r="C144">
            <v>11</v>
          </cell>
          <cell r="D144">
            <v>493375</v>
          </cell>
          <cell r="E144">
            <v>15</v>
          </cell>
          <cell r="F144">
            <v>440000</v>
          </cell>
        </row>
        <row r="145">
          <cell r="B145" t="str">
            <v>DARLINGTON</v>
          </cell>
          <cell r="C145">
            <v>4</v>
          </cell>
          <cell r="D145">
            <v>447500</v>
          </cell>
          <cell r="E145">
            <v>7</v>
          </cell>
          <cell r="F145">
            <v>410000</v>
          </cell>
        </row>
        <row r="146">
          <cell r="B146" t="str">
            <v>DOVER GARDENS</v>
          </cell>
          <cell r="C146">
            <v>9</v>
          </cell>
          <cell r="D146">
            <v>495000</v>
          </cell>
          <cell r="E146">
            <v>14</v>
          </cell>
          <cell r="F146">
            <v>475000</v>
          </cell>
        </row>
        <row r="147">
          <cell r="B147" t="str">
            <v>EDWARDSTOWN</v>
          </cell>
          <cell r="C147">
            <v>16</v>
          </cell>
          <cell r="D147">
            <v>475000</v>
          </cell>
          <cell r="E147">
            <v>17</v>
          </cell>
          <cell r="F147">
            <v>500000</v>
          </cell>
        </row>
        <row r="148">
          <cell r="B148" t="str">
            <v>GLANDORE</v>
          </cell>
          <cell r="C148">
            <v>7</v>
          </cell>
          <cell r="D148">
            <v>600000</v>
          </cell>
          <cell r="E148">
            <v>5</v>
          </cell>
          <cell r="F148">
            <v>772000</v>
          </cell>
        </row>
        <row r="149">
          <cell r="B149" t="str">
            <v>GLENGOWRIE</v>
          </cell>
          <cell r="C149">
            <v>22</v>
          </cell>
          <cell r="D149">
            <v>604000</v>
          </cell>
          <cell r="E149">
            <v>18</v>
          </cell>
          <cell r="F149">
            <v>641500</v>
          </cell>
        </row>
        <row r="150">
          <cell r="B150" t="str">
            <v>HALLETT COVE</v>
          </cell>
          <cell r="C150">
            <v>56</v>
          </cell>
          <cell r="D150">
            <v>406000</v>
          </cell>
          <cell r="E150">
            <v>48</v>
          </cell>
          <cell r="F150">
            <v>490000</v>
          </cell>
        </row>
        <row r="151">
          <cell r="B151" t="str">
            <v>LONSDALE</v>
          </cell>
        </row>
        <row r="152">
          <cell r="B152" t="str">
            <v>MARINO</v>
          </cell>
          <cell r="C152">
            <v>9</v>
          </cell>
          <cell r="D152">
            <v>576000</v>
          </cell>
          <cell r="E152">
            <v>15</v>
          </cell>
          <cell r="F152">
            <v>728500</v>
          </cell>
        </row>
        <row r="153">
          <cell r="B153" t="str">
            <v>MARION</v>
          </cell>
          <cell r="C153">
            <v>12</v>
          </cell>
          <cell r="D153">
            <v>486000</v>
          </cell>
          <cell r="E153">
            <v>15</v>
          </cell>
          <cell r="F153">
            <v>537500</v>
          </cell>
        </row>
        <row r="154">
          <cell r="B154" t="str">
            <v>MITCHELL PARK</v>
          </cell>
          <cell r="C154">
            <v>13</v>
          </cell>
          <cell r="D154">
            <v>420000</v>
          </cell>
          <cell r="E154">
            <v>23</v>
          </cell>
          <cell r="F154">
            <v>451000</v>
          </cell>
        </row>
        <row r="155">
          <cell r="B155" t="str">
            <v>MORPHETTVILLE</v>
          </cell>
          <cell r="C155">
            <v>12</v>
          </cell>
          <cell r="D155">
            <v>501000</v>
          </cell>
          <cell r="E155">
            <v>9</v>
          </cell>
          <cell r="F155">
            <v>505000</v>
          </cell>
        </row>
        <row r="156">
          <cell r="B156" t="str">
            <v>OAKLANDS PARK</v>
          </cell>
          <cell r="C156">
            <v>10</v>
          </cell>
          <cell r="D156">
            <v>498000</v>
          </cell>
          <cell r="E156">
            <v>8</v>
          </cell>
          <cell r="F156">
            <v>540000</v>
          </cell>
        </row>
        <row r="157">
          <cell r="B157" t="str">
            <v>O'HALLORAN HILL</v>
          </cell>
          <cell r="C157">
            <v>11</v>
          </cell>
          <cell r="D157">
            <v>380000</v>
          </cell>
          <cell r="E157">
            <v>12</v>
          </cell>
          <cell r="F157">
            <v>350000</v>
          </cell>
        </row>
        <row r="158">
          <cell r="B158" t="str">
            <v>PARK HOLME</v>
          </cell>
          <cell r="C158">
            <v>9</v>
          </cell>
          <cell r="D158">
            <v>505000</v>
          </cell>
          <cell r="E158">
            <v>17</v>
          </cell>
          <cell r="F158">
            <v>524250</v>
          </cell>
        </row>
        <row r="159">
          <cell r="B159" t="str">
            <v>PLYMPTON PARK</v>
          </cell>
          <cell r="C159">
            <v>20</v>
          </cell>
          <cell r="D159">
            <v>517500</v>
          </cell>
          <cell r="E159">
            <v>15</v>
          </cell>
          <cell r="F159">
            <v>540500</v>
          </cell>
        </row>
        <row r="160">
          <cell r="B160" t="str">
            <v>SEACLIFF PARK</v>
          </cell>
          <cell r="C160">
            <v>12</v>
          </cell>
          <cell r="D160">
            <v>537500</v>
          </cell>
          <cell r="E160">
            <v>8</v>
          </cell>
          <cell r="F160">
            <v>502500</v>
          </cell>
        </row>
        <row r="161">
          <cell r="B161" t="str">
            <v>SEACOMBE GARDENS</v>
          </cell>
          <cell r="C161">
            <v>9</v>
          </cell>
          <cell r="D161">
            <v>470000</v>
          </cell>
          <cell r="E161">
            <v>7</v>
          </cell>
          <cell r="F161">
            <v>482500</v>
          </cell>
        </row>
        <row r="162">
          <cell r="B162" t="str">
            <v>SEACOMBE HEIGHTS</v>
          </cell>
          <cell r="C162">
            <v>6</v>
          </cell>
          <cell r="D162">
            <v>420944</v>
          </cell>
          <cell r="E162">
            <v>6</v>
          </cell>
          <cell r="F162">
            <v>502000</v>
          </cell>
        </row>
        <row r="163">
          <cell r="B163" t="str">
            <v>SEAVIEW DOWNS</v>
          </cell>
          <cell r="C163">
            <v>16</v>
          </cell>
          <cell r="D163">
            <v>504005.5</v>
          </cell>
          <cell r="E163">
            <v>11</v>
          </cell>
          <cell r="F163">
            <v>450000</v>
          </cell>
        </row>
        <row r="164">
          <cell r="B164" t="str">
            <v>SHEIDOW PARK</v>
          </cell>
          <cell r="C164">
            <v>22</v>
          </cell>
          <cell r="D164">
            <v>441500</v>
          </cell>
          <cell r="E164">
            <v>32</v>
          </cell>
          <cell r="F164">
            <v>429500</v>
          </cell>
        </row>
        <row r="165">
          <cell r="B165" t="str">
            <v>SOUTH PLYMPTON</v>
          </cell>
          <cell r="C165">
            <v>17</v>
          </cell>
          <cell r="D165">
            <v>484550</v>
          </cell>
          <cell r="E165">
            <v>20</v>
          </cell>
          <cell r="F165">
            <v>561000</v>
          </cell>
        </row>
        <row r="166">
          <cell r="B166" t="str">
            <v>STURT</v>
          </cell>
          <cell r="C166">
            <v>9</v>
          </cell>
          <cell r="D166">
            <v>437300</v>
          </cell>
          <cell r="E166">
            <v>16</v>
          </cell>
          <cell r="F166">
            <v>469500</v>
          </cell>
        </row>
        <row r="167">
          <cell r="B167" t="str">
            <v>TONSLEY</v>
          </cell>
        </row>
        <row r="168">
          <cell r="B168" t="str">
            <v>TROTT PARK</v>
          </cell>
          <cell r="C168">
            <v>14</v>
          </cell>
          <cell r="D168">
            <v>337500</v>
          </cell>
          <cell r="E168">
            <v>16</v>
          </cell>
          <cell r="F168">
            <v>385000</v>
          </cell>
        </row>
        <row r="169">
          <cell r="B169" t="str">
            <v>WARRADALE</v>
          </cell>
          <cell r="C169">
            <v>10</v>
          </cell>
          <cell r="D169">
            <v>585250</v>
          </cell>
          <cell r="E169">
            <v>18</v>
          </cell>
          <cell r="F169">
            <v>603000</v>
          </cell>
        </row>
        <row r="170">
          <cell r="B170" t="str">
            <v>BEDFORD PARK</v>
          </cell>
          <cell r="C170">
            <v>5</v>
          </cell>
          <cell r="D170">
            <v>516000</v>
          </cell>
          <cell r="E170">
            <v>2</v>
          </cell>
          <cell r="F170">
            <v>475000</v>
          </cell>
        </row>
        <row r="171">
          <cell r="B171" t="str">
            <v>BELAIR</v>
          </cell>
          <cell r="C171">
            <v>22</v>
          </cell>
          <cell r="D171">
            <v>645000</v>
          </cell>
          <cell r="E171">
            <v>19</v>
          </cell>
          <cell r="F171">
            <v>658250</v>
          </cell>
        </row>
        <row r="172">
          <cell r="B172" t="str">
            <v>BELLEVUE HEIGHTS</v>
          </cell>
          <cell r="C172">
            <v>6</v>
          </cell>
          <cell r="D172">
            <v>530000</v>
          </cell>
          <cell r="E172">
            <v>7</v>
          </cell>
          <cell r="F172">
            <v>588000</v>
          </cell>
        </row>
        <row r="173">
          <cell r="B173" t="str">
            <v>BLACKWOOD</v>
          </cell>
          <cell r="C173">
            <v>23</v>
          </cell>
          <cell r="D173">
            <v>500000</v>
          </cell>
          <cell r="E173">
            <v>12</v>
          </cell>
          <cell r="F173">
            <v>525000</v>
          </cell>
        </row>
        <row r="174">
          <cell r="B174" t="str">
            <v>BROWN HILL CREEK</v>
          </cell>
        </row>
        <row r="175">
          <cell r="B175" t="str">
            <v>CLAPHAM</v>
          </cell>
          <cell r="C175">
            <v>3</v>
          </cell>
          <cell r="D175">
            <v>665000</v>
          </cell>
          <cell r="E175">
            <v>6</v>
          </cell>
          <cell r="F175">
            <v>495250</v>
          </cell>
        </row>
        <row r="176">
          <cell r="B176" t="str">
            <v>CLARENCE GARDENS</v>
          </cell>
          <cell r="C176">
            <v>7</v>
          </cell>
          <cell r="D176">
            <v>663000</v>
          </cell>
          <cell r="E176">
            <v>6</v>
          </cell>
          <cell r="F176">
            <v>677500</v>
          </cell>
        </row>
        <row r="177">
          <cell r="B177" t="str">
            <v>COLONEL LIGHT GARDENS</v>
          </cell>
          <cell r="C177">
            <v>8</v>
          </cell>
          <cell r="D177">
            <v>750000</v>
          </cell>
          <cell r="E177">
            <v>7</v>
          </cell>
          <cell r="F177">
            <v>741500</v>
          </cell>
        </row>
        <row r="178">
          <cell r="B178" t="str">
            <v>COROMANDEL VALLEY</v>
          </cell>
          <cell r="C178">
            <v>13</v>
          </cell>
          <cell r="D178">
            <v>487500</v>
          </cell>
          <cell r="E178">
            <v>22</v>
          </cell>
          <cell r="F178">
            <v>530000</v>
          </cell>
        </row>
        <row r="179">
          <cell r="B179" t="str">
            <v>CRAFERS WEST</v>
          </cell>
          <cell r="C179">
            <v>8</v>
          </cell>
          <cell r="D179">
            <v>642500</v>
          </cell>
          <cell r="E179">
            <v>4</v>
          </cell>
          <cell r="F179">
            <v>851500</v>
          </cell>
        </row>
        <row r="180">
          <cell r="B180" t="str">
            <v>CRAIGBURN FARM</v>
          </cell>
          <cell r="C180">
            <v>16</v>
          </cell>
          <cell r="D180">
            <v>632500</v>
          </cell>
          <cell r="E180">
            <v>4</v>
          </cell>
          <cell r="F180">
            <v>582500</v>
          </cell>
        </row>
        <row r="181">
          <cell r="B181" t="str">
            <v>CUMBERLAND PARK</v>
          </cell>
          <cell r="C181">
            <v>6</v>
          </cell>
          <cell r="D181">
            <v>770000</v>
          </cell>
          <cell r="E181">
            <v>8</v>
          </cell>
          <cell r="F181">
            <v>810000</v>
          </cell>
        </row>
        <row r="182">
          <cell r="B182" t="str">
            <v>DAW PARK</v>
          </cell>
          <cell r="C182">
            <v>5</v>
          </cell>
          <cell r="D182">
            <v>490000</v>
          </cell>
          <cell r="E182">
            <v>10</v>
          </cell>
          <cell r="F182">
            <v>682500</v>
          </cell>
        </row>
        <row r="183">
          <cell r="B183" t="str">
            <v>EDEN HILLS</v>
          </cell>
          <cell r="C183">
            <v>9</v>
          </cell>
          <cell r="D183">
            <v>608250</v>
          </cell>
          <cell r="E183">
            <v>13</v>
          </cell>
          <cell r="F183">
            <v>520500</v>
          </cell>
        </row>
        <row r="184">
          <cell r="B184" t="str">
            <v>GLENALTA</v>
          </cell>
          <cell r="C184">
            <v>7</v>
          </cell>
          <cell r="D184">
            <v>460000</v>
          </cell>
          <cell r="E184">
            <v>10</v>
          </cell>
          <cell r="F184">
            <v>510000</v>
          </cell>
        </row>
        <row r="185">
          <cell r="B185" t="str">
            <v>HAWTHORN</v>
          </cell>
          <cell r="C185">
            <v>4</v>
          </cell>
          <cell r="D185">
            <v>970000</v>
          </cell>
          <cell r="E185">
            <v>6</v>
          </cell>
          <cell r="F185">
            <v>1065000</v>
          </cell>
        </row>
        <row r="186">
          <cell r="B186" t="str">
            <v>HAWTHORNDENE</v>
          </cell>
          <cell r="C186">
            <v>12</v>
          </cell>
          <cell r="D186">
            <v>505500</v>
          </cell>
          <cell r="E186">
            <v>16</v>
          </cell>
          <cell r="F186">
            <v>575750</v>
          </cell>
        </row>
        <row r="187">
          <cell r="B187" t="str">
            <v>KINGSWOOD</v>
          </cell>
          <cell r="C187">
            <v>6</v>
          </cell>
          <cell r="D187">
            <v>900000</v>
          </cell>
          <cell r="E187">
            <v>7</v>
          </cell>
          <cell r="F187">
            <v>1000000</v>
          </cell>
        </row>
        <row r="188">
          <cell r="B188" t="str">
            <v>LEAWOOD GARDENS</v>
          </cell>
        </row>
        <row r="189">
          <cell r="B189" t="str">
            <v>LOWER MITCHAM</v>
          </cell>
          <cell r="C189">
            <v>4</v>
          </cell>
          <cell r="D189">
            <v>761000</v>
          </cell>
          <cell r="E189">
            <v>10</v>
          </cell>
          <cell r="F189">
            <v>825000</v>
          </cell>
        </row>
        <row r="190">
          <cell r="B190" t="str">
            <v>LYNTON</v>
          </cell>
          <cell r="C190">
            <v>1</v>
          </cell>
          <cell r="D190">
            <v>570000</v>
          </cell>
        </row>
        <row r="191">
          <cell r="B191" t="str">
            <v>MELROSE PARK</v>
          </cell>
          <cell r="C191">
            <v>7</v>
          </cell>
          <cell r="D191">
            <v>515000</v>
          </cell>
          <cell r="E191">
            <v>11</v>
          </cell>
          <cell r="F191">
            <v>551700</v>
          </cell>
        </row>
        <row r="192">
          <cell r="B192" t="str">
            <v>MITCHAM</v>
          </cell>
          <cell r="C192">
            <v>7</v>
          </cell>
          <cell r="D192">
            <v>925000</v>
          </cell>
          <cell r="E192">
            <v>5</v>
          </cell>
          <cell r="F192">
            <v>830000</v>
          </cell>
        </row>
        <row r="193">
          <cell r="B193" t="str">
            <v>NETHERBY</v>
          </cell>
          <cell r="C193">
            <v>2</v>
          </cell>
          <cell r="D193">
            <v>1510000</v>
          </cell>
          <cell r="E193">
            <v>9</v>
          </cell>
          <cell r="F193">
            <v>880000</v>
          </cell>
        </row>
        <row r="194">
          <cell r="B194" t="str">
            <v>PANORAMA</v>
          </cell>
          <cell r="C194">
            <v>13</v>
          </cell>
          <cell r="D194">
            <v>583199</v>
          </cell>
          <cell r="E194">
            <v>12</v>
          </cell>
          <cell r="F194">
            <v>585000</v>
          </cell>
        </row>
        <row r="195">
          <cell r="B195" t="str">
            <v>PASADENA</v>
          </cell>
          <cell r="C195">
            <v>12</v>
          </cell>
          <cell r="D195">
            <v>490000</v>
          </cell>
          <cell r="E195">
            <v>11</v>
          </cell>
          <cell r="F195">
            <v>524000</v>
          </cell>
        </row>
        <row r="196">
          <cell r="B196" t="str">
            <v>SPRINGFIELD</v>
          </cell>
          <cell r="C196">
            <v>5</v>
          </cell>
          <cell r="D196">
            <v>1625000</v>
          </cell>
          <cell r="E196">
            <v>5</v>
          </cell>
          <cell r="F196">
            <v>1350000</v>
          </cell>
        </row>
        <row r="197">
          <cell r="B197" t="str">
            <v>ST MARYS</v>
          </cell>
          <cell r="C197">
            <v>14</v>
          </cell>
          <cell r="D197">
            <v>465000</v>
          </cell>
          <cell r="E197">
            <v>9</v>
          </cell>
          <cell r="F197">
            <v>474000</v>
          </cell>
        </row>
        <row r="198">
          <cell r="B198" t="str">
            <v>TORRENS PARK</v>
          </cell>
          <cell r="C198">
            <v>12</v>
          </cell>
          <cell r="D198">
            <v>761000</v>
          </cell>
          <cell r="E198">
            <v>10</v>
          </cell>
          <cell r="F198">
            <v>730000</v>
          </cell>
        </row>
        <row r="199">
          <cell r="B199" t="str">
            <v>UPPER STURT</v>
          </cell>
          <cell r="C199">
            <v>3</v>
          </cell>
          <cell r="D199">
            <v>555000</v>
          </cell>
          <cell r="E199">
            <v>2</v>
          </cell>
          <cell r="F199">
            <v>521250</v>
          </cell>
        </row>
        <row r="200">
          <cell r="B200" t="str">
            <v>URRBRAE</v>
          </cell>
          <cell r="C200">
            <v>3</v>
          </cell>
          <cell r="D200">
            <v>830000</v>
          </cell>
          <cell r="E200">
            <v>6</v>
          </cell>
          <cell r="F200">
            <v>934000</v>
          </cell>
        </row>
        <row r="201">
          <cell r="B201" t="str">
            <v>WESTBOURNE PARK</v>
          </cell>
          <cell r="C201">
            <v>8</v>
          </cell>
          <cell r="D201">
            <v>836500</v>
          </cell>
          <cell r="E201">
            <v>3</v>
          </cell>
          <cell r="F201">
            <v>822000</v>
          </cell>
        </row>
        <row r="202">
          <cell r="B202" t="str">
            <v>COLLEGE PARK</v>
          </cell>
        </row>
        <row r="203">
          <cell r="B203" t="str">
            <v>EVANDALE</v>
          </cell>
          <cell r="C203">
            <v>3</v>
          </cell>
          <cell r="D203">
            <v>755000</v>
          </cell>
          <cell r="E203">
            <v>5</v>
          </cell>
          <cell r="F203">
            <v>900000</v>
          </cell>
        </row>
        <row r="204">
          <cell r="B204" t="str">
            <v>FELIXSTOW</v>
          </cell>
          <cell r="C204">
            <v>8</v>
          </cell>
          <cell r="D204">
            <v>525000</v>
          </cell>
          <cell r="E204">
            <v>7</v>
          </cell>
          <cell r="F204">
            <v>666000</v>
          </cell>
        </row>
        <row r="205">
          <cell r="B205" t="str">
            <v>FIRLE</v>
          </cell>
          <cell r="C205">
            <v>8</v>
          </cell>
          <cell r="D205">
            <v>705000</v>
          </cell>
          <cell r="E205">
            <v>9</v>
          </cell>
          <cell r="F205">
            <v>794000</v>
          </cell>
        </row>
        <row r="206">
          <cell r="B206" t="str">
            <v>GLYNDE</v>
          </cell>
          <cell r="C206">
            <v>5</v>
          </cell>
          <cell r="D206">
            <v>563000</v>
          </cell>
          <cell r="E206">
            <v>7</v>
          </cell>
          <cell r="F206">
            <v>620000</v>
          </cell>
        </row>
        <row r="207">
          <cell r="B207" t="str">
            <v>HACKNEY</v>
          </cell>
        </row>
        <row r="208">
          <cell r="B208" t="str">
            <v>HEATHPOOL</v>
          </cell>
          <cell r="C208">
            <v>2</v>
          </cell>
          <cell r="D208">
            <v>917000</v>
          </cell>
          <cell r="E208">
            <v>3</v>
          </cell>
          <cell r="F208">
            <v>1005000</v>
          </cell>
        </row>
        <row r="209">
          <cell r="B209" t="str">
            <v>JOSLIN</v>
          </cell>
          <cell r="C209">
            <v>7</v>
          </cell>
          <cell r="D209">
            <v>1005000</v>
          </cell>
          <cell r="E209">
            <v>3</v>
          </cell>
          <cell r="F209">
            <v>845000</v>
          </cell>
        </row>
        <row r="210">
          <cell r="B210" t="str">
            <v>KENSINGTON</v>
          </cell>
          <cell r="C210">
            <v>7</v>
          </cell>
          <cell r="D210">
            <v>810000</v>
          </cell>
          <cell r="E210">
            <v>1</v>
          </cell>
          <cell r="F210">
            <v>618000</v>
          </cell>
        </row>
        <row r="211">
          <cell r="B211" t="str">
            <v>KENT TOWN</v>
          </cell>
          <cell r="C211">
            <v>3</v>
          </cell>
          <cell r="D211">
            <v>1006050</v>
          </cell>
          <cell r="E211">
            <v>2</v>
          </cell>
          <cell r="F211">
            <v>1050000</v>
          </cell>
        </row>
        <row r="212">
          <cell r="B212" t="str">
            <v>MARDEN</v>
          </cell>
          <cell r="C212">
            <v>7</v>
          </cell>
          <cell r="D212">
            <v>653000</v>
          </cell>
          <cell r="E212">
            <v>13</v>
          </cell>
          <cell r="F212">
            <v>725000</v>
          </cell>
        </row>
        <row r="213">
          <cell r="B213" t="str">
            <v>MARRYATVILLE</v>
          </cell>
          <cell r="C213">
            <v>1</v>
          </cell>
          <cell r="D213">
            <v>775000</v>
          </cell>
        </row>
        <row r="214">
          <cell r="B214" t="str">
            <v>MAYLANDS</v>
          </cell>
          <cell r="C214">
            <v>8</v>
          </cell>
          <cell r="D214">
            <v>703277.5</v>
          </cell>
          <cell r="E214">
            <v>8</v>
          </cell>
          <cell r="F214">
            <v>862250</v>
          </cell>
        </row>
        <row r="215">
          <cell r="B215" t="str">
            <v>NORWOOD</v>
          </cell>
          <cell r="C215">
            <v>17</v>
          </cell>
          <cell r="D215">
            <v>825000</v>
          </cell>
          <cell r="E215">
            <v>17</v>
          </cell>
          <cell r="F215">
            <v>900000</v>
          </cell>
        </row>
        <row r="216">
          <cell r="B216" t="str">
            <v>PAYNEHAM</v>
          </cell>
          <cell r="C216">
            <v>1</v>
          </cell>
          <cell r="D216">
            <v>600000</v>
          </cell>
          <cell r="E216">
            <v>4</v>
          </cell>
          <cell r="F216">
            <v>588000</v>
          </cell>
        </row>
        <row r="217">
          <cell r="B217" t="str">
            <v>PAYNEHAM SOUTH</v>
          </cell>
          <cell r="C217">
            <v>6</v>
          </cell>
          <cell r="D217">
            <v>770000</v>
          </cell>
          <cell r="E217">
            <v>7</v>
          </cell>
          <cell r="F217">
            <v>680000</v>
          </cell>
        </row>
        <row r="218">
          <cell r="B218" t="str">
            <v>ROYSTON PARK</v>
          </cell>
          <cell r="C218">
            <v>1</v>
          </cell>
          <cell r="D218">
            <v>730250</v>
          </cell>
          <cell r="E218">
            <v>3</v>
          </cell>
          <cell r="F218">
            <v>910000</v>
          </cell>
        </row>
        <row r="219">
          <cell r="B219" t="str">
            <v>ST MORRIS</v>
          </cell>
          <cell r="C219">
            <v>4</v>
          </cell>
          <cell r="D219">
            <v>833000</v>
          </cell>
          <cell r="E219">
            <v>6</v>
          </cell>
          <cell r="F219">
            <v>834000</v>
          </cell>
        </row>
        <row r="220">
          <cell r="B220" t="str">
            <v>ST PETERS</v>
          </cell>
          <cell r="C220">
            <v>13</v>
          </cell>
          <cell r="D220">
            <v>1410100</v>
          </cell>
          <cell r="E220">
            <v>6</v>
          </cell>
          <cell r="F220">
            <v>1525000</v>
          </cell>
        </row>
        <row r="221">
          <cell r="B221" t="str">
            <v>STEPNEY</v>
          </cell>
          <cell r="C221">
            <v>1</v>
          </cell>
          <cell r="D221">
            <v>870000</v>
          </cell>
          <cell r="E221">
            <v>5</v>
          </cell>
          <cell r="F221">
            <v>751000</v>
          </cell>
        </row>
        <row r="222">
          <cell r="B222" t="str">
            <v>TRINITY GARDENS</v>
          </cell>
          <cell r="C222">
            <v>4</v>
          </cell>
          <cell r="D222">
            <v>811000</v>
          </cell>
          <cell r="E222">
            <v>8</v>
          </cell>
          <cell r="F222">
            <v>840000</v>
          </cell>
        </row>
        <row r="223">
          <cell r="B223" t="str">
            <v>ABERFOYLE PARK</v>
          </cell>
          <cell r="C223">
            <v>42</v>
          </cell>
          <cell r="D223">
            <v>373000</v>
          </cell>
          <cell r="E223">
            <v>40</v>
          </cell>
          <cell r="F223">
            <v>445000</v>
          </cell>
        </row>
        <row r="224">
          <cell r="B224" t="str">
            <v>ALDINGA</v>
          </cell>
          <cell r="C224">
            <v>2</v>
          </cell>
          <cell r="D224">
            <v>290000</v>
          </cell>
          <cell r="E224">
            <v>3</v>
          </cell>
          <cell r="F224">
            <v>575000</v>
          </cell>
        </row>
        <row r="225">
          <cell r="B225" t="str">
            <v>ALDINGA BEACH</v>
          </cell>
          <cell r="C225">
            <v>57</v>
          </cell>
          <cell r="D225">
            <v>336000</v>
          </cell>
          <cell r="E225">
            <v>66</v>
          </cell>
          <cell r="F225">
            <v>358500</v>
          </cell>
        </row>
        <row r="226">
          <cell r="B226" t="str">
            <v>BLEWITT SPRINGS</v>
          </cell>
        </row>
        <row r="227">
          <cell r="B227" t="str">
            <v>CHANDLERS HILL</v>
          </cell>
          <cell r="C227">
            <v>3</v>
          </cell>
          <cell r="D227">
            <v>615000</v>
          </cell>
          <cell r="E227">
            <v>2</v>
          </cell>
          <cell r="F227">
            <v>570000</v>
          </cell>
        </row>
        <row r="228">
          <cell r="B228" t="str">
            <v>CHERRY GARDENS</v>
          </cell>
        </row>
        <row r="229">
          <cell r="B229" t="str">
            <v>CHRISTIE DOWNS</v>
          </cell>
          <cell r="C229">
            <v>25</v>
          </cell>
          <cell r="D229">
            <v>272500</v>
          </cell>
          <cell r="E229">
            <v>15</v>
          </cell>
          <cell r="F229">
            <v>265000</v>
          </cell>
        </row>
        <row r="230">
          <cell r="B230" t="str">
            <v>CHRISTIES BEACH</v>
          </cell>
          <cell r="C230">
            <v>29</v>
          </cell>
          <cell r="D230">
            <v>340000</v>
          </cell>
          <cell r="E230">
            <v>24</v>
          </cell>
          <cell r="F230">
            <v>360000</v>
          </cell>
        </row>
        <row r="231">
          <cell r="B231" t="str">
            <v>CLARENDON</v>
          </cell>
          <cell r="C231">
            <v>1</v>
          </cell>
          <cell r="D231">
            <v>462500</v>
          </cell>
        </row>
        <row r="232">
          <cell r="B232" t="str">
            <v>COROMANDEL EAST</v>
          </cell>
        </row>
        <row r="233">
          <cell r="B233" t="str">
            <v>COROMANDEL VALLEY</v>
          </cell>
          <cell r="C233">
            <v>13</v>
          </cell>
          <cell r="D233">
            <v>487500</v>
          </cell>
          <cell r="E233">
            <v>22</v>
          </cell>
          <cell r="F233">
            <v>530000</v>
          </cell>
        </row>
        <row r="234">
          <cell r="B234" t="str">
            <v>CRAIGBURN FARM</v>
          </cell>
          <cell r="C234">
            <v>16</v>
          </cell>
          <cell r="D234">
            <v>632500</v>
          </cell>
          <cell r="E234">
            <v>4</v>
          </cell>
          <cell r="F234">
            <v>582500</v>
          </cell>
        </row>
        <row r="235">
          <cell r="B235" t="str">
            <v>DARLINGTON</v>
          </cell>
          <cell r="C235">
            <v>4</v>
          </cell>
          <cell r="D235">
            <v>447500</v>
          </cell>
          <cell r="E235">
            <v>7</v>
          </cell>
          <cell r="F235">
            <v>410000</v>
          </cell>
        </row>
        <row r="236">
          <cell r="B236" t="str">
            <v>DORSET VALE</v>
          </cell>
        </row>
        <row r="237">
          <cell r="B237" t="str">
            <v>FLAGSTAFF HILL</v>
          </cell>
          <cell r="C237">
            <v>43</v>
          </cell>
          <cell r="D237">
            <v>467250</v>
          </cell>
          <cell r="E237">
            <v>42</v>
          </cell>
          <cell r="F237">
            <v>505000</v>
          </cell>
        </row>
        <row r="238">
          <cell r="B238" t="str">
            <v>HACKHAM</v>
          </cell>
          <cell r="C238">
            <v>14</v>
          </cell>
          <cell r="D238">
            <v>310000</v>
          </cell>
          <cell r="E238">
            <v>17</v>
          </cell>
          <cell r="F238">
            <v>280000</v>
          </cell>
        </row>
        <row r="239">
          <cell r="B239" t="str">
            <v>HACKHAM WEST</v>
          </cell>
          <cell r="C239">
            <v>14</v>
          </cell>
          <cell r="D239">
            <v>255500</v>
          </cell>
          <cell r="E239">
            <v>17</v>
          </cell>
          <cell r="F239">
            <v>252000</v>
          </cell>
        </row>
        <row r="240">
          <cell r="B240" t="str">
            <v>HALLETT COVE</v>
          </cell>
          <cell r="C240">
            <v>56</v>
          </cell>
          <cell r="D240">
            <v>406000</v>
          </cell>
          <cell r="E240">
            <v>48</v>
          </cell>
          <cell r="F240">
            <v>490000</v>
          </cell>
        </row>
        <row r="241">
          <cell r="B241" t="str">
            <v>HAPPY VALLEY</v>
          </cell>
          <cell r="C241">
            <v>41</v>
          </cell>
          <cell r="D241">
            <v>381500</v>
          </cell>
          <cell r="E241">
            <v>44</v>
          </cell>
          <cell r="F241">
            <v>396000</v>
          </cell>
        </row>
        <row r="242">
          <cell r="B242" t="str">
            <v>HUNTFIELD HEIGHTS</v>
          </cell>
          <cell r="C242">
            <v>25</v>
          </cell>
          <cell r="D242">
            <v>290000</v>
          </cell>
          <cell r="E242">
            <v>20</v>
          </cell>
          <cell r="F242">
            <v>273000</v>
          </cell>
        </row>
        <row r="243">
          <cell r="B243" t="str">
            <v>IRONBANK</v>
          </cell>
          <cell r="C243">
            <v>1</v>
          </cell>
          <cell r="D243">
            <v>734000</v>
          </cell>
        </row>
        <row r="244">
          <cell r="B244" t="str">
            <v>KANGARILLA</v>
          </cell>
        </row>
        <row r="245">
          <cell r="B245" t="str">
            <v>LONSDALE</v>
          </cell>
        </row>
        <row r="246">
          <cell r="B246" t="str">
            <v>MASLIN BEACH</v>
          </cell>
          <cell r="C246">
            <v>9</v>
          </cell>
          <cell r="D246">
            <v>385500</v>
          </cell>
          <cell r="E246">
            <v>4</v>
          </cell>
          <cell r="F246">
            <v>357500</v>
          </cell>
        </row>
        <row r="247">
          <cell r="B247" t="str">
            <v>MCLAREN FLAT</v>
          </cell>
          <cell r="C247">
            <v>1</v>
          </cell>
          <cell r="D247">
            <v>550000</v>
          </cell>
          <cell r="E247">
            <v>6</v>
          </cell>
          <cell r="F247">
            <v>519000</v>
          </cell>
        </row>
        <row r="248">
          <cell r="B248" t="str">
            <v>MCLAREN VALE</v>
          </cell>
          <cell r="C248">
            <v>9</v>
          </cell>
          <cell r="D248">
            <v>462500</v>
          </cell>
          <cell r="E248">
            <v>10</v>
          </cell>
          <cell r="F248">
            <v>440000</v>
          </cell>
        </row>
        <row r="249">
          <cell r="B249" t="str">
            <v>MOANA</v>
          </cell>
          <cell r="C249">
            <v>18</v>
          </cell>
          <cell r="D249">
            <v>427500</v>
          </cell>
          <cell r="E249">
            <v>8</v>
          </cell>
          <cell r="F249">
            <v>385000</v>
          </cell>
        </row>
        <row r="250">
          <cell r="B250" t="str">
            <v>MORPHETT VALE</v>
          </cell>
          <cell r="C250">
            <v>102</v>
          </cell>
          <cell r="D250">
            <v>299000</v>
          </cell>
          <cell r="E250">
            <v>102</v>
          </cell>
          <cell r="F250">
            <v>312500</v>
          </cell>
        </row>
        <row r="251">
          <cell r="B251" t="str">
            <v>NOARLUNGA CENTRE</v>
          </cell>
        </row>
        <row r="252">
          <cell r="B252" t="str">
            <v>NOARLUNGA DOWNS</v>
          </cell>
          <cell r="C252">
            <v>6</v>
          </cell>
          <cell r="D252">
            <v>376250</v>
          </cell>
          <cell r="E252">
            <v>14</v>
          </cell>
          <cell r="F252">
            <v>346750</v>
          </cell>
        </row>
        <row r="253">
          <cell r="B253" t="str">
            <v>O'HALLORAN HILL</v>
          </cell>
          <cell r="C253">
            <v>11</v>
          </cell>
          <cell r="D253">
            <v>380000</v>
          </cell>
          <cell r="E253">
            <v>12</v>
          </cell>
          <cell r="F253">
            <v>350000</v>
          </cell>
        </row>
        <row r="254">
          <cell r="B254" t="str">
            <v>OLD NOARLUNGA</v>
          </cell>
          <cell r="C254">
            <v>7</v>
          </cell>
          <cell r="D254">
            <v>305000</v>
          </cell>
        </row>
        <row r="255">
          <cell r="B255" t="str">
            <v>OLD REYNELLA</v>
          </cell>
          <cell r="C255">
            <v>12</v>
          </cell>
          <cell r="D255">
            <v>370000</v>
          </cell>
          <cell r="E255">
            <v>13</v>
          </cell>
          <cell r="F255">
            <v>376000</v>
          </cell>
        </row>
        <row r="256">
          <cell r="B256" t="str">
            <v>ONKAPARINGA HILLS</v>
          </cell>
          <cell r="C256">
            <v>4</v>
          </cell>
          <cell r="D256">
            <v>418500</v>
          </cell>
          <cell r="E256">
            <v>6</v>
          </cell>
          <cell r="F256">
            <v>446750</v>
          </cell>
        </row>
        <row r="257">
          <cell r="B257" t="str">
            <v>O'SULLIVAN BEACH</v>
          </cell>
          <cell r="C257">
            <v>7</v>
          </cell>
          <cell r="D257">
            <v>295000</v>
          </cell>
          <cell r="E257">
            <v>12</v>
          </cell>
          <cell r="F257">
            <v>305000</v>
          </cell>
        </row>
        <row r="258">
          <cell r="B258" t="str">
            <v>PORT NOARLUNGA</v>
          </cell>
          <cell r="C258">
            <v>13</v>
          </cell>
          <cell r="D258">
            <v>440000</v>
          </cell>
          <cell r="E258">
            <v>11</v>
          </cell>
          <cell r="F258">
            <v>438500</v>
          </cell>
        </row>
        <row r="259">
          <cell r="B259" t="str">
            <v>PORT NOARLUNGA SOUTH</v>
          </cell>
          <cell r="C259">
            <v>17</v>
          </cell>
          <cell r="D259">
            <v>388000</v>
          </cell>
          <cell r="E259">
            <v>9</v>
          </cell>
          <cell r="F259">
            <v>435000</v>
          </cell>
        </row>
        <row r="260">
          <cell r="B260" t="str">
            <v>PORT WILLUNGA</v>
          </cell>
          <cell r="C260">
            <v>12</v>
          </cell>
          <cell r="D260">
            <v>351500</v>
          </cell>
          <cell r="E260">
            <v>4</v>
          </cell>
          <cell r="F260">
            <v>370000</v>
          </cell>
        </row>
        <row r="261">
          <cell r="B261" t="str">
            <v>REYNELLA</v>
          </cell>
          <cell r="C261">
            <v>18</v>
          </cell>
          <cell r="D261">
            <v>330000</v>
          </cell>
          <cell r="E261">
            <v>23</v>
          </cell>
          <cell r="F261">
            <v>311500</v>
          </cell>
        </row>
        <row r="262">
          <cell r="B262" t="str">
            <v>REYNELLA EAST</v>
          </cell>
          <cell r="C262">
            <v>4</v>
          </cell>
          <cell r="D262">
            <v>401000</v>
          </cell>
          <cell r="E262">
            <v>13</v>
          </cell>
          <cell r="F262">
            <v>325000</v>
          </cell>
        </row>
        <row r="263">
          <cell r="B263" t="str">
            <v>SEAFORD</v>
          </cell>
          <cell r="C263">
            <v>13</v>
          </cell>
          <cell r="D263">
            <v>328500</v>
          </cell>
          <cell r="E263">
            <v>16</v>
          </cell>
          <cell r="F263">
            <v>347500</v>
          </cell>
        </row>
        <row r="264">
          <cell r="B264" t="str">
            <v>SEAFORD HEIGHTS</v>
          </cell>
          <cell r="C264">
            <v>1</v>
          </cell>
          <cell r="D264">
            <v>575000</v>
          </cell>
          <cell r="E264">
            <v>4</v>
          </cell>
          <cell r="F264">
            <v>409950</v>
          </cell>
        </row>
        <row r="265">
          <cell r="B265" t="str">
            <v>SEAFORD MEADOWS</v>
          </cell>
          <cell r="C265">
            <v>18</v>
          </cell>
          <cell r="D265">
            <v>390000</v>
          </cell>
          <cell r="E265">
            <v>14</v>
          </cell>
          <cell r="F265">
            <v>376000</v>
          </cell>
        </row>
        <row r="266">
          <cell r="B266" t="str">
            <v>SEAFORD RISE</v>
          </cell>
          <cell r="C266">
            <v>23</v>
          </cell>
          <cell r="D266">
            <v>380000</v>
          </cell>
          <cell r="E266">
            <v>26</v>
          </cell>
          <cell r="F266">
            <v>420000</v>
          </cell>
        </row>
        <row r="267">
          <cell r="B267" t="str">
            <v>SELLICKS BEACH</v>
          </cell>
          <cell r="C267">
            <v>17</v>
          </cell>
          <cell r="D267">
            <v>310000</v>
          </cell>
          <cell r="E267">
            <v>19</v>
          </cell>
          <cell r="F267">
            <v>455000</v>
          </cell>
        </row>
        <row r="268">
          <cell r="B268" t="str">
            <v>SELLICKS HILL</v>
          </cell>
        </row>
        <row r="269">
          <cell r="B269" t="str">
            <v>TATACHILLA</v>
          </cell>
        </row>
        <row r="270">
          <cell r="B270" t="str">
            <v>THE RANGE</v>
          </cell>
        </row>
        <row r="271">
          <cell r="B271" t="str">
            <v>VALE PARK</v>
          </cell>
          <cell r="C271">
            <v>9</v>
          </cell>
          <cell r="D271">
            <v>796000</v>
          </cell>
          <cell r="E271">
            <v>12</v>
          </cell>
          <cell r="F271">
            <v>684500</v>
          </cell>
        </row>
        <row r="272">
          <cell r="B272" t="str">
            <v>WHITES VALLEY</v>
          </cell>
        </row>
        <row r="273">
          <cell r="B273" t="str">
            <v>WILLUNGA</v>
          </cell>
          <cell r="C273">
            <v>12</v>
          </cell>
          <cell r="D273">
            <v>468750</v>
          </cell>
          <cell r="E273">
            <v>11</v>
          </cell>
          <cell r="F273">
            <v>464000</v>
          </cell>
        </row>
        <row r="274">
          <cell r="B274" t="str">
            <v>WILLUNGA SOUTH</v>
          </cell>
        </row>
        <row r="275">
          <cell r="B275" t="str">
            <v>WOODCROFT</v>
          </cell>
          <cell r="C275">
            <v>47</v>
          </cell>
          <cell r="D275">
            <v>369000</v>
          </cell>
          <cell r="E275">
            <v>48</v>
          </cell>
          <cell r="F275">
            <v>425000</v>
          </cell>
        </row>
        <row r="276">
          <cell r="B276" t="str">
            <v>ANDREWS FARM</v>
          </cell>
          <cell r="C276">
            <v>33</v>
          </cell>
          <cell r="D276">
            <v>267000</v>
          </cell>
          <cell r="E276">
            <v>36</v>
          </cell>
          <cell r="F276">
            <v>272500</v>
          </cell>
        </row>
        <row r="277">
          <cell r="B277" t="str">
            <v>ANGLE VALE</v>
          </cell>
          <cell r="C277">
            <v>7</v>
          </cell>
          <cell r="D277">
            <v>557000</v>
          </cell>
          <cell r="E277">
            <v>3</v>
          </cell>
          <cell r="F277">
            <v>450000</v>
          </cell>
        </row>
        <row r="278">
          <cell r="B278" t="str">
            <v>BIBARINGA</v>
          </cell>
        </row>
        <row r="279">
          <cell r="B279" t="str">
            <v>BLAKEVIEW</v>
          </cell>
          <cell r="C279">
            <v>24</v>
          </cell>
          <cell r="D279">
            <v>342000</v>
          </cell>
          <cell r="E279">
            <v>35</v>
          </cell>
          <cell r="F279">
            <v>335000</v>
          </cell>
        </row>
        <row r="280">
          <cell r="B280" t="str">
            <v>BUCKLAND PARK</v>
          </cell>
        </row>
        <row r="281">
          <cell r="B281" t="str">
            <v>CRAIGMORE</v>
          </cell>
          <cell r="C281">
            <v>35</v>
          </cell>
          <cell r="D281">
            <v>285000</v>
          </cell>
          <cell r="E281">
            <v>39</v>
          </cell>
          <cell r="F281">
            <v>310000</v>
          </cell>
        </row>
        <row r="282">
          <cell r="B282" t="str">
            <v>DAVOREN PARK</v>
          </cell>
          <cell r="C282">
            <v>29</v>
          </cell>
          <cell r="D282">
            <v>192500</v>
          </cell>
          <cell r="E282">
            <v>24</v>
          </cell>
          <cell r="F282">
            <v>186250</v>
          </cell>
        </row>
        <row r="283">
          <cell r="B283" t="str">
            <v>EDINBURGH</v>
          </cell>
        </row>
        <row r="284">
          <cell r="B284" t="str">
            <v>EDINBURGH NORTH</v>
          </cell>
        </row>
        <row r="285">
          <cell r="B285" t="str">
            <v>ELIZABETH</v>
          </cell>
          <cell r="C285">
            <v>4</v>
          </cell>
          <cell r="D285">
            <v>228000</v>
          </cell>
          <cell r="E285">
            <v>6</v>
          </cell>
          <cell r="F285">
            <v>272500</v>
          </cell>
        </row>
        <row r="286">
          <cell r="B286" t="str">
            <v>ELIZABETH DOWNS</v>
          </cell>
          <cell r="C286">
            <v>30</v>
          </cell>
          <cell r="D286">
            <v>190000</v>
          </cell>
          <cell r="E286">
            <v>16</v>
          </cell>
          <cell r="F286">
            <v>205000</v>
          </cell>
        </row>
        <row r="287">
          <cell r="B287" t="str">
            <v>ELIZABETH EAST</v>
          </cell>
          <cell r="C287">
            <v>16</v>
          </cell>
          <cell r="D287">
            <v>212500</v>
          </cell>
          <cell r="E287">
            <v>14</v>
          </cell>
          <cell r="F287">
            <v>205000</v>
          </cell>
        </row>
        <row r="288">
          <cell r="B288" t="str">
            <v>ELIZABETH GROVE</v>
          </cell>
          <cell r="C288">
            <v>10</v>
          </cell>
          <cell r="D288">
            <v>240000</v>
          </cell>
          <cell r="E288">
            <v>7</v>
          </cell>
          <cell r="F288">
            <v>220000</v>
          </cell>
        </row>
        <row r="289">
          <cell r="B289" t="str">
            <v>ELIZABETH NORTH</v>
          </cell>
          <cell r="C289">
            <v>17</v>
          </cell>
          <cell r="D289">
            <v>178000</v>
          </cell>
          <cell r="E289">
            <v>8</v>
          </cell>
          <cell r="F289">
            <v>202500</v>
          </cell>
        </row>
        <row r="290">
          <cell r="B290" t="str">
            <v>ELIZABETH PARK</v>
          </cell>
          <cell r="C290">
            <v>14</v>
          </cell>
          <cell r="D290">
            <v>215000</v>
          </cell>
          <cell r="E290">
            <v>9</v>
          </cell>
          <cell r="F290">
            <v>196500</v>
          </cell>
        </row>
        <row r="291">
          <cell r="B291" t="str">
            <v>ELIZABETH SOUTH</v>
          </cell>
          <cell r="C291">
            <v>7</v>
          </cell>
          <cell r="D291">
            <v>215500</v>
          </cell>
          <cell r="E291">
            <v>9</v>
          </cell>
          <cell r="F291">
            <v>240000</v>
          </cell>
        </row>
        <row r="292">
          <cell r="B292" t="str">
            <v>ELIZABETH VALE</v>
          </cell>
          <cell r="C292">
            <v>7</v>
          </cell>
          <cell r="D292">
            <v>230500</v>
          </cell>
          <cell r="E292">
            <v>16</v>
          </cell>
          <cell r="F292">
            <v>237500</v>
          </cell>
        </row>
        <row r="293">
          <cell r="B293" t="str">
            <v>EVANSTON PARK</v>
          </cell>
          <cell r="C293">
            <v>16</v>
          </cell>
          <cell r="D293">
            <v>355750</v>
          </cell>
          <cell r="E293">
            <v>20</v>
          </cell>
          <cell r="F293">
            <v>370000</v>
          </cell>
        </row>
        <row r="294">
          <cell r="B294" t="str">
            <v>GOULD CREEK</v>
          </cell>
        </row>
        <row r="295">
          <cell r="B295" t="str">
            <v>HILLBANK</v>
          </cell>
          <cell r="C295">
            <v>21</v>
          </cell>
          <cell r="D295">
            <v>335000</v>
          </cell>
          <cell r="E295">
            <v>20</v>
          </cell>
          <cell r="F295">
            <v>350000</v>
          </cell>
        </row>
        <row r="296">
          <cell r="B296" t="str">
            <v>HILLIER</v>
          </cell>
        </row>
        <row r="297">
          <cell r="B297" t="str">
            <v>HUMBUG SCRUB</v>
          </cell>
        </row>
        <row r="298">
          <cell r="B298" t="str">
            <v>MACDONALD PARK</v>
          </cell>
        </row>
        <row r="299">
          <cell r="B299" t="str">
            <v>MUNNO PARA</v>
          </cell>
          <cell r="C299">
            <v>11</v>
          </cell>
          <cell r="D299">
            <v>253000</v>
          </cell>
          <cell r="E299">
            <v>16</v>
          </cell>
          <cell r="F299">
            <v>271000</v>
          </cell>
        </row>
        <row r="300">
          <cell r="B300" t="str">
            <v>MUNNO PARA DOWNS</v>
          </cell>
        </row>
        <row r="301">
          <cell r="B301" t="str">
            <v>MUNNO PARA WEST</v>
          </cell>
          <cell r="C301">
            <v>36</v>
          </cell>
          <cell r="D301">
            <v>272000</v>
          </cell>
          <cell r="E301">
            <v>18</v>
          </cell>
          <cell r="F301">
            <v>270000</v>
          </cell>
        </row>
        <row r="302">
          <cell r="B302" t="str">
            <v>ONE TREE HILL</v>
          </cell>
          <cell r="C302">
            <v>2</v>
          </cell>
          <cell r="D302">
            <v>620000</v>
          </cell>
          <cell r="E302">
            <v>4</v>
          </cell>
          <cell r="F302">
            <v>630000</v>
          </cell>
        </row>
        <row r="303">
          <cell r="B303" t="str">
            <v>PENFIELD</v>
          </cell>
          <cell r="E303">
            <v>5</v>
          </cell>
          <cell r="F303">
            <v>274500</v>
          </cell>
        </row>
        <row r="304">
          <cell r="B304" t="str">
            <v>PENFIELD GARDENS</v>
          </cell>
        </row>
        <row r="305">
          <cell r="B305" t="str">
            <v>SAMPSON FLAT</v>
          </cell>
        </row>
        <row r="306">
          <cell r="B306" t="str">
            <v>SMITHFIELD</v>
          </cell>
          <cell r="C306">
            <v>8</v>
          </cell>
          <cell r="D306">
            <v>260000</v>
          </cell>
          <cell r="E306">
            <v>8</v>
          </cell>
          <cell r="F306">
            <v>221950</v>
          </cell>
        </row>
        <row r="307">
          <cell r="B307" t="str">
            <v>SMITHFIELD PLAINS</v>
          </cell>
          <cell r="C307">
            <v>7</v>
          </cell>
          <cell r="D307">
            <v>168000</v>
          </cell>
          <cell r="E307">
            <v>16</v>
          </cell>
          <cell r="F307">
            <v>197500</v>
          </cell>
        </row>
        <row r="308">
          <cell r="B308" t="str">
            <v>ST KILDA</v>
          </cell>
        </row>
        <row r="309">
          <cell r="B309" t="str">
            <v>ULEYBURY</v>
          </cell>
        </row>
        <row r="310">
          <cell r="B310" t="str">
            <v>VIRGINIA</v>
          </cell>
          <cell r="C310">
            <v>3</v>
          </cell>
          <cell r="D310">
            <v>550000</v>
          </cell>
          <cell r="E310">
            <v>4</v>
          </cell>
          <cell r="F310">
            <v>535000</v>
          </cell>
        </row>
        <row r="311">
          <cell r="B311" t="str">
            <v>WATERLOO CORNER</v>
          </cell>
        </row>
        <row r="312">
          <cell r="B312" t="str">
            <v>YATTALUNGA</v>
          </cell>
        </row>
        <row r="313">
          <cell r="B313" t="str">
            <v>ALBERTON</v>
          </cell>
          <cell r="C313">
            <v>11</v>
          </cell>
          <cell r="D313">
            <v>451000</v>
          </cell>
          <cell r="E313">
            <v>8</v>
          </cell>
          <cell r="F313">
            <v>450000</v>
          </cell>
        </row>
        <row r="314">
          <cell r="B314" t="str">
            <v>ANGLE PARK</v>
          </cell>
          <cell r="C314">
            <v>2</v>
          </cell>
          <cell r="D314">
            <v>457500</v>
          </cell>
          <cell r="E314">
            <v>4</v>
          </cell>
          <cell r="F314">
            <v>405000</v>
          </cell>
        </row>
        <row r="315">
          <cell r="B315" t="str">
            <v>BIRKENHEAD</v>
          </cell>
          <cell r="C315">
            <v>9</v>
          </cell>
          <cell r="D315">
            <v>394500</v>
          </cell>
          <cell r="E315">
            <v>13</v>
          </cell>
          <cell r="F315">
            <v>421500</v>
          </cell>
        </row>
        <row r="316">
          <cell r="B316" t="str">
            <v>BLAIR ATHOL</v>
          </cell>
          <cell r="C316">
            <v>18</v>
          </cell>
          <cell r="D316">
            <v>423000</v>
          </cell>
          <cell r="E316">
            <v>20</v>
          </cell>
          <cell r="F316">
            <v>494250</v>
          </cell>
        </row>
        <row r="317">
          <cell r="B317" t="str">
            <v>BROADVIEW</v>
          </cell>
          <cell r="C317">
            <v>18</v>
          </cell>
          <cell r="D317">
            <v>542500</v>
          </cell>
          <cell r="E317">
            <v>13</v>
          </cell>
          <cell r="F317">
            <v>497500</v>
          </cell>
        </row>
        <row r="318">
          <cell r="B318" t="str">
            <v>CLEARVIEW</v>
          </cell>
          <cell r="C318">
            <v>17</v>
          </cell>
          <cell r="D318">
            <v>400000</v>
          </cell>
          <cell r="E318">
            <v>23</v>
          </cell>
          <cell r="F318">
            <v>431000</v>
          </cell>
        </row>
        <row r="319">
          <cell r="B319" t="str">
            <v>CROYDON PARK</v>
          </cell>
          <cell r="C319">
            <v>17</v>
          </cell>
          <cell r="D319">
            <v>430000</v>
          </cell>
          <cell r="E319">
            <v>11</v>
          </cell>
          <cell r="F319">
            <v>424000</v>
          </cell>
        </row>
        <row r="320">
          <cell r="B320" t="str">
            <v>DERNANCOURT</v>
          </cell>
          <cell r="C320">
            <v>20</v>
          </cell>
          <cell r="D320">
            <v>434198.5</v>
          </cell>
          <cell r="E320">
            <v>15</v>
          </cell>
          <cell r="F320">
            <v>463000</v>
          </cell>
        </row>
        <row r="321">
          <cell r="B321" t="str">
            <v>DEVON PARK</v>
          </cell>
          <cell r="C321">
            <v>3</v>
          </cell>
          <cell r="D321">
            <v>520000</v>
          </cell>
          <cell r="E321">
            <v>5</v>
          </cell>
          <cell r="F321">
            <v>360000</v>
          </cell>
        </row>
        <row r="322">
          <cell r="B322" t="str">
            <v>DRY CREEK</v>
          </cell>
          <cell r="E322">
            <v>1</v>
          </cell>
          <cell r="F322">
            <v>175000</v>
          </cell>
        </row>
        <row r="323">
          <cell r="B323" t="str">
            <v>DUDLEY PARK</v>
          </cell>
          <cell r="C323">
            <v>1</v>
          </cell>
          <cell r="D323">
            <v>465000</v>
          </cell>
          <cell r="E323">
            <v>4</v>
          </cell>
          <cell r="F323">
            <v>485000</v>
          </cell>
        </row>
        <row r="324">
          <cell r="B324" t="str">
            <v>ENFIELD</v>
          </cell>
          <cell r="C324">
            <v>24</v>
          </cell>
          <cell r="D324">
            <v>365000</v>
          </cell>
          <cell r="E324">
            <v>23</v>
          </cell>
          <cell r="F324">
            <v>407000</v>
          </cell>
        </row>
        <row r="325">
          <cell r="B325" t="str">
            <v>ETHELTON</v>
          </cell>
          <cell r="C325">
            <v>5</v>
          </cell>
          <cell r="D325">
            <v>384000</v>
          </cell>
          <cell r="E325">
            <v>6</v>
          </cell>
          <cell r="F325">
            <v>425000</v>
          </cell>
        </row>
        <row r="326">
          <cell r="B326" t="str">
            <v>EXETER</v>
          </cell>
          <cell r="C326">
            <v>5</v>
          </cell>
          <cell r="D326">
            <v>506500</v>
          </cell>
          <cell r="E326">
            <v>1</v>
          </cell>
          <cell r="F326">
            <v>450000</v>
          </cell>
        </row>
        <row r="327">
          <cell r="B327" t="str">
            <v>FERRYDEN PARK</v>
          </cell>
          <cell r="C327">
            <v>6</v>
          </cell>
          <cell r="D327">
            <v>444000</v>
          </cell>
          <cell r="E327">
            <v>4</v>
          </cell>
          <cell r="F327">
            <v>405000</v>
          </cell>
        </row>
        <row r="328">
          <cell r="B328" t="str">
            <v>GEPPS CROSS</v>
          </cell>
          <cell r="E328">
            <v>2</v>
          </cell>
          <cell r="F328">
            <v>385000</v>
          </cell>
        </row>
        <row r="329">
          <cell r="B329" t="str">
            <v>GILLES PLAINS</v>
          </cell>
          <cell r="C329">
            <v>21</v>
          </cell>
          <cell r="D329">
            <v>370000</v>
          </cell>
          <cell r="E329">
            <v>13</v>
          </cell>
          <cell r="F329">
            <v>358000</v>
          </cell>
        </row>
        <row r="330">
          <cell r="B330" t="str">
            <v>GILLMAN</v>
          </cell>
        </row>
        <row r="331">
          <cell r="B331" t="str">
            <v>GLANVILLE</v>
          </cell>
          <cell r="C331">
            <v>2</v>
          </cell>
          <cell r="D331">
            <v>422500</v>
          </cell>
          <cell r="E331">
            <v>6</v>
          </cell>
          <cell r="F331">
            <v>440000</v>
          </cell>
        </row>
        <row r="332">
          <cell r="B332" t="str">
            <v>GREENACRES</v>
          </cell>
          <cell r="C332">
            <v>11</v>
          </cell>
          <cell r="D332">
            <v>440000</v>
          </cell>
          <cell r="E332">
            <v>16</v>
          </cell>
          <cell r="F332">
            <v>442500</v>
          </cell>
        </row>
        <row r="333">
          <cell r="B333" t="str">
            <v>HAMPSTEAD GARDENS</v>
          </cell>
          <cell r="C333">
            <v>6</v>
          </cell>
          <cell r="D333">
            <v>465000</v>
          </cell>
          <cell r="E333">
            <v>9</v>
          </cell>
          <cell r="F333">
            <v>555000</v>
          </cell>
        </row>
        <row r="334">
          <cell r="B334" t="str">
            <v>HILLCREST</v>
          </cell>
          <cell r="C334">
            <v>15</v>
          </cell>
          <cell r="D334">
            <v>435000</v>
          </cell>
          <cell r="E334">
            <v>17</v>
          </cell>
          <cell r="F334">
            <v>470250</v>
          </cell>
        </row>
        <row r="335">
          <cell r="B335" t="str">
            <v>HOLDEN HILL</v>
          </cell>
          <cell r="C335">
            <v>14</v>
          </cell>
          <cell r="D335">
            <v>372500</v>
          </cell>
          <cell r="E335">
            <v>14</v>
          </cell>
          <cell r="F335">
            <v>390000</v>
          </cell>
        </row>
        <row r="336">
          <cell r="B336" t="str">
            <v>KILBURN</v>
          </cell>
          <cell r="C336">
            <v>14</v>
          </cell>
          <cell r="D336">
            <v>400000</v>
          </cell>
          <cell r="E336">
            <v>8</v>
          </cell>
          <cell r="F336">
            <v>460500</v>
          </cell>
        </row>
        <row r="337">
          <cell r="B337" t="str">
            <v>KLEMZIG</v>
          </cell>
          <cell r="C337">
            <v>25</v>
          </cell>
          <cell r="D337">
            <v>533000</v>
          </cell>
          <cell r="E337">
            <v>15</v>
          </cell>
          <cell r="F337">
            <v>535000</v>
          </cell>
        </row>
        <row r="338">
          <cell r="B338" t="str">
            <v>LARGS BAY</v>
          </cell>
          <cell r="C338">
            <v>16</v>
          </cell>
          <cell r="D338">
            <v>590000</v>
          </cell>
          <cell r="E338">
            <v>9</v>
          </cell>
          <cell r="F338">
            <v>650000</v>
          </cell>
        </row>
        <row r="339">
          <cell r="B339" t="str">
            <v>LARGS NORTH</v>
          </cell>
          <cell r="C339">
            <v>20</v>
          </cell>
          <cell r="D339">
            <v>430000</v>
          </cell>
          <cell r="E339">
            <v>18</v>
          </cell>
          <cell r="F339">
            <v>455750</v>
          </cell>
        </row>
        <row r="340">
          <cell r="B340" t="str">
            <v>LIGHTSVIEW</v>
          </cell>
          <cell r="C340">
            <v>21</v>
          </cell>
          <cell r="D340">
            <v>517500</v>
          </cell>
          <cell r="E340">
            <v>32</v>
          </cell>
          <cell r="F340">
            <v>467500</v>
          </cell>
        </row>
        <row r="341">
          <cell r="B341" t="str">
            <v>MANNINGHAM</v>
          </cell>
          <cell r="C341">
            <v>7</v>
          </cell>
          <cell r="D341">
            <v>675000</v>
          </cell>
          <cell r="E341">
            <v>9</v>
          </cell>
          <cell r="F341">
            <v>552000</v>
          </cell>
        </row>
        <row r="342">
          <cell r="B342" t="str">
            <v>MANSFIELD PARK</v>
          </cell>
          <cell r="C342">
            <v>7</v>
          </cell>
          <cell r="D342">
            <v>445000</v>
          </cell>
          <cell r="E342">
            <v>8</v>
          </cell>
          <cell r="F342">
            <v>375000</v>
          </cell>
        </row>
        <row r="343">
          <cell r="B343" t="str">
            <v>NEW PORT</v>
          </cell>
        </row>
        <row r="344">
          <cell r="B344" t="str">
            <v>NORTH HAVEN</v>
          </cell>
          <cell r="C344">
            <v>21</v>
          </cell>
          <cell r="D344">
            <v>475000</v>
          </cell>
          <cell r="E344">
            <v>18</v>
          </cell>
          <cell r="F344">
            <v>482500</v>
          </cell>
        </row>
        <row r="345">
          <cell r="B345" t="str">
            <v>NORTHFIELD</v>
          </cell>
          <cell r="C345">
            <v>9</v>
          </cell>
          <cell r="D345">
            <v>390000</v>
          </cell>
          <cell r="E345">
            <v>17</v>
          </cell>
          <cell r="F345">
            <v>414000</v>
          </cell>
        </row>
        <row r="346">
          <cell r="B346" t="str">
            <v>NORTHGATE</v>
          </cell>
          <cell r="C346">
            <v>16</v>
          </cell>
          <cell r="D346">
            <v>559500</v>
          </cell>
          <cell r="E346">
            <v>13</v>
          </cell>
          <cell r="F346">
            <v>602505.5</v>
          </cell>
        </row>
        <row r="347">
          <cell r="B347" t="str">
            <v>OAKDEN</v>
          </cell>
          <cell r="C347">
            <v>14</v>
          </cell>
          <cell r="D347">
            <v>400000</v>
          </cell>
          <cell r="E347">
            <v>12</v>
          </cell>
          <cell r="F347">
            <v>440500</v>
          </cell>
        </row>
        <row r="348">
          <cell r="B348" t="str">
            <v>OSBORNE</v>
          </cell>
          <cell r="C348">
            <v>7</v>
          </cell>
          <cell r="D348">
            <v>365000</v>
          </cell>
          <cell r="E348">
            <v>4</v>
          </cell>
          <cell r="F348">
            <v>397500</v>
          </cell>
        </row>
        <row r="349">
          <cell r="B349" t="str">
            <v>OTTOWAY</v>
          </cell>
          <cell r="C349">
            <v>11</v>
          </cell>
          <cell r="D349">
            <v>357500</v>
          </cell>
          <cell r="E349">
            <v>12</v>
          </cell>
          <cell r="F349">
            <v>340000</v>
          </cell>
        </row>
        <row r="350">
          <cell r="B350" t="str">
            <v>OUTER HARBOR</v>
          </cell>
        </row>
        <row r="351">
          <cell r="B351" t="str">
            <v>OVINGHAM</v>
          </cell>
          <cell r="C351">
            <v>5</v>
          </cell>
          <cell r="D351">
            <v>685000</v>
          </cell>
          <cell r="E351">
            <v>1</v>
          </cell>
          <cell r="F351">
            <v>702500</v>
          </cell>
        </row>
        <row r="352">
          <cell r="B352" t="str">
            <v>PETERHEAD</v>
          </cell>
          <cell r="C352">
            <v>4</v>
          </cell>
          <cell r="D352">
            <v>405000</v>
          </cell>
          <cell r="E352">
            <v>5</v>
          </cell>
          <cell r="F352">
            <v>400000</v>
          </cell>
        </row>
        <row r="353">
          <cell r="B353" t="str">
            <v>PORT ADELAIDE</v>
          </cell>
          <cell r="C353">
            <v>3</v>
          </cell>
          <cell r="D353">
            <v>295000</v>
          </cell>
          <cell r="E353">
            <v>3</v>
          </cell>
          <cell r="F353">
            <v>415500</v>
          </cell>
        </row>
        <row r="354">
          <cell r="B354" t="str">
            <v>PROSPECT</v>
          </cell>
          <cell r="C354">
            <v>38</v>
          </cell>
          <cell r="D354">
            <v>640000</v>
          </cell>
          <cell r="E354">
            <v>44</v>
          </cell>
          <cell r="F354">
            <v>759000</v>
          </cell>
        </row>
        <row r="355">
          <cell r="B355" t="str">
            <v>QUEENSTOWN</v>
          </cell>
          <cell r="C355">
            <v>4</v>
          </cell>
          <cell r="D355">
            <v>410000</v>
          </cell>
          <cell r="E355">
            <v>8</v>
          </cell>
          <cell r="F355">
            <v>355000</v>
          </cell>
        </row>
        <row r="356">
          <cell r="B356" t="str">
            <v>REGENCY PARK</v>
          </cell>
        </row>
        <row r="357">
          <cell r="B357" t="str">
            <v>ROSEWATER</v>
          </cell>
          <cell r="C357">
            <v>22</v>
          </cell>
          <cell r="D357">
            <v>347500</v>
          </cell>
          <cell r="E357">
            <v>19</v>
          </cell>
          <cell r="F357">
            <v>348000</v>
          </cell>
        </row>
        <row r="358">
          <cell r="B358" t="str">
            <v>SEFTON PARK</v>
          </cell>
          <cell r="C358">
            <v>3</v>
          </cell>
          <cell r="D358">
            <v>410000</v>
          </cell>
          <cell r="E358">
            <v>6</v>
          </cell>
          <cell r="F358">
            <v>712000</v>
          </cell>
        </row>
        <row r="359">
          <cell r="B359" t="str">
            <v>SEMAPHORE</v>
          </cell>
          <cell r="C359">
            <v>10</v>
          </cell>
          <cell r="D359">
            <v>615000</v>
          </cell>
          <cell r="E359">
            <v>4</v>
          </cell>
          <cell r="F359">
            <v>535750</v>
          </cell>
        </row>
        <row r="360">
          <cell r="B360" t="str">
            <v>SEMAPHORE SOUTH</v>
          </cell>
          <cell r="C360">
            <v>3</v>
          </cell>
          <cell r="D360">
            <v>480500</v>
          </cell>
          <cell r="E360">
            <v>4</v>
          </cell>
          <cell r="F360">
            <v>664000</v>
          </cell>
        </row>
        <row r="361">
          <cell r="B361" t="str">
            <v>TAPEROO</v>
          </cell>
          <cell r="C361">
            <v>8</v>
          </cell>
          <cell r="D361">
            <v>339000</v>
          </cell>
          <cell r="E361">
            <v>8</v>
          </cell>
          <cell r="F361">
            <v>362500</v>
          </cell>
        </row>
        <row r="362">
          <cell r="B362" t="str">
            <v>VALLEY VIEW</v>
          </cell>
          <cell r="C362">
            <v>25</v>
          </cell>
          <cell r="D362">
            <v>405100</v>
          </cell>
          <cell r="E362">
            <v>32</v>
          </cell>
          <cell r="F362">
            <v>386000</v>
          </cell>
        </row>
        <row r="363">
          <cell r="B363" t="str">
            <v>WALKLEY HEIGHTS</v>
          </cell>
          <cell r="C363">
            <v>6</v>
          </cell>
          <cell r="D363">
            <v>512500</v>
          </cell>
          <cell r="E363">
            <v>11</v>
          </cell>
          <cell r="F363">
            <v>560000</v>
          </cell>
        </row>
        <row r="364">
          <cell r="B364" t="str">
            <v>WINDSOR GARDENS</v>
          </cell>
          <cell r="C364">
            <v>32</v>
          </cell>
          <cell r="D364">
            <v>437000</v>
          </cell>
          <cell r="E364">
            <v>22</v>
          </cell>
          <cell r="F364">
            <v>450000</v>
          </cell>
        </row>
        <row r="365">
          <cell r="B365" t="str">
            <v>WINGFIELD</v>
          </cell>
          <cell r="C365">
            <v>6</v>
          </cell>
          <cell r="D365">
            <v>292500</v>
          </cell>
          <cell r="E365">
            <v>2</v>
          </cell>
          <cell r="F365">
            <v>303500</v>
          </cell>
        </row>
        <row r="366">
          <cell r="B366" t="str">
            <v>WOODVILLE GARDENS</v>
          </cell>
          <cell r="C366">
            <v>5</v>
          </cell>
          <cell r="D366">
            <v>405000</v>
          </cell>
          <cell r="E366">
            <v>7</v>
          </cell>
          <cell r="F366">
            <v>437000</v>
          </cell>
        </row>
        <row r="367">
          <cell r="B367" t="str">
            <v>BROADVIEW</v>
          </cell>
          <cell r="C367">
            <v>18</v>
          </cell>
          <cell r="D367">
            <v>542500</v>
          </cell>
          <cell r="E367">
            <v>13</v>
          </cell>
          <cell r="F367">
            <v>497500</v>
          </cell>
        </row>
        <row r="368">
          <cell r="B368" t="str">
            <v>COLLINSWOOD</v>
          </cell>
          <cell r="C368">
            <v>6</v>
          </cell>
          <cell r="D368">
            <v>702000</v>
          </cell>
          <cell r="E368">
            <v>5</v>
          </cell>
          <cell r="F368">
            <v>930000</v>
          </cell>
        </row>
        <row r="369">
          <cell r="B369" t="str">
            <v>FITZROY</v>
          </cell>
          <cell r="C369">
            <v>8</v>
          </cell>
          <cell r="D369">
            <v>1262750</v>
          </cell>
        </row>
        <row r="370">
          <cell r="B370" t="str">
            <v>MEDINDIE GARDENS</v>
          </cell>
          <cell r="C370">
            <v>1</v>
          </cell>
          <cell r="D370">
            <v>1400000</v>
          </cell>
          <cell r="E370">
            <v>1</v>
          </cell>
          <cell r="F370">
            <v>813000</v>
          </cell>
        </row>
        <row r="371">
          <cell r="B371" t="str">
            <v>NAILSWORTH</v>
          </cell>
          <cell r="C371">
            <v>10</v>
          </cell>
          <cell r="D371">
            <v>745000</v>
          </cell>
          <cell r="E371">
            <v>12</v>
          </cell>
          <cell r="F371">
            <v>730000</v>
          </cell>
        </row>
        <row r="372">
          <cell r="B372" t="str">
            <v>OVINGHAM</v>
          </cell>
          <cell r="C372">
            <v>5</v>
          </cell>
          <cell r="D372">
            <v>685000</v>
          </cell>
          <cell r="E372">
            <v>1</v>
          </cell>
          <cell r="F372">
            <v>702500</v>
          </cell>
        </row>
        <row r="373">
          <cell r="B373" t="str">
            <v>PROSPECT</v>
          </cell>
          <cell r="C373">
            <v>38</v>
          </cell>
          <cell r="D373">
            <v>640000</v>
          </cell>
          <cell r="E373">
            <v>44</v>
          </cell>
          <cell r="F373">
            <v>759000</v>
          </cell>
        </row>
        <row r="374">
          <cell r="B374" t="str">
            <v>SEFTON PARK</v>
          </cell>
          <cell r="C374">
            <v>3</v>
          </cell>
          <cell r="D374">
            <v>410000</v>
          </cell>
          <cell r="E374">
            <v>6</v>
          </cell>
          <cell r="F374">
            <v>712000</v>
          </cell>
        </row>
        <row r="375">
          <cell r="B375" t="str">
            <v>THORNGATE</v>
          </cell>
          <cell r="C375">
            <v>1</v>
          </cell>
          <cell r="D375">
            <v>1300000</v>
          </cell>
        </row>
        <row r="376">
          <cell r="B376" t="str">
            <v>BOLIVAR</v>
          </cell>
        </row>
        <row r="377">
          <cell r="B377" t="str">
            <v>BRAHMA LODGE</v>
          </cell>
          <cell r="C377">
            <v>10</v>
          </cell>
          <cell r="D377">
            <v>278500</v>
          </cell>
          <cell r="E377">
            <v>16</v>
          </cell>
          <cell r="F377">
            <v>272500</v>
          </cell>
        </row>
        <row r="378">
          <cell r="B378" t="str">
            <v>BURTON</v>
          </cell>
          <cell r="C378">
            <v>26</v>
          </cell>
          <cell r="D378">
            <v>306000</v>
          </cell>
          <cell r="E378">
            <v>28</v>
          </cell>
          <cell r="F378">
            <v>322500</v>
          </cell>
        </row>
        <row r="379">
          <cell r="B379" t="str">
            <v>CAVAN</v>
          </cell>
        </row>
        <row r="380">
          <cell r="B380" t="str">
            <v>DIREK</v>
          </cell>
          <cell r="C380">
            <v>4</v>
          </cell>
          <cell r="D380">
            <v>330000</v>
          </cell>
          <cell r="E380">
            <v>4</v>
          </cell>
          <cell r="F380">
            <v>317750</v>
          </cell>
        </row>
        <row r="381">
          <cell r="B381" t="str">
            <v>DRY CREEK</v>
          </cell>
          <cell r="E381">
            <v>1</v>
          </cell>
          <cell r="F381">
            <v>175000</v>
          </cell>
        </row>
        <row r="382">
          <cell r="B382" t="str">
            <v>EDINBURGH</v>
          </cell>
        </row>
        <row r="383">
          <cell r="B383" t="str">
            <v>ELIZABETH VALE</v>
          </cell>
          <cell r="C383">
            <v>7</v>
          </cell>
          <cell r="D383">
            <v>230500</v>
          </cell>
          <cell r="E383">
            <v>16</v>
          </cell>
          <cell r="F383">
            <v>237500</v>
          </cell>
        </row>
        <row r="384">
          <cell r="B384" t="str">
            <v>GLOBE DERBY PARK</v>
          </cell>
        </row>
        <row r="385">
          <cell r="B385" t="str">
            <v>GREEN FIELDS</v>
          </cell>
          <cell r="C385">
            <v>1</v>
          </cell>
          <cell r="D385">
            <v>377500</v>
          </cell>
          <cell r="E385">
            <v>1</v>
          </cell>
          <cell r="F385">
            <v>320000</v>
          </cell>
        </row>
        <row r="386">
          <cell r="B386" t="str">
            <v>GULFVIEW HEIGHTS</v>
          </cell>
          <cell r="C386">
            <v>9</v>
          </cell>
          <cell r="D386">
            <v>385000</v>
          </cell>
          <cell r="E386">
            <v>10</v>
          </cell>
          <cell r="F386">
            <v>691500</v>
          </cell>
        </row>
        <row r="387">
          <cell r="B387" t="str">
            <v>INGLE FARM</v>
          </cell>
          <cell r="C387">
            <v>34</v>
          </cell>
          <cell r="D387">
            <v>320500</v>
          </cell>
          <cell r="E387">
            <v>40</v>
          </cell>
          <cell r="F387">
            <v>343000</v>
          </cell>
        </row>
        <row r="388">
          <cell r="B388" t="str">
            <v>MAWSON LAKES</v>
          </cell>
          <cell r="C388">
            <v>56</v>
          </cell>
          <cell r="D388">
            <v>480000</v>
          </cell>
          <cell r="E388">
            <v>56</v>
          </cell>
          <cell r="F388">
            <v>454500</v>
          </cell>
        </row>
        <row r="389">
          <cell r="B389" t="str">
            <v>MODBURY HEIGHTS</v>
          </cell>
          <cell r="C389">
            <v>32</v>
          </cell>
          <cell r="D389">
            <v>365000</v>
          </cell>
          <cell r="E389">
            <v>32</v>
          </cell>
          <cell r="F389">
            <v>380000</v>
          </cell>
        </row>
        <row r="390">
          <cell r="B390" t="str">
            <v>PARA HILLS</v>
          </cell>
          <cell r="C390">
            <v>34</v>
          </cell>
          <cell r="D390">
            <v>295000</v>
          </cell>
          <cell r="E390">
            <v>34</v>
          </cell>
          <cell r="F390">
            <v>323000</v>
          </cell>
        </row>
        <row r="391">
          <cell r="B391" t="str">
            <v>PARA HILLS WEST</v>
          </cell>
          <cell r="C391">
            <v>11</v>
          </cell>
          <cell r="D391">
            <v>288000</v>
          </cell>
          <cell r="E391">
            <v>11</v>
          </cell>
          <cell r="F391">
            <v>315000</v>
          </cell>
        </row>
        <row r="392">
          <cell r="B392" t="str">
            <v>PARA VISTA</v>
          </cell>
          <cell r="C392">
            <v>13</v>
          </cell>
          <cell r="D392">
            <v>355000</v>
          </cell>
          <cell r="E392">
            <v>12</v>
          </cell>
          <cell r="F392">
            <v>335250</v>
          </cell>
        </row>
        <row r="393">
          <cell r="B393" t="str">
            <v>PARAFIELD GARDENS</v>
          </cell>
          <cell r="C393">
            <v>63</v>
          </cell>
          <cell r="D393">
            <v>300000</v>
          </cell>
          <cell r="E393">
            <v>41</v>
          </cell>
          <cell r="F393">
            <v>352500</v>
          </cell>
        </row>
        <row r="394">
          <cell r="B394" t="str">
            <v>PARALOWIE</v>
          </cell>
          <cell r="C394">
            <v>49</v>
          </cell>
          <cell r="D394">
            <v>285000</v>
          </cell>
          <cell r="E394">
            <v>61</v>
          </cell>
          <cell r="F394">
            <v>312750</v>
          </cell>
        </row>
        <row r="395">
          <cell r="B395" t="str">
            <v>POORAKA</v>
          </cell>
          <cell r="C395">
            <v>17</v>
          </cell>
          <cell r="D395">
            <v>350000</v>
          </cell>
          <cell r="E395">
            <v>27</v>
          </cell>
          <cell r="F395">
            <v>347000</v>
          </cell>
        </row>
        <row r="396">
          <cell r="B396" t="str">
            <v>SALISBURY</v>
          </cell>
          <cell r="C396">
            <v>23</v>
          </cell>
          <cell r="D396">
            <v>281250</v>
          </cell>
          <cell r="E396">
            <v>20</v>
          </cell>
          <cell r="F396">
            <v>305000</v>
          </cell>
        </row>
        <row r="397">
          <cell r="B397" t="str">
            <v>SALISBURY DOWNS</v>
          </cell>
          <cell r="C397">
            <v>23</v>
          </cell>
          <cell r="D397">
            <v>295000</v>
          </cell>
          <cell r="E397">
            <v>21</v>
          </cell>
          <cell r="F397">
            <v>300000</v>
          </cell>
        </row>
        <row r="398">
          <cell r="B398" t="str">
            <v>SALISBURY EAST</v>
          </cell>
          <cell r="C398">
            <v>32</v>
          </cell>
          <cell r="D398">
            <v>295500</v>
          </cell>
          <cell r="E398">
            <v>42</v>
          </cell>
          <cell r="F398">
            <v>310000</v>
          </cell>
        </row>
        <row r="399">
          <cell r="B399" t="str">
            <v>SALISBURY HEIGHTS</v>
          </cell>
          <cell r="C399">
            <v>22</v>
          </cell>
          <cell r="D399">
            <v>417500</v>
          </cell>
          <cell r="E399">
            <v>20</v>
          </cell>
          <cell r="F399">
            <v>433500</v>
          </cell>
        </row>
        <row r="400">
          <cell r="B400" t="str">
            <v>SALISBURY NORTH</v>
          </cell>
          <cell r="C400">
            <v>25</v>
          </cell>
          <cell r="D400">
            <v>255000</v>
          </cell>
          <cell r="E400">
            <v>37</v>
          </cell>
          <cell r="F400">
            <v>253500</v>
          </cell>
        </row>
        <row r="401">
          <cell r="B401" t="str">
            <v>SALISBURY PARK</v>
          </cell>
          <cell r="C401">
            <v>4</v>
          </cell>
          <cell r="D401">
            <v>288000</v>
          </cell>
          <cell r="E401">
            <v>8</v>
          </cell>
          <cell r="F401">
            <v>300000</v>
          </cell>
        </row>
        <row r="402">
          <cell r="B402" t="str">
            <v>SALISBURY PLAIN</v>
          </cell>
          <cell r="C402">
            <v>4</v>
          </cell>
          <cell r="D402">
            <v>319000</v>
          </cell>
          <cell r="E402">
            <v>2</v>
          </cell>
          <cell r="F402">
            <v>322500</v>
          </cell>
        </row>
        <row r="403">
          <cell r="B403" t="str">
            <v>SALISBURY SOUTH</v>
          </cell>
        </row>
        <row r="404">
          <cell r="B404" t="str">
            <v>ST KILDA</v>
          </cell>
        </row>
        <row r="405">
          <cell r="B405" t="str">
            <v>VALLEY VIEW</v>
          </cell>
          <cell r="C405">
            <v>25</v>
          </cell>
          <cell r="D405">
            <v>405100</v>
          </cell>
          <cell r="E405">
            <v>32</v>
          </cell>
          <cell r="F405">
            <v>386000</v>
          </cell>
        </row>
        <row r="406">
          <cell r="B406" t="str">
            <v>WALKLEY HEIGHTS</v>
          </cell>
          <cell r="C406">
            <v>6</v>
          </cell>
          <cell r="D406">
            <v>512500</v>
          </cell>
          <cell r="E406">
            <v>11</v>
          </cell>
          <cell r="F406">
            <v>560000</v>
          </cell>
        </row>
        <row r="407">
          <cell r="B407" t="str">
            <v>WATERLOO CORNER</v>
          </cell>
        </row>
        <row r="408">
          <cell r="B408" t="str">
            <v>BANKSIA PARK</v>
          </cell>
          <cell r="C408">
            <v>19</v>
          </cell>
          <cell r="D408">
            <v>412500</v>
          </cell>
          <cell r="E408">
            <v>24</v>
          </cell>
          <cell r="F408">
            <v>422000</v>
          </cell>
        </row>
        <row r="409">
          <cell r="B409" t="str">
            <v>DERNANCOURT</v>
          </cell>
          <cell r="C409">
            <v>20</v>
          </cell>
          <cell r="D409">
            <v>434198.5</v>
          </cell>
          <cell r="E409">
            <v>15</v>
          </cell>
          <cell r="F409">
            <v>463000</v>
          </cell>
        </row>
        <row r="410">
          <cell r="B410" t="str">
            <v>FAIRVIEW PARK</v>
          </cell>
          <cell r="C410">
            <v>18</v>
          </cell>
          <cell r="D410">
            <v>413800</v>
          </cell>
          <cell r="E410">
            <v>8</v>
          </cell>
          <cell r="F410">
            <v>425000</v>
          </cell>
        </row>
        <row r="411">
          <cell r="B411" t="str">
            <v>GILLES PLAINS</v>
          </cell>
          <cell r="C411">
            <v>21</v>
          </cell>
          <cell r="D411">
            <v>370000</v>
          </cell>
          <cell r="E411">
            <v>13</v>
          </cell>
          <cell r="F411">
            <v>358000</v>
          </cell>
        </row>
        <row r="412">
          <cell r="B412" t="str">
            <v>GOLDEN GROVE</v>
          </cell>
          <cell r="C412">
            <v>45</v>
          </cell>
          <cell r="D412">
            <v>440000</v>
          </cell>
          <cell r="E412">
            <v>36</v>
          </cell>
          <cell r="F412">
            <v>446750</v>
          </cell>
        </row>
        <row r="413">
          <cell r="B413" t="str">
            <v>GOULD CREEK</v>
          </cell>
        </row>
        <row r="414">
          <cell r="B414" t="str">
            <v>GREENWITH</v>
          </cell>
          <cell r="C414">
            <v>50</v>
          </cell>
          <cell r="D414">
            <v>465500</v>
          </cell>
          <cell r="E414">
            <v>40</v>
          </cell>
          <cell r="F414">
            <v>478250</v>
          </cell>
        </row>
        <row r="415">
          <cell r="B415" t="str">
            <v>GULFVIEW HEIGHTS</v>
          </cell>
          <cell r="C415">
            <v>9</v>
          </cell>
          <cell r="D415">
            <v>385000</v>
          </cell>
          <cell r="E415">
            <v>10</v>
          </cell>
          <cell r="F415">
            <v>691500</v>
          </cell>
        </row>
        <row r="416">
          <cell r="B416" t="str">
            <v>HIGHBURY</v>
          </cell>
          <cell r="C416">
            <v>32</v>
          </cell>
          <cell r="D416">
            <v>495000</v>
          </cell>
          <cell r="E416">
            <v>30</v>
          </cell>
          <cell r="F416">
            <v>550000</v>
          </cell>
        </row>
        <row r="417">
          <cell r="B417" t="str">
            <v>HOLDEN HILL</v>
          </cell>
          <cell r="C417">
            <v>14</v>
          </cell>
          <cell r="D417">
            <v>372500</v>
          </cell>
          <cell r="E417">
            <v>14</v>
          </cell>
          <cell r="F417">
            <v>390000</v>
          </cell>
        </row>
        <row r="418">
          <cell r="B418" t="str">
            <v>HOPE VALLEY</v>
          </cell>
          <cell r="C418">
            <v>18</v>
          </cell>
          <cell r="D418">
            <v>385000</v>
          </cell>
          <cell r="E418">
            <v>22</v>
          </cell>
          <cell r="F418">
            <v>440000</v>
          </cell>
        </row>
        <row r="419">
          <cell r="B419" t="str">
            <v>MODBURY</v>
          </cell>
          <cell r="C419">
            <v>23</v>
          </cell>
          <cell r="D419">
            <v>372500</v>
          </cell>
          <cell r="E419">
            <v>20</v>
          </cell>
          <cell r="F419">
            <v>374000</v>
          </cell>
        </row>
        <row r="420">
          <cell r="B420" t="str">
            <v>MODBURY HEIGHTS</v>
          </cell>
          <cell r="C420">
            <v>32</v>
          </cell>
          <cell r="D420">
            <v>365000</v>
          </cell>
          <cell r="E420">
            <v>32</v>
          </cell>
          <cell r="F420">
            <v>380000</v>
          </cell>
        </row>
        <row r="421">
          <cell r="B421" t="str">
            <v>MODBURY NORTH</v>
          </cell>
          <cell r="C421">
            <v>34</v>
          </cell>
          <cell r="D421">
            <v>345000</v>
          </cell>
          <cell r="E421">
            <v>25</v>
          </cell>
          <cell r="F421">
            <v>367500</v>
          </cell>
        </row>
        <row r="422">
          <cell r="B422" t="str">
            <v>REDWOOD PARK</v>
          </cell>
          <cell r="C422">
            <v>21</v>
          </cell>
          <cell r="D422">
            <v>382000</v>
          </cell>
          <cell r="E422">
            <v>26</v>
          </cell>
          <cell r="F422">
            <v>392000</v>
          </cell>
        </row>
        <row r="423">
          <cell r="B423" t="str">
            <v>RIDGEHAVEN</v>
          </cell>
          <cell r="C423">
            <v>18</v>
          </cell>
          <cell r="D423">
            <v>328000</v>
          </cell>
          <cell r="E423">
            <v>20</v>
          </cell>
          <cell r="F423">
            <v>383250</v>
          </cell>
        </row>
        <row r="424">
          <cell r="B424" t="str">
            <v>SALISBURY EAST</v>
          </cell>
          <cell r="C424">
            <v>32</v>
          </cell>
          <cell r="D424">
            <v>295500</v>
          </cell>
          <cell r="E424">
            <v>42</v>
          </cell>
          <cell r="F424">
            <v>310000</v>
          </cell>
        </row>
        <row r="425">
          <cell r="B425" t="str">
            <v>SALISBURY HEIGHTS</v>
          </cell>
          <cell r="C425">
            <v>22</v>
          </cell>
          <cell r="D425">
            <v>417500</v>
          </cell>
          <cell r="E425">
            <v>20</v>
          </cell>
          <cell r="F425">
            <v>433500</v>
          </cell>
        </row>
        <row r="426">
          <cell r="B426" t="str">
            <v>ST AGNES</v>
          </cell>
          <cell r="C426">
            <v>21</v>
          </cell>
          <cell r="D426">
            <v>389000</v>
          </cell>
          <cell r="E426">
            <v>10</v>
          </cell>
          <cell r="F426">
            <v>408500</v>
          </cell>
        </row>
        <row r="427">
          <cell r="B427" t="str">
            <v>SURREY DOWNS</v>
          </cell>
          <cell r="C427">
            <v>23</v>
          </cell>
          <cell r="D427">
            <v>357000</v>
          </cell>
          <cell r="E427">
            <v>7</v>
          </cell>
          <cell r="F427">
            <v>402000</v>
          </cell>
        </row>
        <row r="428">
          <cell r="B428" t="str">
            <v>TEA TREE GULLY</v>
          </cell>
          <cell r="C428">
            <v>13</v>
          </cell>
          <cell r="D428">
            <v>415000</v>
          </cell>
          <cell r="E428">
            <v>20</v>
          </cell>
          <cell r="F428">
            <v>371500</v>
          </cell>
        </row>
        <row r="429">
          <cell r="B429" t="str">
            <v>VALLEY VIEW</v>
          </cell>
          <cell r="C429">
            <v>25</v>
          </cell>
          <cell r="D429">
            <v>405100</v>
          </cell>
          <cell r="E429">
            <v>32</v>
          </cell>
          <cell r="F429">
            <v>386000</v>
          </cell>
        </row>
        <row r="430">
          <cell r="B430" t="str">
            <v>VISTA</v>
          </cell>
          <cell r="E430">
            <v>6</v>
          </cell>
          <cell r="F430">
            <v>427500</v>
          </cell>
        </row>
        <row r="431">
          <cell r="B431" t="str">
            <v>WYNN VALE</v>
          </cell>
          <cell r="C431">
            <v>23</v>
          </cell>
          <cell r="D431">
            <v>470000</v>
          </cell>
          <cell r="E431">
            <v>25</v>
          </cell>
          <cell r="F431">
            <v>445000</v>
          </cell>
        </row>
        <row r="432">
          <cell r="B432" t="str">
            <v>YATALA VALE</v>
          </cell>
        </row>
        <row r="433">
          <cell r="B433" t="str">
            <v>BLACK FOREST</v>
          </cell>
          <cell r="C433">
            <v>2</v>
          </cell>
          <cell r="D433">
            <v>662550</v>
          </cell>
          <cell r="E433">
            <v>1</v>
          </cell>
          <cell r="F433">
            <v>732000</v>
          </cell>
        </row>
        <row r="434">
          <cell r="B434" t="str">
            <v>CLARENCE PARK</v>
          </cell>
          <cell r="C434">
            <v>1</v>
          </cell>
          <cell r="D434">
            <v>495000</v>
          </cell>
          <cell r="E434">
            <v>12</v>
          </cell>
          <cell r="F434">
            <v>725000</v>
          </cell>
        </row>
        <row r="435">
          <cell r="B435" t="str">
            <v>EVERARD PARK</v>
          </cell>
          <cell r="C435">
            <v>1</v>
          </cell>
          <cell r="D435">
            <v>1000000</v>
          </cell>
          <cell r="E435">
            <v>1</v>
          </cell>
          <cell r="F435">
            <v>850000</v>
          </cell>
        </row>
        <row r="436">
          <cell r="B436" t="str">
            <v>FORESTVILLE</v>
          </cell>
          <cell r="C436">
            <v>7</v>
          </cell>
          <cell r="D436">
            <v>660000</v>
          </cell>
          <cell r="E436">
            <v>3</v>
          </cell>
          <cell r="F436">
            <v>452000</v>
          </cell>
        </row>
        <row r="437">
          <cell r="B437" t="str">
            <v>FULLARTON</v>
          </cell>
          <cell r="C437">
            <v>8</v>
          </cell>
          <cell r="D437">
            <v>801000</v>
          </cell>
          <cell r="E437">
            <v>4</v>
          </cell>
          <cell r="F437">
            <v>751500</v>
          </cell>
        </row>
        <row r="438">
          <cell r="B438" t="str">
            <v>GOODWOOD</v>
          </cell>
          <cell r="C438">
            <v>9</v>
          </cell>
          <cell r="D438">
            <v>736000</v>
          </cell>
          <cell r="E438">
            <v>9</v>
          </cell>
          <cell r="F438">
            <v>795000</v>
          </cell>
        </row>
        <row r="439">
          <cell r="B439" t="str">
            <v>HIGHGATE</v>
          </cell>
          <cell r="C439">
            <v>6</v>
          </cell>
          <cell r="D439">
            <v>1080000</v>
          </cell>
          <cell r="E439">
            <v>6</v>
          </cell>
          <cell r="F439">
            <v>910500</v>
          </cell>
        </row>
        <row r="440">
          <cell r="B440" t="str">
            <v>HYDE PARK</v>
          </cell>
          <cell r="C440">
            <v>6</v>
          </cell>
          <cell r="D440">
            <v>1077500</v>
          </cell>
          <cell r="E440">
            <v>9</v>
          </cell>
          <cell r="F440">
            <v>1485500</v>
          </cell>
        </row>
        <row r="441">
          <cell r="B441" t="str">
            <v>KESWICK</v>
          </cell>
          <cell r="E441">
            <v>1</v>
          </cell>
          <cell r="F441">
            <v>700000</v>
          </cell>
        </row>
        <row r="442">
          <cell r="B442" t="str">
            <v>KINGS PARK</v>
          </cell>
          <cell r="C442">
            <v>3</v>
          </cell>
          <cell r="D442">
            <v>1190000</v>
          </cell>
        </row>
        <row r="443">
          <cell r="B443" t="str">
            <v>MALVERN</v>
          </cell>
          <cell r="C443">
            <v>13</v>
          </cell>
          <cell r="D443">
            <v>1016000</v>
          </cell>
          <cell r="E443">
            <v>4</v>
          </cell>
          <cell r="F443">
            <v>1076500</v>
          </cell>
        </row>
        <row r="444">
          <cell r="B444" t="str">
            <v>MILLSWOOD</v>
          </cell>
          <cell r="C444">
            <v>6</v>
          </cell>
          <cell r="D444">
            <v>1205000</v>
          </cell>
          <cell r="E444">
            <v>3</v>
          </cell>
          <cell r="F444">
            <v>1067000</v>
          </cell>
        </row>
        <row r="445">
          <cell r="B445" t="str">
            <v>MYRTLE BANK</v>
          </cell>
          <cell r="C445">
            <v>18</v>
          </cell>
          <cell r="D445">
            <v>838000</v>
          </cell>
          <cell r="E445">
            <v>1</v>
          </cell>
          <cell r="F445">
            <v>551000</v>
          </cell>
        </row>
        <row r="446">
          <cell r="B446" t="str">
            <v>PARKSIDE</v>
          </cell>
          <cell r="C446">
            <v>20</v>
          </cell>
          <cell r="D446">
            <v>830000</v>
          </cell>
          <cell r="E446">
            <v>13</v>
          </cell>
          <cell r="F446">
            <v>907500</v>
          </cell>
        </row>
        <row r="447">
          <cell r="B447" t="str">
            <v>UNLEY</v>
          </cell>
          <cell r="C447">
            <v>6</v>
          </cell>
          <cell r="D447">
            <v>1500000</v>
          </cell>
          <cell r="E447">
            <v>4</v>
          </cell>
          <cell r="F447">
            <v>1090000</v>
          </cell>
        </row>
        <row r="448">
          <cell r="B448" t="str">
            <v>UNLEY PARK</v>
          </cell>
          <cell r="C448">
            <v>5</v>
          </cell>
          <cell r="D448">
            <v>1375000</v>
          </cell>
          <cell r="E448">
            <v>4</v>
          </cell>
          <cell r="F448">
            <v>1250000</v>
          </cell>
        </row>
        <row r="449">
          <cell r="B449" t="str">
            <v>WAYVILLE</v>
          </cell>
          <cell r="C449">
            <v>4</v>
          </cell>
          <cell r="D449">
            <v>873500</v>
          </cell>
        </row>
        <row r="450">
          <cell r="B450" t="str">
            <v>GILBERTON</v>
          </cell>
          <cell r="C450">
            <v>5</v>
          </cell>
          <cell r="D450">
            <v>775000</v>
          </cell>
          <cell r="E450">
            <v>2</v>
          </cell>
          <cell r="F450">
            <v>1280000</v>
          </cell>
        </row>
        <row r="451">
          <cell r="B451" t="str">
            <v>MEDINDIE</v>
          </cell>
          <cell r="C451">
            <v>5</v>
          </cell>
          <cell r="D451">
            <v>1375000</v>
          </cell>
          <cell r="E451">
            <v>3</v>
          </cell>
          <cell r="F451">
            <v>1850000</v>
          </cell>
        </row>
        <row r="452">
          <cell r="B452" t="str">
            <v>VALE PARK</v>
          </cell>
          <cell r="C452">
            <v>9</v>
          </cell>
          <cell r="D452">
            <v>796000</v>
          </cell>
          <cell r="E452">
            <v>12</v>
          </cell>
          <cell r="F452">
            <v>684500</v>
          </cell>
        </row>
        <row r="453">
          <cell r="B453" t="str">
            <v>WALKERVILLE</v>
          </cell>
          <cell r="C453">
            <v>11</v>
          </cell>
          <cell r="D453">
            <v>1392500</v>
          </cell>
          <cell r="E453">
            <v>9</v>
          </cell>
          <cell r="F453">
            <v>1330000</v>
          </cell>
        </row>
        <row r="454">
          <cell r="B454" t="str">
            <v>ADELAIDE AIRPORT</v>
          </cell>
        </row>
        <row r="455">
          <cell r="B455" t="str">
            <v>ASHFORD</v>
          </cell>
          <cell r="C455">
            <v>3</v>
          </cell>
          <cell r="D455">
            <v>800000</v>
          </cell>
          <cell r="E455">
            <v>1</v>
          </cell>
          <cell r="F455">
            <v>500000</v>
          </cell>
        </row>
        <row r="456">
          <cell r="B456" t="str">
            <v>BROOKLYN PARK</v>
          </cell>
          <cell r="C456">
            <v>17</v>
          </cell>
          <cell r="D456">
            <v>510000</v>
          </cell>
          <cell r="E456">
            <v>14</v>
          </cell>
          <cell r="F456">
            <v>507000</v>
          </cell>
        </row>
        <row r="457">
          <cell r="B457" t="str">
            <v>CAMDEN PARK</v>
          </cell>
          <cell r="C457">
            <v>3</v>
          </cell>
          <cell r="D457">
            <v>505000</v>
          </cell>
          <cell r="E457">
            <v>13</v>
          </cell>
          <cell r="F457">
            <v>589000</v>
          </cell>
        </row>
        <row r="458">
          <cell r="B458" t="str">
            <v>COWANDILLA</v>
          </cell>
          <cell r="C458">
            <v>3</v>
          </cell>
          <cell r="D458">
            <v>491500</v>
          </cell>
          <cell r="E458">
            <v>9</v>
          </cell>
          <cell r="F458">
            <v>465000</v>
          </cell>
        </row>
        <row r="459">
          <cell r="B459" t="str">
            <v>FULHAM</v>
          </cell>
          <cell r="C459">
            <v>5</v>
          </cell>
          <cell r="D459">
            <v>585000</v>
          </cell>
          <cell r="E459">
            <v>8</v>
          </cell>
          <cell r="F459">
            <v>766500</v>
          </cell>
        </row>
        <row r="460">
          <cell r="B460" t="str">
            <v>GLANDORE</v>
          </cell>
          <cell r="C460">
            <v>7</v>
          </cell>
          <cell r="D460">
            <v>600000</v>
          </cell>
          <cell r="E460">
            <v>5</v>
          </cell>
          <cell r="F460">
            <v>772000</v>
          </cell>
        </row>
        <row r="461">
          <cell r="B461" t="str">
            <v>GLENELG NORTH</v>
          </cell>
          <cell r="C461">
            <v>12</v>
          </cell>
          <cell r="D461">
            <v>735000</v>
          </cell>
          <cell r="E461">
            <v>11</v>
          </cell>
          <cell r="F461">
            <v>692500</v>
          </cell>
        </row>
        <row r="462">
          <cell r="B462" t="str">
            <v>HILTON</v>
          </cell>
          <cell r="C462">
            <v>4</v>
          </cell>
          <cell r="D462">
            <v>485000</v>
          </cell>
          <cell r="E462">
            <v>2</v>
          </cell>
          <cell r="F462">
            <v>602500</v>
          </cell>
        </row>
        <row r="463">
          <cell r="B463" t="str">
            <v>KESWICK</v>
          </cell>
          <cell r="E463">
            <v>1</v>
          </cell>
          <cell r="F463">
            <v>700000</v>
          </cell>
        </row>
        <row r="464">
          <cell r="B464" t="str">
            <v>KESWICK TERMINAL</v>
          </cell>
        </row>
        <row r="465">
          <cell r="B465" t="str">
            <v>KURRALTA PARK</v>
          </cell>
          <cell r="C465">
            <v>5</v>
          </cell>
          <cell r="D465">
            <v>548000</v>
          </cell>
          <cell r="E465">
            <v>11</v>
          </cell>
          <cell r="F465">
            <v>750000</v>
          </cell>
        </row>
        <row r="466">
          <cell r="B466" t="str">
            <v>LOCKLEYS</v>
          </cell>
          <cell r="C466">
            <v>17</v>
          </cell>
          <cell r="D466">
            <v>610000</v>
          </cell>
          <cell r="E466">
            <v>24</v>
          </cell>
          <cell r="F466">
            <v>705000</v>
          </cell>
        </row>
        <row r="467">
          <cell r="B467" t="str">
            <v>MARLESTON</v>
          </cell>
          <cell r="C467">
            <v>3</v>
          </cell>
          <cell r="D467">
            <v>545000</v>
          </cell>
          <cell r="E467">
            <v>4</v>
          </cell>
          <cell r="F467">
            <v>533000</v>
          </cell>
        </row>
        <row r="468">
          <cell r="B468" t="str">
            <v>MILE END</v>
          </cell>
          <cell r="C468">
            <v>8</v>
          </cell>
          <cell r="D468">
            <v>556250</v>
          </cell>
          <cell r="E468">
            <v>11</v>
          </cell>
          <cell r="F468">
            <v>575000</v>
          </cell>
        </row>
        <row r="469">
          <cell r="B469" t="str">
            <v>MILE END SOUTH</v>
          </cell>
          <cell r="E469">
            <v>1</v>
          </cell>
          <cell r="F469">
            <v>490000</v>
          </cell>
        </row>
        <row r="470">
          <cell r="B470" t="str">
            <v>NETLEY</v>
          </cell>
          <cell r="C470">
            <v>12</v>
          </cell>
          <cell r="D470">
            <v>517500</v>
          </cell>
          <cell r="E470">
            <v>3</v>
          </cell>
          <cell r="F470">
            <v>460000</v>
          </cell>
        </row>
        <row r="471">
          <cell r="B471" t="str">
            <v>NORTH PLYMPTON</v>
          </cell>
          <cell r="C471">
            <v>11</v>
          </cell>
          <cell r="D471">
            <v>477500</v>
          </cell>
          <cell r="E471">
            <v>18</v>
          </cell>
          <cell r="F471">
            <v>567500</v>
          </cell>
        </row>
        <row r="472">
          <cell r="B472" t="str">
            <v>NOVAR GARDENS</v>
          </cell>
          <cell r="C472">
            <v>8</v>
          </cell>
          <cell r="D472">
            <v>572750</v>
          </cell>
          <cell r="E472">
            <v>12</v>
          </cell>
          <cell r="F472">
            <v>640000</v>
          </cell>
        </row>
        <row r="473">
          <cell r="B473" t="str">
            <v>PLYMPTON</v>
          </cell>
          <cell r="C473">
            <v>18</v>
          </cell>
          <cell r="D473">
            <v>570000</v>
          </cell>
          <cell r="E473">
            <v>19</v>
          </cell>
          <cell r="F473">
            <v>600000</v>
          </cell>
        </row>
        <row r="474">
          <cell r="B474" t="str">
            <v>RICHMOND</v>
          </cell>
          <cell r="C474">
            <v>10</v>
          </cell>
          <cell r="D474">
            <v>501000</v>
          </cell>
          <cell r="E474">
            <v>7</v>
          </cell>
          <cell r="F474">
            <v>527500</v>
          </cell>
        </row>
        <row r="475">
          <cell r="B475" t="str">
            <v>THEBARTON</v>
          </cell>
          <cell r="C475">
            <v>6</v>
          </cell>
          <cell r="D475">
            <v>498750</v>
          </cell>
          <cell r="E475">
            <v>3</v>
          </cell>
          <cell r="F475">
            <v>682000</v>
          </cell>
        </row>
        <row r="476">
          <cell r="B476" t="str">
            <v>TORRENSVILLE</v>
          </cell>
          <cell r="C476">
            <v>8</v>
          </cell>
          <cell r="D476">
            <v>600000</v>
          </cell>
          <cell r="E476">
            <v>11</v>
          </cell>
          <cell r="F476">
            <v>597500</v>
          </cell>
        </row>
        <row r="477">
          <cell r="B477" t="str">
            <v>UNDERDALE</v>
          </cell>
          <cell r="C477">
            <v>7</v>
          </cell>
          <cell r="D477">
            <v>530000</v>
          </cell>
          <cell r="E477">
            <v>4</v>
          </cell>
          <cell r="F477">
            <v>737500</v>
          </cell>
        </row>
        <row r="478">
          <cell r="B478" t="str">
            <v>WEST BEACH</v>
          </cell>
          <cell r="C478">
            <v>7</v>
          </cell>
          <cell r="D478">
            <v>706000</v>
          </cell>
          <cell r="E478">
            <v>13</v>
          </cell>
          <cell r="F478">
            <v>740000</v>
          </cell>
        </row>
        <row r="479">
          <cell r="B479" t="str">
            <v>WEST RICHMOND</v>
          </cell>
          <cell r="C479">
            <v>3</v>
          </cell>
          <cell r="D479">
            <v>390000</v>
          </cell>
          <cell r="E479">
            <v>4</v>
          </cell>
          <cell r="F479">
            <v>452500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B22E4-523F-4F2B-BE08-0CAE36B9175B}">
  <dimension ref="A1:AR487"/>
  <sheetViews>
    <sheetView tabSelected="1" workbookViewId="0">
      <selection activeCell="C28" sqref="C28"/>
    </sheetView>
  </sheetViews>
  <sheetFormatPr defaultRowHeight="14.25" x14ac:dyDescent="0.2"/>
  <cols>
    <col min="1" max="1" width="35.75" bestFit="1" customWidth="1"/>
    <col min="2" max="2" width="24.375" bestFit="1" customWidth="1"/>
    <col min="3" max="4" width="7.625" bestFit="1" customWidth="1"/>
    <col min="5" max="6" width="8.125" bestFit="1" customWidth="1"/>
    <col min="7" max="7" width="9.375" bestFit="1" customWidth="1"/>
    <col min="8" max="13" width="7.5" bestFit="1" customWidth="1"/>
    <col min="14" max="15" width="8" bestFit="1" customWidth="1"/>
    <col min="16" max="17" width="7.5" bestFit="1" customWidth="1"/>
    <col min="18" max="18" width="8" bestFit="1" customWidth="1"/>
    <col min="19" max="19" width="8.125" bestFit="1" customWidth="1"/>
    <col min="20" max="20" width="7.625" bestFit="1" customWidth="1"/>
    <col min="21" max="29" width="8.125" bestFit="1" customWidth="1"/>
    <col min="30" max="30" width="7.625" bestFit="1" customWidth="1"/>
    <col min="31" max="31" width="9" bestFit="1" customWidth="1"/>
    <col min="32" max="34" width="8.125" bestFit="1" customWidth="1"/>
    <col min="35" max="35" width="7" customWidth="1"/>
    <col min="36" max="36" width="7.625" bestFit="1" customWidth="1"/>
    <col min="37" max="37" width="8.5" customWidth="1"/>
    <col min="38" max="38" width="8.375" customWidth="1"/>
    <col min="39" max="39" width="7.625" customWidth="1"/>
  </cols>
  <sheetData>
    <row r="1" spans="1:44" ht="30" x14ac:dyDescent="0.2">
      <c r="A1" s="1" t="s">
        <v>0</v>
      </c>
      <c r="B1" s="1" t="s">
        <v>1</v>
      </c>
      <c r="C1" s="1" t="s">
        <v>489</v>
      </c>
      <c r="D1" s="1" t="s">
        <v>488</v>
      </c>
      <c r="E1" s="1" t="s">
        <v>487</v>
      </c>
      <c r="F1" s="1" t="s">
        <v>486</v>
      </c>
      <c r="G1" s="1" t="s">
        <v>482</v>
      </c>
      <c r="H1" s="1" t="s">
        <v>483</v>
      </c>
      <c r="I1" s="1" t="s">
        <v>484</v>
      </c>
      <c r="J1" s="1" t="s">
        <v>485</v>
      </c>
      <c r="K1" s="1" t="s">
        <v>481</v>
      </c>
      <c r="L1" s="1" t="s">
        <v>480</v>
      </c>
      <c r="M1" s="1" t="s">
        <v>479</v>
      </c>
      <c r="N1" s="1" t="s">
        <v>478</v>
      </c>
      <c r="O1" s="1" t="s">
        <v>474</v>
      </c>
      <c r="P1" s="1" t="s">
        <v>475</v>
      </c>
      <c r="Q1" s="1" t="s">
        <v>476</v>
      </c>
      <c r="R1" s="1" t="s">
        <v>477</v>
      </c>
      <c r="S1" s="1" t="s">
        <v>473</v>
      </c>
      <c r="T1" s="1" t="s">
        <v>472</v>
      </c>
      <c r="U1" s="1" t="s">
        <v>471</v>
      </c>
      <c r="V1" s="1" t="s">
        <v>470</v>
      </c>
      <c r="W1" s="1" t="s">
        <v>469</v>
      </c>
      <c r="X1" s="1" t="s">
        <v>466</v>
      </c>
      <c r="Y1" s="1" t="s">
        <v>468</v>
      </c>
      <c r="Z1" s="1" t="s">
        <v>467</v>
      </c>
      <c r="AA1" s="1" t="s">
        <v>464</v>
      </c>
      <c r="AB1" s="1" t="s">
        <v>465</v>
      </c>
      <c r="AC1" s="1" t="s">
        <v>462</v>
      </c>
      <c r="AD1" s="1" t="s">
        <v>460</v>
      </c>
      <c r="AE1" s="1" t="s">
        <v>463</v>
      </c>
      <c r="AF1" s="1" t="s">
        <v>458</v>
      </c>
      <c r="AG1" s="1" t="s">
        <v>461</v>
      </c>
      <c r="AH1" s="1" t="s">
        <v>459</v>
      </c>
      <c r="AI1" s="1" t="s">
        <v>456</v>
      </c>
      <c r="AJ1" s="1" t="s">
        <v>457</v>
      </c>
      <c r="AK1" s="1" t="s">
        <v>454</v>
      </c>
      <c r="AL1" s="1" t="s">
        <v>452</v>
      </c>
      <c r="AM1" s="1" t="s">
        <v>455</v>
      </c>
      <c r="AN1" s="1" t="s">
        <v>448</v>
      </c>
      <c r="AO1" s="1" t="s">
        <v>453</v>
      </c>
      <c r="AP1" s="1" t="s">
        <v>451</v>
      </c>
      <c r="AQ1" s="1" t="s">
        <v>450</v>
      </c>
      <c r="AR1" s="1" t="s">
        <v>449</v>
      </c>
    </row>
    <row r="2" spans="1:44" ht="15" x14ac:dyDescent="0.25">
      <c r="A2" s="2" t="s">
        <v>2</v>
      </c>
      <c r="B2" s="3" t="s">
        <v>2</v>
      </c>
      <c r="C2" s="8">
        <v>647500</v>
      </c>
      <c r="D2" s="3">
        <f>VLOOKUP(B2,'[1]All Metro Suburbs'!B$2:D$483,3,FALSE)</f>
        <v>642500</v>
      </c>
      <c r="E2" s="3">
        <f>VLOOKUP(B2,[2]LSG_Stats_Combined!B$2:D$478,3,FALSE)</f>
        <v>960000</v>
      </c>
      <c r="F2" s="3">
        <f>VLOOKUP(B2,[3]Sheet1!B$2:D$478,3,FALSE)</f>
        <v>770000</v>
      </c>
      <c r="G2" s="7">
        <v>757500</v>
      </c>
      <c r="H2" s="3">
        <f>VLOOKUP(B2,'[1]All Metro Suburbs'!B$2:F$483,5,FALSE)</f>
        <v>785000</v>
      </c>
      <c r="I2" s="3">
        <f>VLOOKUP(B2,[2]LSG_Stats_Combined!B$2:F$478,5,FALSE)</f>
        <v>600000</v>
      </c>
      <c r="J2" s="3">
        <f>VLOOKUP(B2,[3]Sheet1!B$2:F$478,5,FALSE)</f>
        <v>320000</v>
      </c>
      <c r="K2" s="3">
        <f>VLOOKUP(B2,[4]Sheet1!B$2:F$478,5,FALSE)</f>
        <v>750000</v>
      </c>
      <c r="L2" s="3">
        <f>VLOOKUP(B2,[5]LSG_Stats_Combined_2016q2!B$2:F$479,5,FALSE)</f>
        <v>0</v>
      </c>
      <c r="M2" s="3">
        <f>VLOOKUP(B2,[6]LSG_Stats_Combined_2016q3!B$2:F$479,5,FALSE)</f>
        <v>747500</v>
      </c>
      <c r="N2" s="3">
        <f>VLOOKUP(B2,[7]LSG_Stats_Combined_2016q4!B$2:F$478,5,FALSE)</f>
        <v>683000</v>
      </c>
      <c r="O2" s="3">
        <f>VLOOKUP(B2,[8]LSG_Stats_Combined_2017q1!B$2:F$479,5,FALSE)</f>
        <v>627500</v>
      </c>
      <c r="P2" s="3">
        <f>VLOOKUP(B2,[9]LSG_Stats_Combined_2017q2!B$2:F$479,5,FALSE)</f>
        <v>900000</v>
      </c>
      <c r="Q2" s="3">
        <f>VLOOKUP(B2,[10]City_Suburb_2017q3!B$2:F$479,5,FALSE)</f>
        <v>695000</v>
      </c>
      <c r="R2" s="3">
        <f>VLOOKUP(B2,[11]LSG_Stats_Combined_2017q4!B$2:F$480,5,FALSE)</f>
        <v>780500</v>
      </c>
      <c r="S2" s="3">
        <f>VLOOKUP(B2,[12]LSG_Stats_Combined_2018q1!B$1:G$480,5,FALSE)</f>
        <v>861000</v>
      </c>
      <c r="T2" s="3">
        <v>696000</v>
      </c>
      <c r="U2" s="3">
        <v>960000</v>
      </c>
      <c r="V2" s="3">
        <v>1660750</v>
      </c>
      <c r="W2" s="3">
        <v>1002500</v>
      </c>
      <c r="X2" s="3">
        <v>677500</v>
      </c>
      <c r="Y2" s="3">
        <v>775000</v>
      </c>
      <c r="Z2" s="3">
        <v>770117</v>
      </c>
      <c r="AA2" s="3">
        <v>810000</v>
      </c>
      <c r="AB2" s="3">
        <v>850000</v>
      </c>
      <c r="AC2" s="3">
        <v>671000</v>
      </c>
      <c r="AD2" s="3">
        <v>864750</v>
      </c>
      <c r="AE2" s="3">
        <v>1013000</v>
      </c>
      <c r="AF2" s="3">
        <v>1300000</v>
      </c>
      <c r="AG2" s="3">
        <v>1012500</v>
      </c>
      <c r="AH2" s="3">
        <v>1400000</v>
      </c>
      <c r="AI2" s="3">
        <v>1266250</v>
      </c>
      <c r="AJ2" s="3">
        <v>940000</v>
      </c>
      <c r="AK2" s="3">
        <v>853000</v>
      </c>
      <c r="AL2" s="3">
        <v>1400000</v>
      </c>
      <c r="AM2" s="3">
        <v>1205000</v>
      </c>
      <c r="AN2" s="4">
        <v>978000</v>
      </c>
      <c r="AO2" s="4">
        <v>912500</v>
      </c>
      <c r="AP2" s="4">
        <v>1525000</v>
      </c>
      <c r="AQ2" s="4">
        <v>1345000</v>
      </c>
      <c r="AR2" s="4">
        <v>1750000</v>
      </c>
    </row>
    <row r="3" spans="1:44" ht="15" x14ac:dyDescent="0.25">
      <c r="A3" s="2" t="s">
        <v>2</v>
      </c>
      <c r="B3" s="3" t="s">
        <v>3</v>
      </c>
      <c r="C3" s="8">
        <v>1100000</v>
      </c>
      <c r="D3" s="3">
        <f>VLOOKUP(B3,'[1]All Metro Suburbs'!B$2:D$483,3,FALSE)</f>
        <v>1250000</v>
      </c>
      <c r="E3" s="3">
        <f>VLOOKUP(B3,[2]LSG_Stats_Combined!B$2:D$478,3,FALSE)</f>
        <v>850000</v>
      </c>
      <c r="F3" s="3">
        <f>VLOOKUP(B3,[3]Sheet1!B$2:D$478,3,FALSE)</f>
        <v>952500</v>
      </c>
      <c r="G3" s="3">
        <v>992500</v>
      </c>
      <c r="H3" s="3">
        <f>VLOOKUP(B3,'[1]All Metro Suburbs'!B$2:F$483,5,FALSE)</f>
        <v>1189000</v>
      </c>
      <c r="I3" s="3">
        <f>VLOOKUP(B3,[2]LSG_Stats_Combined!B$2:F$478,5,FALSE)</f>
        <v>1370000</v>
      </c>
      <c r="J3" s="3">
        <f>VLOOKUP(B3,[3]Sheet1!B$2:F$478,5,FALSE)</f>
        <v>1300000</v>
      </c>
      <c r="K3" s="3">
        <f>VLOOKUP(B3,[4]Sheet1!B$2:F$478,5,FALSE)</f>
        <v>900500</v>
      </c>
      <c r="L3" s="3">
        <f>VLOOKUP(B3,[5]LSG_Stats_Combined_2016q2!B$2:F$479,5,FALSE)</f>
        <v>892500</v>
      </c>
      <c r="M3" s="3">
        <f>VLOOKUP(B3,[6]LSG_Stats_Combined_2016q3!B$2:F$479,5,FALSE)</f>
        <v>932000</v>
      </c>
      <c r="N3" s="3">
        <f>VLOOKUP(B3,[7]LSG_Stats_Combined_2016q4!B$2:F$478,5,FALSE)</f>
        <v>1231000</v>
      </c>
      <c r="O3" s="3">
        <f>VLOOKUP(B3,[8]LSG_Stats_Combined_2017q1!B$2:F$479,5,FALSE)</f>
        <v>992500</v>
      </c>
      <c r="P3" s="3">
        <f>VLOOKUP(B3,[9]LSG_Stats_Combined_2017q2!B$2:F$479,5,FALSE)</f>
        <v>1451000</v>
      </c>
      <c r="Q3" s="3">
        <f>VLOOKUP(B3,[10]City_Suburb_2017q3!B$2:F$479,5,FALSE)</f>
        <v>1375000</v>
      </c>
      <c r="R3" s="3">
        <f>VLOOKUP(B3,[11]LSG_Stats_Combined_2017q4!B$2:F$480,5,FALSE)</f>
        <v>1095000</v>
      </c>
      <c r="S3" s="3">
        <f>VLOOKUP(B3,[12]LSG_Stats_Combined_2018q1!B$1:G$480,5,FALSE)</f>
        <v>2195500</v>
      </c>
      <c r="T3" s="3">
        <v>1510000</v>
      </c>
      <c r="U3" s="3">
        <v>1520000</v>
      </c>
      <c r="V3" s="3">
        <v>1395000</v>
      </c>
      <c r="W3" s="3">
        <v>972000</v>
      </c>
      <c r="X3" s="3">
        <v>1698500</v>
      </c>
      <c r="Y3" s="3">
        <v>1170000</v>
      </c>
      <c r="Z3" s="3">
        <v>1352500</v>
      </c>
      <c r="AA3" s="3">
        <v>1370000</v>
      </c>
      <c r="AB3" s="3">
        <v>945000</v>
      </c>
      <c r="AC3" s="3">
        <v>1025000</v>
      </c>
      <c r="AD3" s="3">
        <v>1600000</v>
      </c>
      <c r="AE3" s="3">
        <v>1410000</v>
      </c>
      <c r="AF3" s="3">
        <v>1804000</v>
      </c>
      <c r="AG3" s="3">
        <v>1250000</v>
      </c>
      <c r="AH3" s="3">
        <v>1247500</v>
      </c>
      <c r="AI3" s="3">
        <v>1617500</v>
      </c>
      <c r="AJ3" s="3">
        <v>1300000</v>
      </c>
      <c r="AK3" s="3">
        <v>1100500</v>
      </c>
      <c r="AL3" s="3">
        <v>1325000</v>
      </c>
      <c r="AM3" s="3">
        <v>1850000</v>
      </c>
      <c r="AN3" s="4">
        <v>1080000</v>
      </c>
      <c r="AO3" s="4">
        <v>1638500</v>
      </c>
      <c r="AP3" s="4">
        <v>1230000</v>
      </c>
      <c r="AQ3" s="4">
        <v>1675000</v>
      </c>
      <c r="AR3" s="4">
        <v>1325000</v>
      </c>
    </row>
    <row r="4" spans="1:44" ht="15" x14ac:dyDescent="0.25">
      <c r="A4" s="2" t="s">
        <v>4</v>
      </c>
      <c r="B4" s="3" t="s">
        <v>5</v>
      </c>
      <c r="C4" s="8">
        <v>605000</v>
      </c>
      <c r="D4" s="3">
        <f>VLOOKUP(B4,'[1]All Metro Suburbs'!B$2:D$483,3,FALSE)</f>
        <v>680000</v>
      </c>
      <c r="E4" s="3">
        <f>VLOOKUP(B4,[2]LSG_Stats_Combined!B$2:D$478,3,FALSE)</f>
        <v>550000</v>
      </c>
      <c r="F4" s="3">
        <f>VLOOKUP(B4,[3]Sheet1!B$2:D$478,3,FALSE)</f>
        <v>670000</v>
      </c>
      <c r="G4" s="3">
        <v>685000</v>
      </c>
      <c r="H4" s="3">
        <f>VLOOKUP(B4,'[1]All Metro Suburbs'!B$2:F$483,5,FALSE)</f>
        <v>685000</v>
      </c>
      <c r="I4" s="3">
        <f>VLOOKUP(B4,[2]LSG_Stats_Combined!B$2:F$478,5,FALSE)</f>
        <v>802500</v>
      </c>
      <c r="J4" s="3">
        <f>VLOOKUP(B4,[3]Sheet1!B$2:F$478,5,FALSE)</f>
        <v>668750</v>
      </c>
      <c r="K4" s="3">
        <f>VLOOKUP(B4,[4]Sheet1!B$2:F$478,5,FALSE)</f>
        <v>715000</v>
      </c>
      <c r="L4" s="3">
        <f>VLOOKUP(B4,[5]LSG_Stats_Combined_2016q2!B$2:F$479,5,FALSE)</f>
        <v>750000</v>
      </c>
      <c r="M4" s="3">
        <f>VLOOKUP(B4,[6]LSG_Stats_Combined_2016q3!B$2:F$479,5,FALSE)</f>
        <v>665000</v>
      </c>
      <c r="N4" s="3">
        <f>VLOOKUP(B4,[7]LSG_Stats_Combined_2016q4!B$2:F$478,5,FALSE)</f>
        <v>695000</v>
      </c>
      <c r="O4" s="3">
        <f>VLOOKUP(B4,[8]LSG_Stats_Combined_2017q1!B$2:F$479,5,FALSE)</f>
        <v>695000</v>
      </c>
      <c r="P4" s="3">
        <f>VLOOKUP(B4,[9]LSG_Stats_Combined_2017q2!B$2:F$479,5,FALSE)</f>
        <v>756000</v>
      </c>
      <c r="Q4" s="3">
        <f>VLOOKUP(B4,[10]City_Suburb_2017q3!B$2:F$479,5,FALSE)</f>
        <v>735000</v>
      </c>
      <c r="R4" s="3">
        <f>VLOOKUP(B4,[11]LSG_Stats_Combined_2017q4!B$2:F$480,5,FALSE)</f>
        <v>675000</v>
      </c>
      <c r="S4" s="3">
        <f>VLOOKUP(B4,[12]LSG_Stats_Combined_2018q1!B$1:G$480,5,FALSE)</f>
        <v>696000</v>
      </c>
      <c r="T4" s="3">
        <v>820000</v>
      </c>
      <c r="U4" s="3">
        <v>770000</v>
      </c>
      <c r="V4" s="3">
        <v>747500</v>
      </c>
      <c r="W4" s="3">
        <v>830000</v>
      </c>
      <c r="X4" s="3">
        <v>950000</v>
      </c>
      <c r="Y4" s="3">
        <v>697500</v>
      </c>
      <c r="Z4" s="3">
        <v>753250</v>
      </c>
      <c r="AA4" s="3">
        <v>797500</v>
      </c>
      <c r="AB4" s="3">
        <v>795000</v>
      </c>
      <c r="AC4" s="3">
        <v>730000</v>
      </c>
      <c r="AD4" s="3">
        <v>863750</v>
      </c>
      <c r="AE4" s="3">
        <v>875000</v>
      </c>
      <c r="AF4" s="3">
        <v>971000</v>
      </c>
      <c r="AG4" s="3">
        <v>875000</v>
      </c>
      <c r="AH4" s="3">
        <v>1287500</v>
      </c>
      <c r="AI4" s="3">
        <v>870000</v>
      </c>
      <c r="AJ4" s="3">
        <v>982000</v>
      </c>
      <c r="AK4" s="3">
        <v>1230000</v>
      </c>
      <c r="AL4" s="3">
        <v>1170000</v>
      </c>
      <c r="AM4" s="3">
        <v>1110000</v>
      </c>
      <c r="AN4" s="4">
        <v>1119045</v>
      </c>
      <c r="AO4" s="4">
        <v>1165000</v>
      </c>
      <c r="AP4" s="4">
        <v>1297500</v>
      </c>
      <c r="AQ4" s="4">
        <v>1180000</v>
      </c>
      <c r="AR4" s="4">
        <v>1240000</v>
      </c>
    </row>
    <row r="5" spans="1:44" ht="15" x14ac:dyDescent="0.2">
      <c r="A5" s="2" t="s">
        <v>4</v>
      </c>
      <c r="B5" s="3" t="s">
        <v>6</v>
      </c>
      <c r="C5" s="3">
        <v>0</v>
      </c>
      <c r="D5" s="3">
        <f>VLOOKUP(B5,'[1]All Metro Suburbs'!B$2:D$483,3,FALSE)</f>
        <v>0</v>
      </c>
      <c r="E5" s="3">
        <f>VLOOKUP(B5,[2]LSG_Stats_Combined!B$2:D$478,3,FALSE)</f>
        <v>469000</v>
      </c>
      <c r="F5" s="3">
        <v>0</v>
      </c>
      <c r="G5" s="3">
        <v>0</v>
      </c>
      <c r="H5" s="3">
        <f>VLOOKUP(B5,'[1]All Metro Suburbs'!B$2:F$483,5,FALSE)</f>
        <v>0</v>
      </c>
      <c r="I5" s="3">
        <f>VLOOKUP(B5,[2]LSG_Stats_Combined!B$2:F$478,5,FALSE)</f>
        <v>0</v>
      </c>
      <c r="J5" s="3">
        <f>VLOOKUP(B5,[3]Sheet1!B$2:F$478,5,FALSE)</f>
        <v>0</v>
      </c>
      <c r="K5" s="3">
        <f>VLOOKUP(B5,[4]Sheet1!B$2:F$478,5,FALSE)</f>
        <v>0</v>
      </c>
      <c r="L5" s="3">
        <f>VLOOKUP(B5,[5]LSG_Stats_Combined_2016q2!B$2:F$479,5,FALSE)</f>
        <v>0</v>
      </c>
      <c r="M5" s="3">
        <f>VLOOKUP(B5,[6]LSG_Stats_Combined_2016q3!B$2:F$479,5,FALSE)</f>
        <v>0</v>
      </c>
      <c r="N5" s="3">
        <f>VLOOKUP(B5,[7]LSG_Stats_Combined_2016q4!B$2:F$478,5,FALSE)</f>
        <v>0</v>
      </c>
      <c r="O5" s="3">
        <f>VLOOKUP(B5,[8]LSG_Stats_Combined_2017q1!B$2:F$479,5,FALSE)</f>
        <v>415000</v>
      </c>
      <c r="P5" s="3">
        <f>VLOOKUP(B5,[9]LSG_Stats_Combined_2017q2!B$2:F$479,5,FALSE)</f>
        <v>0</v>
      </c>
      <c r="Q5" s="3">
        <f>VLOOKUP(B5,[10]City_Suburb_2017q3!B$2:F$479,5,FALSE)</f>
        <v>0</v>
      </c>
      <c r="R5" s="3">
        <f>VLOOKUP(B5,[11]LSG_Stats_Combined_2017q4!B$2:F$480,5,FALSE)</f>
        <v>0</v>
      </c>
      <c r="S5" s="3">
        <f>VLOOKUP(B5,[12]LSG_Stats_Combined_2018q1!B$1:G$480,5,FALSE)</f>
        <v>681200</v>
      </c>
      <c r="T5" s="3">
        <v>505000</v>
      </c>
      <c r="U5" s="3">
        <v>600000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940000</v>
      </c>
      <c r="AF5" s="3">
        <v>530000</v>
      </c>
      <c r="AG5" s="3">
        <v>765000</v>
      </c>
      <c r="AH5" s="3">
        <v>0</v>
      </c>
      <c r="AI5" s="3">
        <v>0</v>
      </c>
      <c r="AJ5" s="3">
        <v>0</v>
      </c>
      <c r="AK5" s="3">
        <v>0</v>
      </c>
      <c r="AL5" s="3">
        <v>900000</v>
      </c>
      <c r="AM5" s="3">
        <v>0</v>
      </c>
      <c r="AN5" s="4">
        <v>0</v>
      </c>
      <c r="AO5" s="4">
        <v>680000</v>
      </c>
      <c r="AP5" s="4">
        <v>749000</v>
      </c>
      <c r="AQ5" s="4">
        <v>0</v>
      </c>
      <c r="AR5" s="4">
        <v>850500</v>
      </c>
    </row>
    <row r="6" spans="1:44" ht="15" x14ac:dyDescent="0.25">
      <c r="A6" s="2" t="s">
        <v>4</v>
      </c>
      <c r="B6" s="3" t="s">
        <v>7</v>
      </c>
      <c r="C6" s="8">
        <v>335000</v>
      </c>
      <c r="D6" s="3">
        <v>0</v>
      </c>
      <c r="E6" s="3">
        <v>0</v>
      </c>
      <c r="F6" s="3">
        <v>0</v>
      </c>
      <c r="G6" s="3">
        <v>439000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3">
        <v>0</v>
      </c>
      <c r="AH6" s="3">
        <v>0</v>
      </c>
      <c r="AI6" s="3">
        <v>0</v>
      </c>
      <c r="AJ6" s="5">
        <v>0</v>
      </c>
      <c r="AK6" s="3">
        <v>517500</v>
      </c>
      <c r="AL6" s="3">
        <v>775300</v>
      </c>
      <c r="AM6" s="3">
        <v>0</v>
      </c>
      <c r="AN6" s="4">
        <v>635000</v>
      </c>
      <c r="AO6" s="4">
        <v>0</v>
      </c>
      <c r="AP6" s="4">
        <v>877500</v>
      </c>
      <c r="AQ6" s="4">
        <v>801000</v>
      </c>
      <c r="AR6" s="4">
        <v>892500</v>
      </c>
    </row>
    <row r="7" spans="1:44" ht="15" x14ac:dyDescent="0.25">
      <c r="A7" s="6" t="s">
        <v>490</v>
      </c>
      <c r="B7" s="3" t="s">
        <v>8</v>
      </c>
      <c r="C7" s="8">
        <v>0</v>
      </c>
      <c r="D7" s="3">
        <f>VLOOKUP(B7,'[1]All Metro Suburbs'!B$2:D$483,3,FALSE)</f>
        <v>0</v>
      </c>
      <c r="E7" s="3">
        <f>VLOOKUP(B7,[2]LSG_Stats_Combined!B$2:D$478,3,FALSE)</f>
        <v>0</v>
      </c>
      <c r="F7" s="3">
        <f>IFERROR(VLOOKUP(B7,[3]Sheet1!B$2:D$478,3,FALSE),0)</f>
        <v>0</v>
      </c>
      <c r="G7" s="3">
        <v>951000</v>
      </c>
      <c r="H7" s="3">
        <f>VLOOKUP(B7,'[1]All Metro Suburbs'!B$2:F$483,5,FALSE)</f>
        <v>370000</v>
      </c>
      <c r="I7" s="3">
        <f>IFERROR(VLOOKUP(B7,[2]LSG_Stats_Combined!B$2:F$478,5,FALSE),)</f>
        <v>0</v>
      </c>
      <c r="J7" s="3">
        <f>IFERROR(VLOOKUP(B7,[3]Sheet1!B$2:F$478,5,FALSE),0)</f>
        <v>0</v>
      </c>
      <c r="K7" s="3">
        <f>IFERROR(VLOOKUP(B7,[4]Sheet1!B$2:F$478,5,FALSE),0)</f>
        <v>0</v>
      </c>
      <c r="L7" s="3">
        <f>IFERROR(VLOOKUP(B7,[5]LSG_Stats_Combined_2016q2!B$2:F$479,5,FALSE),0)</f>
        <v>0</v>
      </c>
      <c r="M7" s="3">
        <f>IFERROR(VLOOKUP(B7,[6]LSG_Stats_Combined_2016q3!B$2:F$479,5,FALSE),0)</f>
        <v>0</v>
      </c>
      <c r="N7" s="3">
        <f>IFERROR(VLOOKUP(B7,[7]LSG_Stats_Combined_2016q4!B$2:F$478,5,FALSE),0)</f>
        <v>0</v>
      </c>
      <c r="O7" s="3">
        <f>VLOOKUP(B7,[8]LSG_Stats_Combined_2017q1!B$2:F$479,5,FALSE)</f>
        <v>470000</v>
      </c>
      <c r="P7" s="3">
        <f>VLOOKUP(B7,[9]LSG_Stats_Combined_2017q2!B$2:F$479,5,FALSE)</f>
        <v>619500</v>
      </c>
      <c r="Q7" s="3">
        <f>VLOOKUP(B7,[10]City_Suburb_2017q3!B$2:F$479,5,FALSE)</f>
        <v>488000</v>
      </c>
      <c r="R7" s="3">
        <f>VLOOKUP(B7,[11]LSG_Stats_Combined_2017q4!B$2:F$480,5,FALSE)</f>
        <v>0</v>
      </c>
      <c r="S7" s="3">
        <f>VLOOKUP(B7,[12]LSG_Stats_Combined_2018q1!B$1:G$480,5,FALSE)</f>
        <v>0</v>
      </c>
      <c r="T7" s="5">
        <v>532500</v>
      </c>
      <c r="U7" s="5">
        <v>0</v>
      </c>
      <c r="V7" s="5">
        <v>640000</v>
      </c>
      <c r="W7" s="3">
        <v>0</v>
      </c>
      <c r="X7" s="3">
        <v>0</v>
      </c>
      <c r="Y7" s="5">
        <v>0</v>
      </c>
      <c r="Z7" s="5">
        <v>375000</v>
      </c>
      <c r="AA7" s="3">
        <v>0</v>
      </c>
      <c r="AB7" s="5">
        <v>616000</v>
      </c>
      <c r="AC7" s="3">
        <v>0</v>
      </c>
      <c r="AD7" s="3">
        <v>0</v>
      </c>
      <c r="AE7" s="5">
        <v>725000</v>
      </c>
      <c r="AF7" s="3">
        <v>800000</v>
      </c>
      <c r="AG7" s="5">
        <v>0</v>
      </c>
      <c r="AH7" s="9">
        <v>0</v>
      </c>
      <c r="AI7" s="9">
        <v>0</v>
      </c>
      <c r="AJ7" s="3">
        <v>785000</v>
      </c>
      <c r="AK7" s="3">
        <v>783000</v>
      </c>
      <c r="AL7" s="3">
        <v>875000</v>
      </c>
      <c r="AM7" s="9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</row>
    <row r="8" spans="1:44" ht="15" x14ac:dyDescent="0.25">
      <c r="A8" s="2" t="s">
        <v>4</v>
      </c>
      <c r="B8" s="3" t="s">
        <v>9</v>
      </c>
      <c r="C8" s="8">
        <v>532500</v>
      </c>
      <c r="D8" s="3">
        <f>VLOOKUP(B8,'[1]All Metro Suburbs'!B$2:D$483,3,FALSE)</f>
        <v>532500</v>
      </c>
      <c r="E8" s="3">
        <f>VLOOKUP(B8,[2]LSG_Stats_Combined!B$2:D$478,3,FALSE)</f>
        <v>565000</v>
      </c>
      <c r="F8" s="3">
        <f>IFERROR(VLOOKUP(B8,[3]Sheet1!B$2:D$478,3,FALSE),0)</f>
        <v>588000</v>
      </c>
      <c r="G8" s="3">
        <v>595000</v>
      </c>
      <c r="H8" s="3">
        <f>VLOOKUP(B8,'[1]All Metro Suburbs'!B$2:F$483,5,FALSE)</f>
        <v>550500</v>
      </c>
      <c r="I8" s="3">
        <f>IFERROR(VLOOKUP(B8,[2]LSG_Stats_Combined!B$2:F$478,5,FALSE),)</f>
        <v>540000</v>
      </c>
      <c r="J8" s="3">
        <f>IFERROR(VLOOKUP(B8,[3]Sheet1!B$2:F$478,5,FALSE),0)</f>
        <v>550000</v>
      </c>
      <c r="K8" s="3">
        <f>IFERROR(VLOOKUP(B8,[4]Sheet1!B$2:F$478,5,FALSE),0)</f>
        <v>577500</v>
      </c>
      <c r="L8" s="3">
        <f>IFERROR(VLOOKUP(B8,[5]LSG_Stats_Combined_2016q2!B$2:F$479,5,FALSE),0)</f>
        <v>561000</v>
      </c>
      <c r="M8" s="3">
        <f>IFERROR(VLOOKUP(B8,[6]LSG_Stats_Combined_2016q3!B$2:F$479,5,FALSE),0)</f>
        <v>605000</v>
      </c>
      <c r="N8" s="3">
        <f>IFERROR(VLOOKUP(B8,[7]LSG_Stats_Combined_2016q4!B$2:F$478,5,FALSE),0)</f>
        <v>623000</v>
      </c>
      <c r="O8" s="3">
        <f>VLOOKUP(B8,[8]LSG_Stats_Combined_2017q1!B$2:F$479,5,FALSE)</f>
        <v>700000</v>
      </c>
      <c r="P8" s="3">
        <f>VLOOKUP(B8,[9]LSG_Stats_Combined_2017q2!B$2:F$479,5,FALSE)</f>
        <v>658250</v>
      </c>
      <c r="Q8" s="3">
        <f>VLOOKUP(B8,[10]City_Suburb_2017q3!B$2:F$479,5,FALSE)</f>
        <v>613000</v>
      </c>
      <c r="R8" s="3">
        <f>VLOOKUP(B8,[11]LSG_Stats_Combined_2017q4!B$2:F$480,5,FALSE)</f>
        <v>570000</v>
      </c>
      <c r="S8" s="3">
        <f>VLOOKUP(B8,[12]LSG_Stats_Combined_2018q1!B$1:G$480,5,FALSE)</f>
        <v>585000</v>
      </c>
      <c r="T8" s="3">
        <v>577500</v>
      </c>
      <c r="U8" s="3">
        <v>737000</v>
      </c>
      <c r="V8" s="3">
        <v>670000</v>
      </c>
      <c r="W8" s="3">
        <v>657500</v>
      </c>
      <c r="X8" s="3">
        <v>541250</v>
      </c>
      <c r="Y8" s="3">
        <v>629000</v>
      </c>
      <c r="Z8" s="3">
        <v>775505.5</v>
      </c>
      <c r="AA8" s="3">
        <v>775000</v>
      </c>
      <c r="AB8" s="3">
        <v>672500</v>
      </c>
      <c r="AC8" s="3">
        <v>665000</v>
      </c>
      <c r="AD8" s="3">
        <v>668000</v>
      </c>
      <c r="AE8" s="5">
        <v>810000</v>
      </c>
      <c r="AF8" s="5">
        <v>910000</v>
      </c>
      <c r="AG8" s="3">
        <v>815000</v>
      </c>
      <c r="AH8" s="5">
        <v>950000</v>
      </c>
      <c r="AI8" s="3">
        <v>1110000</v>
      </c>
      <c r="AJ8" s="3">
        <v>975000</v>
      </c>
      <c r="AK8" s="3">
        <v>816000</v>
      </c>
      <c r="AL8" s="3">
        <v>963000</v>
      </c>
      <c r="AM8" s="3">
        <v>910000</v>
      </c>
      <c r="AN8" s="4">
        <v>1101000</v>
      </c>
      <c r="AO8" s="4">
        <v>1150000</v>
      </c>
      <c r="AP8" s="4">
        <v>1057750</v>
      </c>
      <c r="AQ8" s="4">
        <v>1168500</v>
      </c>
      <c r="AR8" s="4">
        <v>1035000</v>
      </c>
    </row>
    <row r="9" spans="1:44" ht="15" x14ac:dyDescent="0.25">
      <c r="A9" s="2" t="s">
        <v>4</v>
      </c>
      <c r="B9" s="3" t="s">
        <v>10</v>
      </c>
      <c r="C9" s="8">
        <v>547000</v>
      </c>
      <c r="D9" s="3">
        <v>0</v>
      </c>
      <c r="E9" s="3">
        <v>0</v>
      </c>
      <c r="F9" s="3">
        <f>IFERROR(VLOOKUP(B9,[3]Sheet1!B$2:D$478,3,FALSE),0)</f>
        <v>0</v>
      </c>
      <c r="G9" s="3">
        <v>425000</v>
      </c>
      <c r="H9" s="3">
        <v>0</v>
      </c>
      <c r="I9" s="3">
        <f>IFERROR(VLOOKUP(B9,[2]LSG_Stats_Combined!B$2:F$478,5,FALSE),)</f>
        <v>0</v>
      </c>
      <c r="J9" s="3">
        <f>IFERROR(VLOOKUP(B9,[3]Sheet1!B$2:F$478,5,FALSE),0)</f>
        <v>0</v>
      </c>
      <c r="K9" s="3">
        <f>IFERROR(VLOOKUP(B9,[4]Sheet1!B$2:F$478,5,FALSE),0)</f>
        <v>0</v>
      </c>
      <c r="L9" s="3">
        <f>IFERROR(VLOOKUP(B9,[5]LSG_Stats_Combined_2016q2!B$2:F$479,5,FALSE),0)</f>
        <v>0</v>
      </c>
      <c r="M9" s="3">
        <f>IFERROR(VLOOKUP(B9,[6]LSG_Stats_Combined_2016q3!B$2:F$479,5,FALSE),0)</f>
        <v>0</v>
      </c>
      <c r="N9" s="3">
        <f>IFERROR(VLOOKUP(B9,[7]LSG_Stats_Combined_2016q4!B$2:F$478,5,FALSE),0)</f>
        <v>0</v>
      </c>
      <c r="O9" s="3">
        <v>0</v>
      </c>
      <c r="P9" s="3">
        <v>0</v>
      </c>
      <c r="Q9" s="3">
        <v>0</v>
      </c>
      <c r="R9" s="3">
        <f>IFERROR(VLOOKUP(B9,[11]LSG_Stats_Combined_2017q4!B$2:F$480,5,FALSE),0)</f>
        <v>0</v>
      </c>
      <c r="S9" s="3">
        <f>IFERROR(VLOOKUP(B9,[12]LSG_Stats_Combined_2018q1!B$1:G$480,5,FALSE),0)</f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3">
        <v>0</v>
      </c>
      <c r="Z9" s="3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3">
        <v>0</v>
      </c>
      <c r="AH9" s="3">
        <v>0</v>
      </c>
      <c r="AI9" s="3">
        <v>0</v>
      </c>
      <c r="AJ9" s="3">
        <v>0</v>
      </c>
      <c r="AK9" s="3">
        <v>542500</v>
      </c>
      <c r="AL9" s="3">
        <v>493000</v>
      </c>
      <c r="AM9" s="3">
        <v>947000</v>
      </c>
      <c r="AN9" s="4">
        <v>544000</v>
      </c>
      <c r="AO9" s="4">
        <v>635000</v>
      </c>
      <c r="AP9" s="4">
        <v>570000</v>
      </c>
      <c r="AQ9" s="4">
        <v>585000</v>
      </c>
      <c r="AR9" s="4">
        <v>627500</v>
      </c>
    </row>
    <row r="10" spans="1:44" ht="15" x14ac:dyDescent="0.25">
      <c r="A10" s="2" t="s">
        <v>4</v>
      </c>
      <c r="B10" s="3" t="s">
        <v>11</v>
      </c>
      <c r="C10" s="8">
        <v>0</v>
      </c>
      <c r="D10" s="3">
        <f>VLOOKUP(B10,'[1]All Metro Suburbs'!B$2:D$483,3,FALSE)</f>
        <v>0</v>
      </c>
      <c r="E10" s="3">
        <f>VLOOKUP(B10,[2]LSG_Stats_Combined!B$2:D$478,3,FALSE)</f>
        <v>505000</v>
      </c>
      <c r="F10" s="3">
        <f>IFERROR(VLOOKUP(B10,[3]Sheet1!B$2:D$478,3,FALSE),0)</f>
        <v>586000</v>
      </c>
      <c r="G10" s="3">
        <v>505000</v>
      </c>
      <c r="H10" s="3">
        <f>IFERROR(VLOOKUP(B10,'[1]All Metro Suburbs'!B$2:F$483,5,FALSE),)</f>
        <v>0</v>
      </c>
      <c r="I10" s="3">
        <f>IFERROR(VLOOKUP(B10,[2]LSG_Stats_Combined!B$2:F$478,5,FALSE),)</f>
        <v>0</v>
      </c>
      <c r="J10" s="3">
        <f>IFERROR(VLOOKUP(B10,[3]Sheet1!B$2:F$478,5,FALSE),0)</f>
        <v>0</v>
      </c>
      <c r="K10" s="3">
        <f>IFERROR(VLOOKUP(B10,[4]Sheet1!B$2:F$478,5,FALSE),0)</f>
        <v>0</v>
      </c>
      <c r="L10" s="3">
        <f>IFERROR(VLOOKUP(B10,[5]LSG_Stats_Combined_2016q2!B$2:F$479,5,FALSE),0)</f>
        <v>0</v>
      </c>
      <c r="M10" s="3">
        <f>IFERROR(VLOOKUP(B10,[6]LSG_Stats_Combined_2016q3!B$2:F$479,5,FALSE),0)</f>
        <v>0</v>
      </c>
      <c r="N10" s="3">
        <f>IFERROR(VLOOKUP(B10,[7]LSG_Stats_Combined_2016q4!B$2:F$478,5,FALSE),0)</f>
        <v>0</v>
      </c>
      <c r="O10" s="3">
        <f>IFERROR(VLOOKUP(B10,[8]LSG_Stats_Combined_2017q1!B$2:F$479,5,FALSE),0)</f>
        <v>0</v>
      </c>
      <c r="P10" s="3">
        <f>IFERROR(VLOOKUP(B10,[9]LSG_Stats_Combined_2017q2!B$2:F$479,5,FALSE),0)</f>
        <v>0</v>
      </c>
      <c r="Q10" s="3">
        <f>IFERROR(VLOOKUP(B10,[10]City_Suburb_2017q3!B$2:F$479,5,FALSE),0)</f>
        <v>0</v>
      </c>
      <c r="R10" s="3">
        <f>IFERROR(VLOOKUP(B10,[11]LSG_Stats_Combined_2017q4!B$2:F$480,5,FALSE),0)</f>
        <v>0</v>
      </c>
      <c r="S10" s="3">
        <f>IFERROR(VLOOKUP(B10,[12]LSG_Stats_Combined_2018q1!B$1:G$480,5,FALSE),0)</f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412000</v>
      </c>
      <c r="AD10" s="5">
        <v>0</v>
      </c>
      <c r="AE10" s="3">
        <v>0</v>
      </c>
      <c r="AF10" s="3">
        <v>678200</v>
      </c>
      <c r="AG10" s="3">
        <v>0</v>
      </c>
      <c r="AH10" s="9">
        <v>0</v>
      </c>
      <c r="AI10" s="3">
        <v>722000</v>
      </c>
      <c r="AJ10" s="9">
        <v>0</v>
      </c>
      <c r="AK10" s="3">
        <v>0</v>
      </c>
      <c r="AL10" s="3">
        <v>0</v>
      </c>
      <c r="AM10" s="3">
        <v>835000</v>
      </c>
      <c r="AN10" s="4">
        <v>0</v>
      </c>
      <c r="AO10" s="4">
        <v>0</v>
      </c>
      <c r="AP10" s="4">
        <v>0</v>
      </c>
      <c r="AQ10" s="4">
        <v>0</v>
      </c>
      <c r="AR10" s="4">
        <v>1075000</v>
      </c>
    </row>
    <row r="11" spans="1:44" ht="15" x14ac:dyDescent="0.25">
      <c r="A11" s="2" t="s">
        <v>4</v>
      </c>
      <c r="B11" s="3" t="s">
        <v>12</v>
      </c>
      <c r="C11" s="8">
        <v>391000</v>
      </c>
      <c r="D11" s="3">
        <f>VLOOKUP(B11,'[1]All Metro Suburbs'!B$2:D$483,3,FALSE)</f>
        <v>485000</v>
      </c>
      <c r="E11" s="3">
        <f>VLOOKUP(B11,[2]LSG_Stats_Combined!B$2:D$478,3,FALSE)</f>
        <v>402500</v>
      </c>
      <c r="F11" s="3">
        <f>IFERROR(VLOOKUP(B11,[3]Sheet1!B$2:D$478,3,FALSE),0)</f>
        <v>452750</v>
      </c>
      <c r="G11" s="3">
        <v>405500</v>
      </c>
      <c r="H11" s="3">
        <f>IFERROR(VLOOKUP(B11,'[1]All Metro Suburbs'!B$2:F$483,5,FALSE),)</f>
        <v>415000</v>
      </c>
      <c r="I11" s="3">
        <f>IFERROR(VLOOKUP(B11,[2]LSG_Stats_Combined!B$2:F$478,5,FALSE),)</f>
        <v>465000</v>
      </c>
      <c r="J11" s="3">
        <f>IFERROR(VLOOKUP(B11,[3]Sheet1!B$2:F$478,5,FALSE),0)</f>
        <v>477000</v>
      </c>
      <c r="K11" s="3">
        <f>IFERROR(VLOOKUP(B11,[4]Sheet1!B$2:F$478,5,FALSE),0)</f>
        <v>475000</v>
      </c>
      <c r="L11" s="3">
        <f>IFERROR(VLOOKUP(B11,[5]LSG_Stats_Combined_2016q2!B$2:F$479,5,FALSE),0)</f>
        <v>432000</v>
      </c>
      <c r="M11" s="3">
        <f>IFERROR(VLOOKUP(B11,[6]LSG_Stats_Combined_2016q3!B$2:F$479,5,FALSE),0)</f>
        <v>536250</v>
      </c>
      <c r="N11" s="3">
        <f>IFERROR(VLOOKUP(B11,[7]LSG_Stats_Combined_2016q4!B$2:F$478,5,FALSE),0)</f>
        <v>490500</v>
      </c>
      <c r="O11" s="3">
        <f>IFERROR(VLOOKUP(B11,[8]LSG_Stats_Combined_2017q1!B$2:F$479,5,FALSE),0)</f>
        <v>435475</v>
      </c>
      <c r="P11" s="3">
        <f>IFERROR(VLOOKUP(B11,[9]LSG_Stats_Combined_2017q2!B$2:F$479,5,FALSE),0)</f>
        <v>475000</v>
      </c>
      <c r="Q11" s="3">
        <f>IFERROR(VLOOKUP(B11,[10]City_Suburb_2017q3!B$2:F$479,5,FALSE),0)</f>
        <v>465000</v>
      </c>
      <c r="R11" s="3">
        <f>IFERROR(VLOOKUP(B11,[11]LSG_Stats_Combined_2017q4!B$2:F$480,5,FALSE),0)</f>
        <v>448000</v>
      </c>
      <c r="S11" s="3">
        <f>IFERROR(VLOOKUP(B11,[12]LSG_Stats_Combined_2018q1!B$1:G$480,5,FALSE),0)</f>
        <v>490000</v>
      </c>
      <c r="T11" s="5">
        <v>535000</v>
      </c>
      <c r="U11" s="5">
        <v>535000</v>
      </c>
      <c r="V11" s="5">
        <v>470000</v>
      </c>
      <c r="W11" s="5">
        <v>568750</v>
      </c>
      <c r="X11" s="5">
        <v>483500</v>
      </c>
      <c r="Y11" s="5">
        <v>505250</v>
      </c>
      <c r="Z11" s="5">
        <v>515000</v>
      </c>
      <c r="AA11" s="5">
        <v>505000</v>
      </c>
      <c r="AB11" s="5">
        <v>485000</v>
      </c>
      <c r="AC11" s="5">
        <v>525000</v>
      </c>
      <c r="AD11" s="5">
        <v>508500</v>
      </c>
      <c r="AE11" s="3">
        <v>585000</v>
      </c>
      <c r="AF11" s="3">
        <v>622000</v>
      </c>
      <c r="AG11" s="3">
        <v>974100</v>
      </c>
      <c r="AH11" s="3">
        <v>742500</v>
      </c>
      <c r="AI11" s="3">
        <v>1450000</v>
      </c>
      <c r="AJ11" s="3">
        <v>750000</v>
      </c>
      <c r="AK11" s="3">
        <v>711000</v>
      </c>
      <c r="AL11" s="3">
        <v>725049.5</v>
      </c>
      <c r="AM11" s="3">
        <v>0</v>
      </c>
      <c r="AN11" s="4">
        <v>800000</v>
      </c>
      <c r="AO11" s="4">
        <v>984000</v>
      </c>
      <c r="AP11" s="4">
        <v>904000</v>
      </c>
      <c r="AQ11" s="4">
        <v>782500</v>
      </c>
      <c r="AR11" s="4">
        <v>831000</v>
      </c>
    </row>
    <row r="12" spans="1:44" ht="15" x14ac:dyDescent="0.25">
      <c r="A12" s="2" t="s">
        <v>4</v>
      </c>
      <c r="B12" s="3" t="s">
        <v>13</v>
      </c>
      <c r="C12" s="8">
        <v>450000</v>
      </c>
      <c r="D12" s="3">
        <f>VLOOKUP(B12,'[1]All Metro Suburbs'!B$2:D$483,3,FALSE)</f>
        <v>0</v>
      </c>
      <c r="E12" s="3">
        <f>VLOOKUP(B12,[2]LSG_Stats_Combined!B$2:D$478,3,FALSE)</f>
        <v>670000</v>
      </c>
      <c r="F12" s="3">
        <f>IFERROR(VLOOKUP(B12,[3]Sheet1!B$2:D$478,3,FALSE),0)</f>
        <v>0</v>
      </c>
      <c r="G12" s="3">
        <v>530000</v>
      </c>
      <c r="H12" s="3">
        <f>IFERROR(VLOOKUP(B12,'[1]All Metro Suburbs'!B$2:F$483,5,FALSE),)</f>
        <v>0</v>
      </c>
      <c r="I12" s="3">
        <f>IFERROR(VLOOKUP(B12,[2]LSG_Stats_Combined!B$2:F$478,5,FALSE),)</f>
        <v>0</v>
      </c>
      <c r="J12" s="3">
        <f>IFERROR(VLOOKUP(B12,[3]Sheet1!B$2:F$478,5,FALSE),0)</f>
        <v>0</v>
      </c>
      <c r="K12" s="3">
        <f>IFERROR(VLOOKUP(B12,[4]Sheet1!B$2:F$478,5,FALSE),0)</f>
        <v>0</v>
      </c>
      <c r="L12" s="3">
        <f>IFERROR(VLOOKUP(B12,[5]LSG_Stats_Combined_2016q2!B$2:F$479,5,FALSE),0)</f>
        <v>0</v>
      </c>
      <c r="M12" s="3">
        <f>IFERROR(VLOOKUP(B12,[6]LSG_Stats_Combined_2016q3!B$2:F$479,5,FALSE),0)</f>
        <v>0</v>
      </c>
      <c r="N12" s="3">
        <f>IFERROR(VLOOKUP(B12,[7]LSG_Stats_Combined_2016q4!B$2:F$478,5,FALSE),0)</f>
        <v>600000</v>
      </c>
      <c r="O12" s="3">
        <f>IFERROR(VLOOKUP(B12,[8]LSG_Stats_Combined_2017q1!B$2:F$479,5,FALSE),0)</f>
        <v>0</v>
      </c>
      <c r="P12" s="3">
        <f>IFERROR(VLOOKUP(B12,[9]LSG_Stats_Combined_2017q2!B$2:F$479,5,FALSE),0)</f>
        <v>0</v>
      </c>
      <c r="Q12" s="3">
        <f>IFERROR(VLOOKUP(B12,[10]City_Suburb_2017q3!B$2:F$479,5,FALSE),0)</f>
        <v>562500</v>
      </c>
      <c r="R12" s="3">
        <f>IFERROR(VLOOKUP(B12,[11]LSG_Stats_Combined_2017q4!B$2:F$480,5,FALSE),0)</f>
        <v>0</v>
      </c>
      <c r="S12" s="3">
        <f>IFERROR(VLOOKUP(B12,[12]LSG_Stats_Combined_2018q1!B$1:G$480,5,FALSE),0)</f>
        <v>0</v>
      </c>
      <c r="T12" s="5">
        <v>0</v>
      </c>
      <c r="U12" s="5">
        <v>0</v>
      </c>
      <c r="V12" s="5">
        <v>0</v>
      </c>
      <c r="W12" s="5">
        <v>480000</v>
      </c>
      <c r="X12" s="5">
        <v>0</v>
      </c>
      <c r="Y12" s="5">
        <v>0</v>
      </c>
      <c r="Z12" s="5">
        <v>0</v>
      </c>
      <c r="AA12" s="5">
        <v>970000</v>
      </c>
      <c r="AB12" s="5">
        <v>630000</v>
      </c>
      <c r="AC12" s="5">
        <v>0</v>
      </c>
      <c r="AD12" s="5">
        <v>0</v>
      </c>
      <c r="AE12" s="3">
        <v>0</v>
      </c>
      <c r="AF12" s="3">
        <v>0</v>
      </c>
      <c r="AG12" s="3">
        <v>0</v>
      </c>
      <c r="AH12" s="3">
        <v>790000</v>
      </c>
      <c r="AI12" s="3">
        <v>0</v>
      </c>
      <c r="AJ12" s="3">
        <v>0</v>
      </c>
      <c r="AK12" s="3">
        <v>0</v>
      </c>
      <c r="AL12" s="3">
        <v>571000</v>
      </c>
      <c r="AM12" s="3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</row>
    <row r="13" spans="1:44" ht="15" x14ac:dyDescent="0.25">
      <c r="A13" s="2" t="s">
        <v>4</v>
      </c>
      <c r="B13" s="3" t="s">
        <v>14</v>
      </c>
      <c r="C13" s="8">
        <v>0</v>
      </c>
      <c r="D13" s="3">
        <f>VLOOKUP(B13,'[1]All Metro Suburbs'!B$2:D$483,3,FALSE)</f>
        <v>0</v>
      </c>
      <c r="E13" s="3">
        <f>VLOOKUP(B13,[2]LSG_Stats_Combined!B$2:D$478,3,FALSE)</f>
        <v>0</v>
      </c>
      <c r="F13" s="3">
        <f>IFERROR(VLOOKUP(B13,[3]Sheet1!B$2:D$478,3,FALSE),0)</f>
        <v>0</v>
      </c>
      <c r="G13" s="3">
        <v>0</v>
      </c>
      <c r="H13" s="3">
        <f>IFERROR(VLOOKUP(B13,'[1]All Metro Suburbs'!B$2:F$483,5,FALSE),)</f>
        <v>0</v>
      </c>
      <c r="I13" s="3">
        <f>IFERROR(VLOOKUP(B13,[2]LSG_Stats_Combined!B$2:F$478,5,FALSE),)</f>
        <v>0</v>
      </c>
      <c r="J13" s="3">
        <f>IFERROR(VLOOKUP(B13,[3]Sheet1!B$2:F$478,5,FALSE),0)</f>
        <v>0</v>
      </c>
      <c r="K13" s="3">
        <f>IFERROR(VLOOKUP(B13,[4]Sheet1!B$2:F$478,5,FALSE),0)</f>
        <v>0</v>
      </c>
      <c r="L13" s="3">
        <f>IFERROR(VLOOKUP(B13,[5]LSG_Stats_Combined_2016q2!B$2:F$479,5,FALSE),0)</f>
        <v>0</v>
      </c>
      <c r="M13" s="3">
        <f>IFERROR(VLOOKUP(B13,[6]LSG_Stats_Combined_2016q3!B$2:F$479,5,FALSE),0)</f>
        <v>0</v>
      </c>
      <c r="N13" s="3">
        <f>IFERROR(VLOOKUP(B13,[7]LSG_Stats_Combined_2016q4!B$2:F$478,5,FALSE),0)</f>
        <v>0</v>
      </c>
      <c r="O13" s="3">
        <f>IFERROR(VLOOKUP(B13,[8]LSG_Stats_Combined_2017q1!B$2:F$479,5,FALSE),0)</f>
        <v>0</v>
      </c>
      <c r="P13" s="3">
        <f>IFERROR(VLOOKUP(B13,[9]LSG_Stats_Combined_2017q2!B$2:F$479,5,FALSE),0)</f>
        <v>0</v>
      </c>
      <c r="Q13" s="3">
        <f>IFERROR(VLOOKUP(B13,[10]City_Suburb_2017q3!B$2:F$479,5,FALSE),0)</f>
        <v>0</v>
      </c>
      <c r="R13" s="3">
        <f>IFERROR(VLOOKUP(B13,[11]LSG_Stats_Combined_2017q4!B$2:F$480,5,FALSE),0)</f>
        <v>0</v>
      </c>
      <c r="S13" s="3">
        <f>IFERROR(VLOOKUP(B13,[12]LSG_Stats_Combined_2018q1!B$1:G$480,5,FALSE),0)</f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</row>
    <row r="14" spans="1:44" ht="15" x14ac:dyDescent="0.25">
      <c r="A14" s="2" t="s">
        <v>4</v>
      </c>
      <c r="B14" s="3" t="s">
        <v>15</v>
      </c>
      <c r="C14" s="8">
        <v>425000</v>
      </c>
      <c r="D14" s="3">
        <v>0</v>
      </c>
      <c r="E14" s="3">
        <v>0</v>
      </c>
      <c r="F14" s="3">
        <f>IFERROR(VLOOKUP(B14,[3]Sheet1!B$2:D$478,3,FALSE),0)</f>
        <v>0</v>
      </c>
      <c r="G14" s="3">
        <v>435000</v>
      </c>
      <c r="H14" s="3">
        <f>IFERROR(VLOOKUP(B14,'[1]All Metro Suburbs'!B$2:F$483,5,FALSE),)</f>
        <v>0</v>
      </c>
      <c r="I14" s="3">
        <f>IFERROR(VLOOKUP(B14,[2]LSG_Stats_Combined!B$2:F$478,5,FALSE),)</f>
        <v>0</v>
      </c>
      <c r="J14" s="3">
        <f>IFERROR(VLOOKUP(B14,[3]Sheet1!B$2:F$478,5,FALSE),0)</f>
        <v>0</v>
      </c>
      <c r="K14" s="3">
        <f>IFERROR(VLOOKUP(B14,[4]Sheet1!B$2:F$478,5,FALSE),0)</f>
        <v>0</v>
      </c>
      <c r="L14" s="3">
        <f>IFERROR(VLOOKUP(B14,[5]LSG_Stats_Combined_2016q2!B$2:F$479,5,FALSE),0)</f>
        <v>0</v>
      </c>
      <c r="M14" s="3">
        <f>IFERROR(VLOOKUP(B14,[6]LSG_Stats_Combined_2016q3!B$2:F$479,5,FALSE),0)</f>
        <v>0</v>
      </c>
      <c r="N14" s="3">
        <f>IFERROR(VLOOKUP(B14,[7]LSG_Stats_Combined_2016q4!B$2:F$478,5,FALSE),0)</f>
        <v>0</v>
      </c>
      <c r="O14" s="3">
        <f>IFERROR(VLOOKUP(B14,[8]LSG_Stats_Combined_2017q1!B$2:F$479,5,FALSE),0)</f>
        <v>0</v>
      </c>
      <c r="P14" s="3">
        <f>IFERROR(VLOOKUP(B14,[9]LSG_Stats_Combined_2017q2!B$2:F$479,5,FALSE),0)</f>
        <v>0</v>
      </c>
      <c r="Q14" s="3">
        <f>IFERROR(VLOOKUP(B14,[10]City_Suburb_2017q3!B$2:F$479,5,FALSE),0)</f>
        <v>0</v>
      </c>
      <c r="R14" s="3">
        <f>IFERROR(VLOOKUP(B14,[11]LSG_Stats_Combined_2017q4!B$2:F$480,5,FALSE),0)</f>
        <v>0</v>
      </c>
      <c r="S14" s="3">
        <f>IFERROR(VLOOKUP(B14,[12]LSG_Stats_Combined_2018q1!B$1:G$480,5,FALSE),0)</f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4">
        <v>780000</v>
      </c>
      <c r="AO14" s="4">
        <v>0</v>
      </c>
      <c r="AP14" s="4">
        <v>947000</v>
      </c>
      <c r="AQ14" s="4">
        <v>1140000</v>
      </c>
      <c r="AR14" s="4">
        <v>780000</v>
      </c>
    </row>
    <row r="15" spans="1:44" ht="15" x14ac:dyDescent="0.25">
      <c r="A15" s="2" t="s">
        <v>4</v>
      </c>
      <c r="B15" s="3" t="s">
        <v>16</v>
      </c>
      <c r="C15" s="8">
        <v>0</v>
      </c>
      <c r="D15" s="3">
        <f>VLOOKUP(B15,'[1]All Metro Suburbs'!B$2:D$483,3,FALSE)</f>
        <v>0</v>
      </c>
      <c r="E15" s="3">
        <f>VLOOKUP(B15,[2]LSG_Stats_Combined!B$2:D$478,3,FALSE)</f>
        <v>0</v>
      </c>
      <c r="F15" s="3">
        <f>IFERROR(VLOOKUP(B15,[3]Sheet1!B$2:D$478,3,FALSE),0)</f>
        <v>0</v>
      </c>
      <c r="G15" s="3">
        <v>0</v>
      </c>
      <c r="H15" s="3">
        <f>IFERROR(VLOOKUP(B15,'[1]All Metro Suburbs'!B$2:F$483,5,FALSE),)</f>
        <v>0</v>
      </c>
      <c r="I15" s="3">
        <f>IFERROR(VLOOKUP(B15,[2]LSG_Stats_Combined!B$2:F$478,5,FALSE),)</f>
        <v>0</v>
      </c>
      <c r="J15" s="3">
        <f>IFERROR(VLOOKUP(B15,[3]Sheet1!B$2:F$478,5,FALSE),0)</f>
        <v>0</v>
      </c>
      <c r="K15" s="3">
        <f>IFERROR(VLOOKUP(B15,[4]Sheet1!B$2:F$478,5,FALSE),0)</f>
        <v>0</v>
      </c>
      <c r="L15" s="3">
        <f>IFERROR(VLOOKUP(B15,[5]LSG_Stats_Combined_2016q2!B$2:F$479,5,FALSE),0)</f>
        <v>0</v>
      </c>
      <c r="M15" s="3">
        <f>IFERROR(VLOOKUP(B15,[6]LSG_Stats_Combined_2016q3!B$2:F$479,5,FALSE),0)</f>
        <v>0</v>
      </c>
      <c r="N15" s="3">
        <f>IFERROR(VLOOKUP(B15,[7]LSG_Stats_Combined_2016q4!B$2:F$478,5,FALSE),0)</f>
        <v>0</v>
      </c>
      <c r="O15" s="3">
        <f>IFERROR(VLOOKUP(B15,[8]LSG_Stats_Combined_2017q1!B$2:F$479,5,FALSE),0)</f>
        <v>0</v>
      </c>
      <c r="P15" s="3">
        <f>IFERROR(VLOOKUP(B15,[9]LSG_Stats_Combined_2017q2!B$2:F$479,5,FALSE),0)</f>
        <v>0</v>
      </c>
      <c r="Q15" s="3">
        <f>IFERROR(VLOOKUP(B15,[10]City_Suburb_2017q3!B$2:F$479,5,FALSE),0)</f>
        <v>0</v>
      </c>
      <c r="R15" s="3">
        <f>IFERROR(VLOOKUP(B15,[11]LSG_Stats_Combined_2017q4!B$2:F$480,5,FALSE),0)</f>
        <v>0</v>
      </c>
      <c r="S15" s="3">
        <f>IFERROR(VLOOKUP(B15,[12]LSG_Stats_Combined_2018q1!B$1:G$480,5,FALSE),0)</f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618500</v>
      </c>
      <c r="AA15" s="5">
        <v>0</v>
      </c>
      <c r="AB15" s="5">
        <v>0</v>
      </c>
      <c r="AC15" s="3">
        <v>0</v>
      </c>
      <c r="AD15" s="3">
        <v>610000</v>
      </c>
      <c r="AE15" s="5">
        <v>0</v>
      </c>
      <c r="AF15" s="3">
        <v>0</v>
      </c>
      <c r="AG15" s="3">
        <v>0</v>
      </c>
      <c r="AH15" s="3">
        <v>0</v>
      </c>
      <c r="AI15" s="3">
        <v>1172500</v>
      </c>
      <c r="AJ15" s="3">
        <v>0</v>
      </c>
      <c r="AK15" s="3">
        <v>0</v>
      </c>
      <c r="AL15" s="3">
        <v>0</v>
      </c>
      <c r="AM15" s="3">
        <v>1300000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</row>
    <row r="16" spans="1:44" ht="15" x14ac:dyDescent="0.25">
      <c r="A16" s="2" t="s">
        <v>4</v>
      </c>
      <c r="B16" s="3" t="s">
        <v>17</v>
      </c>
      <c r="C16" s="8">
        <v>450000</v>
      </c>
      <c r="D16" s="3">
        <f>VLOOKUP(B16,'[1]All Metro Suburbs'!B$2:D$483,3,FALSE)</f>
        <v>0</v>
      </c>
      <c r="E16" s="3">
        <f>VLOOKUP(B16,[2]LSG_Stats_Combined!B$2:D$478,3,FALSE)</f>
        <v>0</v>
      </c>
      <c r="F16" s="3">
        <f>IFERROR(VLOOKUP(B16,[3]Sheet1!B$2:D$478,3,FALSE),0)</f>
        <v>0</v>
      </c>
      <c r="G16" s="3">
        <v>0</v>
      </c>
      <c r="H16" s="3">
        <f>IFERROR(VLOOKUP(B16,'[1]All Metro Suburbs'!B$2:F$483,5,FALSE),)</f>
        <v>0</v>
      </c>
      <c r="I16" s="3">
        <f>IFERROR(VLOOKUP(B16,[2]LSG_Stats_Combined!B$2:F$478,5,FALSE),)</f>
        <v>0</v>
      </c>
      <c r="J16" s="3">
        <f>IFERROR(VLOOKUP(B16,[3]Sheet1!B$2:F$478,5,FALSE),0)</f>
        <v>0</v>
      </c>
      <c r="K16" s="3">
        <f>IFERROR(VLOOKUP(B16,[4]Sheet1!B$2:F$478,5,FALSE),0)</f>
        <v>0</v>
      </c>
      <c r="L16" s="3">
        <f>IFERROR(VLOOKUP(B16,[5]LSG_Stats_Combined_2016q2!B$2:F$479,5,FALSE),0)</f>
        <v>0</v>
      </c>
      <c r="M16" s="3">
        <f>IFERROR(VLOOKUP(B16,[6]LSG_Stats_Combined_2016q3!B$2:F$479,5,FALSE),0)</f>
        <v>0</v>
      </c>
      <c r="N16" s="3">
        <f>IFERROR(VLOOKUP(B16,[7]LSG_Stats_Combined_2016q4!B$2:F$478,5,FALSE),0)</f>
        <v>0</v>
      </c>
      <c r="O16" s="3">
        <f>IFERROR(VLOOKUP(B16,[8]LSG_Stats_Combined_2017q1!B$2:F$479,5,FALSE),0)</f>
        <v>0</v>
      </c>
      <c r="P16" s="3">
        <f>IFERROR(VLOOKUP(B16,[9]LSG_Stats_Combined_2017q2!B$2:F$479,5,FALSE),0)</f>
        <v>0</v>
      </c>
      <c r="Q16" s="3">
        <f>IFERROR(VLOOKUP(B16,[10]City_Suburb_2017q3!B$2:F$479,5,FALSE),0)</f>
        <v>0</v>
      </c>
      <c r="R16" s="3">
        <f>IFERROR(VLOOKUP(B16,[11]LSG_Stats_Combined_2017q4!B$2:F$480,5,FALSE),0)</f>
        <v>0</v>
      </c>
      <c r="S16" s="3">
        <f>IFERROR(VLOOKUP(B16,[12]LSG_Stats_Combined_2018q1!B$1:G$480,5,FALSE),0)</f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3">
        <v>0</v>
      </c>
      <c r="AD16" s="3">
        <v>0</v>
      </c>
      <c r="AE16" s="5">
        <v>0</v>
      </c>
      <c r="AF16" s="3">
        <v>891000</v>
      </c>
      <c r="AG16" s="3">
        <v>0</v>
      </c>
      <c r="AH16" s="9">
        <v>0</v>
      </c>
      <c r="AI16" s="3">
        <v>725000</v>
      </c>
      <c r="AJ16" s="3">
        <v>1050000</v>
      </c>
      <c r="AK16" s="3">
        <v>0</v>
      </c>
      <c r="AL16" s="3">
        <v>0</v>
      </c>
      <c r="AM16" s="3">
        <v>950000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</row>
    <row r="17" spans="1:44" ht="15" x14ac:dyDescent="0.25">
      <c r="A17" s="2" t="s">
        <v>4</v>
      </c>
      <c r="B17" s="3" t="s">
        <v>18</v>
      </c>
      <c r="C17" s="8">
        <v>590000</v>
      </c>
      <c r="D17" s="3">
        <f>VLOOKUP(B17,'[1]All Metro Suburbs'!B$2:D$483,3,FALSE)</f>
        <v>547500</v>
      </c>
      <c r="E17" s="3">
        <f>VLOOKUP(B17,[2]LSG_Stats_Combined!B$2:D$478,3,FALSE)</f>
        <v>642500</v>
      </c>
      <c r="F17" s="3">
        <f>IFERROR(VLOOKUP(B17,[3]Sheet1!B$2:D$478,3,FALSE),0)</f>
        <v>752500</v>
      </c>
      <c r="G17" s="3">
        <v>565000</v>
      </c>
      <c r="H17" s="3">
        <f>IFERROR(VLOOKUP(B17,'[1]All Metro Suburbs'!B$2:F$483,5,FALSE),)</f>
        <v>608000</v>
      </c>
      <c r="I17" s="3">
        <f>IFERROR(VLOOKUP(B17,[2]LSG_Stats_Combined!B$2:F$478,5,FALSE),)</f>
        <v>617500</v>
      </c>
      <c r="J17" s="3">
        <f>IFERROR(VLOOKUP(B17,[3]Sheet1!B$2:F$478,5,FALSE),0)</f>
        <v>678250</v>
      </c>
      <c r="K17" s="3">
        <f>IFERROR(VLOOKUP(B17,[4]Sheet1!B$2:F$478,5,FALSE),0)</f>
        <v>640500</v>
      </c>
      <c r="L17" s="3">
        <f>IFERROR(VLOOKUP(B17,[5]LSG_Stats_Combined_2016q2!B$2:F$479,5,FALSE),0)</f>
        <v>537000</v>
      </c>
      <c r="M17" s="3">
        <f>IFERROR(VLOOKUP(B17,[6]LSG_Stats_Combined_2016q3!B$2:F$479,5,FALSE),0)</f>
        <v>675000</v>
      </c>
      <c r="N17" s="3">
        <f>IFERROR(VLOOKUP(B17,[7]LSG_Stats_Combined_2016q4!B$2:F$478,5,FALSE),0)</f>
        <v>621500</v>
      </c>
      <c r="O17" s="3">
        <f>IFERROR(VLOOKUP(B17,[8]LSG_Stats_Combined_2017q1!B$2:F$479,5,FALSE),0)</f>
        <v>775250</v>
      </c>
      <c r="P17" s="3">
        <f>IFERROR(VLOOKUP(B17,[9]LSG_Stats_Combined_2017q2!B$2:F$479,5,FALSE),0)</f>
        <v>770000</v>
      </c>
      <c r="Q17" s="3">
        <f>IFERROR(VLOOKUP(B17,[10]City_Suburb_2017q3!B$2:F$479,5,FALSE),0)</f>
        <v>720000</v>
      </c>
      <c r="R17" s="3">
        <f>IFERROR(VLOOKUP(B17,[11]LSG_Stats_Combined_2017q4!B$2:F$480,5,FALSE),0)</f>
        <v>820000</v>
      </c>
      <c r="S17" s="3">
        <f>IFERROR(VLOOKUP(B17,[12]LSG_Stats_Combined_2018q1!B$1:G$480,5,FALSE),0)</f>
        <v>835250</v>
      </c>
      <c r="T17" s="5">
        <v>752500</v>
      </c>
      <c r="U17" s="5">
        <v>621000</v>
      </c>
      <c r="V17" s="5">
        <v>770000</v>
      </c>
      <c r="W17" s="5">
        <v>732500</v>
      </c>
      <c r="X17" s="5">
        <v>805000</v>
      </c>
      <c r="Y17" s="5">
        <v>641000</v>
      </c>
      <c r="Z17" s="5">
        <v>637500</v>
      </c>
      <c r="AA17" s="5">
        <v>795000</v>
      </c>
      <c r="AB17" s="5">
        <v>810000</v>
      </c>
      <c r="AC17" s="3">
        <v>602000</v>
      </c>
      <c r="AD17" s="3">
        <v>722500</v>
      </c>
      <c r="AE17" s="3">
        <v>848000</v>
      </c>
      <c r="AF17" s="3">
        <v>678500</v>
      </c>
      <c r="AG17" s="3">
        <v>835000</v>
      </c>
      <c r="AH17" s="3">
        <v>1221000</v>
      </c>
      <c r="AI17" s="3">
        <v>0</v>
      </c>
      <c r="AJ17" s="3">
        <v>845500</v>
      </c>
      <c r="AK17" s="3">
        <v>1195000</v>
      </c>
      <c r="AL17" s="3">
        <v>950000</v>
      </c>
      <c r="AM17" s="3">
        <v>0</v>
      </c>
      <c r="AN17" s="4">
        <v>1045000</v>
      </c>
      <c r="AO17" s="4">
        <v>1235000</v>
      </c>
      <c r="AP17" s="4">
        <v>1280450</v>
      </c>
      <c r="AQ17" s="4">
        <v>1309000</v>
      </c>
      <c r="AR17" s="4">
        <v>1055000</v>
      </c>
    </row>
    <row r="18" spans="1:44" ht="15" x14ac:dyDescent="0.2">
      <c r="A18" s="2" t="s">
        <v>4</v>
      </c>
      <c r="B18" s="3" t="s">
        <v>19</v>
      </c>
      <c r="C18" s="3">
        <v>0</v>
      </c>
      <c r="D18" s="3">
        <f>VLOOKUP(B18,'[1]All Metro Suburbs'!B$2:D$483,3,FALSE)</f>
        <v>640000</v>
      </c>
      <c r="E18" s="3">
        <f>VLOOKUP(B18,[2]LSG_Stats_Combined!B$2:D$478,3,FALSE)</f>
        <v>497500</v>
      </c>
      <c r="F18" s="3">
        <f>IFERROR(VLOOKUP(B18,[3]Sheet1!B$2:D$478,3,FALSE),0)</f>
        <v>559000</v>
      </c>
      <c r="G18" s="3">
        <v>577000</v>
      </c>
      <c r="H18" s="3">
        <f>IFERROR(VLOOKUP(B18,'[1]All Metro Suburbs'!B$2:F$483,5,FALSE),)</f>
        <v>554500</v>
      </c>
      <c r="I18" s="3">
        <f>IFERROR(VLOOKUP(B18,[2]LSG_Stats_Combined!B$2:F$478,5,FALSE),)</f>
        <v>508650</v>
      </c>
      <c r="J18" s="3">
        <f>IFERROR(VLOOKUP(B18,[3]Sheet1!B$2:F$478,5,FALSE),0)</f>
        <v>537500</v>
      </c>
      <c r="K18" s="3">
        <f>IFERROR(VLOOKUP(B18,[4]Sheet1!B$2:F$478,5,FALSE),0)</f>
        <v>470150</v>
      </c>
      <c r="L18" s="3">
        <f>IFERROR(VLOOKUP(B18,[5]LSG_Stats_Combined_2016q2!B$2:F$479,5,FALSE),0)</f>
        <v>642500</v>
      </c>
      <c r="M18" s="3">
        <f>IFERROR(VLOOKUP(B18,[6]LSG_Stats_Combined_2016q3!B$2:F$479,5,FALSE),0)</f>
        <v>599000</v>
      </c>
      <c r="N18" s="3">
        <f>IFERROR(VLOOKUP(B18,[7]LSG_Stats_Combined_2016q4!B$2:F$478,5,FALSE),0)</f>
        <v>787500</v>
      </c>
      <c r="O18" s="3">
        <f>IFERROR(VLOOKUP(B18,[8]LSG_Stats_Combined_2017q1!B$2:F$479,5,FALSE),0)</f>
        <v>562500</v>
      </c>
      <c r="P18" s="3">
        <f>IFERROR(VLOOKUP(B18,[9]LSG_Stats_Combined_2017q2!B$2:F$479,5,FALSE),0)</f>
        <v>851500</v>
      </c>
      <c r="Q18" s="3">
        <f>IFERROR(VLOOKUP(B18,[10]City_Suburb_2017q3!B$2:F$479,5,FALSE),0)</f>
        <v>636000</v>
      </c>
      <c r="R18" s="3">
        <f>IFERROR(VLOOKUP(B18,[11]LSG_Stats_Combined_2017q4!B$2:F$480,5,FALSE),0)</f>
        <v>742500</v>
      </c>
      <c r="S18" s="3">
        <f>IFERROR(VLOOKUP(B18,[12]LSG_Stats_Combined_2018q1!B$1:G$480,5,FALSE),0)</f>
        <v>555000</v>
      </c>
      <c r="T18" s="5">
        <v>616250</v>
      </c>
      <c r="U18" s="5">
        <v>580000</v>
      </c>
      <c r="V18" s="5">
        <v>818000</v>
      </c>
      <c r="W18" s="5">
        <v>627750</v>
      </c>
      <c r="X18" s="5">
        <v>600000</v>
      </c>
      <c r="Y18" s="5">
        <v>805000</v>
      </c>
      <c r="Z18" s="5">
        <v>957500</v>
      </c>
      <c r="AA18" s="3">
        <v>935000</v>
      </c>
      <c r="AB18" s="3">
        <v>602500</v>
      </c>
      <c r="AC18" s="3">
        <v>1010000</v>
      </c>
      <c r="AD18" s="3">
        <v>650000</v>
      </c>
      <c r="AE18" s="3">
        <v>702500</v>
      </c>
      <c r="AF18" s="3">
        <v>0</v>
      </c>
      <c r="AG18" s="3">
        <v>847250</v>
      </c>
      <c r="AH18" s="3">
        <v>1056000</v>
      </c>
      <c r="AI18" s="3">
        <v>897000</v>
      </c>
      <c r="AJ18" s="3">
        <v>0</v>
      </c>
      <c r="AK18" s="3">
        <v>1243000</v>
      </c>
      <c r="AL18" s="3">
        <v>887625</v>
      </c>
      <c r="AM18" s="3">
        <v>0</v>
      </c>
      <c r="AN18" s="4">
        <v>1270000</v>
      </c>
      <c r="AO18" s="4">
        <v>1150000</v>
      </c>
      <c r="AP18" s="4">
        <v>877500</v>
      </c>
      <c r="AQ18" s="4">
        <v>1547500</v>
      </c>
      <c r="AR18" s="4">
        <v>793000</v>
      </c>
    </row>
    <row r="19" spans="1:44" ht="15" x14ac:dyDescent="0.2">
      <c r="A19" s="2" t="s">
        <v>4</v>
      </c>
      <c r="B19" s="3" t="s">
        <v>20</v>
      </c>
      <c r="C19" s="3">
        <v>0</v>
      </c>
      <c r="D19" s="3">
        <f>VLOOKUP(B19,'[1]All Metro Suburbs'!B$2:D$483,3,FALSE)</f>
        <v>0</v>
      </c>
      <c r="E19" s="3">
        <f>IFERROR(VLOOKUP(B19,[2]LSG_Stats_Combined!B$2:D$478,3,FALSE),0)</f>
        <v>0</v>
      </c>
      <c r="F19" s="3">
        <f>IFERROR(VLOOKUP(B19,[3]Sheet1!B$2:D$478,3,FALSE),0)</f>
        <v>0</v>
      </c>
      <c r="G19" s="3">
        <v>0</v>
      </c>
      <c r="H19" s="3">
        <f>IFERROR(VLOOKUP(B19,'[1]All Metro Suburbs'!B$2:F$483,5,FALSE),)</f>
        <v>0</v>
      </c>
      <c r="I19" s="3">
        <f>IFERROR(VLOOKUP(B19,[2]LSG_Stats_Combined!B$2:F$478,5,FALSE),)</f>
        <v>0</v>
      </c>
      <c r="J19" s="3">
        <f>IFERROR(VLOOKUP(B19,[3]Sheet1!B$2:F$478,5,FALSE),0)</f>
        <v>0</v>
      </c>
      <c r="K19" s="3">
        <f>IFERROR(VLOOKUP(B19,[4]Sheet1!B$2:F$478,5,FALSE),0)</f>
        <v>0</v>
      </c>
      <c r="L19" s="3">
        <f>IFERROR(VLOOKUP(B19,[5]LSG_Stats_Combined_2016q2!B$2:F$479,5,FALSE),0)</f>
        <v>0</v>
      </c>
      <c r="M19" s="3">
        <f>IFERROR(VLOOKUP(B19,[6]LSG_Stats_Combined_2016q3!B$2:F$479,5,FALSE),0)</f>
        <v>0</v>
      </c>
      <c r="N19" s="3">
        <f>IFERROR(VLOOKUP(B19,[7]LSG_Stats_Combined_2016q4!B$2:F$478,5,FALSE),0)</f>
        <v>0</v>
      </c>
      <c r="O19" s="3">
        <f>IFERROR(VLOOKUP(B19,[8]LSG_Stats_Combined_2017q1!B$2:F$479,5,FALSE),0)</f>
        <v>0</v>
      </c>
      <c r="P19" s="3">
        <f>IFERROR(VLOOKUP(B19,[9]LSG_Stats_Combined_2017q2!B$2:F$479,5,FALSE),0)</f>
        <v>0</v>
      </c>
      <c r="Q19" s="3">
        <f>IFERROR(VLOOKUP(B19,[10]City_Suburb_2017q3!B$2:F$479,5,FALSE),0)</f>
        <v>0</v>
      </c>
      <c r="R19" s="3">
        <f>IFERROR(VLOOKUP(B19,[11]LSG_Stats_Combined_2017q4!B$2:F$480,5,FALSE),0)</f>
        <v>0</v>
      </c>
      <c r="S19" s="3">
        <f>IFERROR(VLOOKUP(B19,[12]LSG_Stats_Combined_2018q1!B$1:G$480,5,FALSE),0)</f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850000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990000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</row>
    <row r="20" spans="1:44" ht="15" x14ac:dyDescent="0.2">
      <c r="A20" s="2" t="s">
        <v>4</v>
      </c>
      <c r="B20" s="3" t="s">
        <v>21</v>
      </c>
      <c r="C20" s="3">
        <v>473500</v>
      </c>
      <c r="D20" s="3">
        <f>VLOOKUP(B20,'[1]All Metro Suburbs'!B$2:D$483,3,FALSE)</f>
        <v>593000</v>
      </c>
      <c r="E20" s="3">
        <f>IFERROR(VLOOKUP(B20,[2]LSG_Stats_Combined!B$2:D$478,3,FALSE),0)</f>
        <v>500000</v>
      </c>
      <c r="F20" s="3">
        <f>IFERROR(VLOOKUP(B20,[3]Sheet1!B$2:D$478,3,FALSE),0)</f>
        <v>0</v>
      </c>
      <c r="G20" s="3">
        <v>605250</v>
      </c>
      <c r="H20" s="3">
        <f>IFERROR(VLOOKUP(B20,'[1]All Metro Suburbs'!B$2:F$483,5,FALSE),)</f>
        <v>492500</v>
      </c>
      <c r="I20" s="3">
        <f>IFERROR(VLOOKUP(B20,[2]LSG_Stats_Combined!B$2:F$478,5,FALSE),)</f>
        <v>496000</v>
      </c>
      <c r="J20" s="3">
        <f>IFERROR(VLOOKUP(B20,[3]Sheet1!B$2:F$478,5,FALSE),0)</f>
        <v>572500</v>
      </c>
      <c r="K20" s="3">
        <f>IFERROR(VLOOKUP(B20,[4]Sheet1!B$2:F$478,5,FALSE),0)</f>
        <v>590000</v>
      </c>
      <c r="L20" s="3">
        <f>IFERROR(VLOOKUP(B20,[5]LSG_Stats_Combined_2016q2!B$2:F$479,5,FALSE),0)</f>
        <v>490000</v>
      </c>
      <c r="M20" s="3">
        <f>IFERROR(VLOOKUP(B20,[6]LSG_Stats_Combined_2016q3!B$2:F$479,5,FALSE),0)</f>
        <v>671000</v>
      </c>
      <c r="N20" s="3">
        <f>IFERROR(VLOOKUP(B20,[7]LSG_Stats_Combined_2016q4!B$2:F$478,5,FALSE),0)</f>
        <v>455000</v>
      </c>
      <c r="O20" s="3">
        <f>IFERROR(VLOOKUP(B20,[8]LSG_Stats_Combined_2017q1!B$2:F$479,5,FALSE),0)</f>
        <v>476500</v>
      </c>
      <c r="P20" s="3">
        <f>IFERROR(VLOOKUP(B20,[9]LSG_Stats_Combined_2017q2!B$2:F$479,5,FALSE),0)</f>
        <v>0</v>
      </c>
      <c r="Q20" s="3">
        <f>IFERROR(VLOOKUP(B20,[10]City_Suburb_2017q3!B$2:F$479,5,FALSE),0)</f>
        <v>0</v>
      </c>
      <c r="R20" s="3">
        <f>IFERROR(VLOOKUP(B20,[11]LSG_Stats_Combined_2017q4!B$2:F$480,5,FALSE),0)</f>
        <v>570000</v>
      </c>
      <c r="S20" s="3">
        <f>IFERROR(VLOOKUP(B20,[12]LSG_Stats_Combined_2018q1!B$1:G$480,5,FALSE),0)</f>
        <v>0</v>
      </c>
      <c r="T20" s="5">
        <v>587500</v>
      </c>
      <c r="U20" s="5">
        <v>581650</v>
      </c>
      <c r="V20" s="5">
        <v>556250</v>
      </c>
      <c r="W20" s="5">
        <v>574000</v>
      </c>
      <c r="X20" s="5">
        <v>0</v>
      </c>
      <c r="Y20" s="5">
        <v>443000</v>
      </c>
      <c r="Z20" s="5">
        <v>728000</v>
      </c>
      <c r="AA20" s="3">
        <v>699000</v>
      </c>
      <c r="AB20" s="3">
        <v>430000</v>
      </c>
      <c r="AC20" s="3">
        <v>600000</v>
      </c>
      <c r="AD20" s="3">
        <v>687500</v>
      </c>
      <c r="AE20" s="3">
        <v>751000</v>
      </c>
      <c r="AF20" s="3">
        <v>945250</v>
      </c>
      <c r="AG20" s="3">
        <v>1356000</v>
      </c>
      <c r="AH20" s="3">
        <v>831000</v>
      </c>
      <c r="AI20" s="3">
        <v>0</v>
      </c>
      <c r="AJ20" s="3">
        <v>887500</v>
      </c>
      <c r="AK20" s="3">
        <v>0</v>
      </c>
      <c r="AL20" s="3">
        <v>851000</v>
      </c>
      <c r="AM20" s="3">
        <v>0</v>
      </c>
      <c r="AN20" s="4">
        <v>752500</v>
      </c>
      <c r="AO20" s="4">
        <v>910000</v>
      </c>
      <c r="AP20" s="4">
        <v>920000</v>
      </c>
      <c r="AQ20" s="4">
        <v>895000</v>
      </c>
      <c r="AR20" s="4">
        <v>1205000</v>
      </c>
    </row>
    <row r="21" spans="1:44" ht="15" x14ac:dyDescent="0.2">
      <c r="A21" s="2" t="s">
        <v>4</v>
      </c>
      <c r="B21" s="3" t="s">
        <v>22</v>
      </c>
      <c r="C21" s="3">
        <v>390000</v>
      </c>
      <c r="D21" s="3">
        <f>IFERROR(VLOOKUP(B21,'[1]All Metro Suburbs'!B$2:D$483,3,FALSE),0)</f>
        <v>0</v>
      </c>
      <c r="E21" s="3">
        <f>IFERROR(VLOOKUP(B21,[2]LSG_Stats_Combined!B$2:D$478,3,FALSE),0)</f>
        <v>0</v>
      </c>
      <c r="F21" s="3">
        <f>IFERROR(VLOOKUP(B21,[3]Sheet1!B$2:D$478,3,FALSE),0)</f>
        <v>0</v>
      </c>
      <c r="G21" s="3">
        <f>IFERROR(VLOOKUP(E21,'[1]All Metro Suburbs'!E$2:G$483,3,FALSE),0)</f>
        <v>0</v>
      </c>
      <c r="H21" s="3">
        <f>IFERROR(VLOOKUP(B21,'[1]All Metro Suburbs'!B$2:F$483,5,FALSE),)</f>
        <v>0</v>
      </c>
      <c r="I21" s="3">
        <f>IFERROR(VLOOKUP(B21,[2]LSG_Stats_Combined!B$2:F$478,5,FALSE),)</f>
        <v>0</v>
      </c>
      <c r="J21" s="3">
        <f>IFERROR(VLOOKUP(B21,[3]Sheet1!B$2:F$478,5,FALSE),0)</f>
        <v>0</v>
      </c>
      <c r="K21" s="3">
        <f>IFERROR(VLOOKUP(B21,[4]Sheet1!B$2:F$478,5,FALSE),0)</f>
        <v>0</v>
      </c>
      <c r="L21" s="3">
        <f>IFERROR(VLOOKUP(B21,[5]LSG_Stats_Combined_2016q2!B$2:F$479,5,FALSE),0)</f>
        <v>0</v>
      </c>
      <c r="M21" s="3">
        <f>IFERROR(VLOOKUP(B21,[6]LSG_Stats_Combined_2016q3!B$2:F$479,5,FALSE),0)</f>
        <v>0</v>
      </c>
      <c r="N21" s="3">
        <f>IFERROR(VLOOKUP(B21,[7]LSG_Stats_Combined_2016q4!B$2:F$478,5,FALSE),0)</f>
        <v>0</v>
      </c>
      <c r="O21" s="3">
        <f>IFERROR(VLOOKUP(B21,[8]LSG_Stats_Combined_2017q1!B$2:F$479,5,FALSE),0)</f>
        <v>0</v>
      </c>
      <c r="P21" s="3">
        <f>IFERROR(VLOOKUP(B21,[9]LSG_Stats_Combined_2017q2!B$2:F$479,5,FALSE),0)</f>
        <v>0</v>
      </c>
      <c r="Q21" s="3">
        <f>IFERROR(VLOOKUP(B21,[10]City_Suburb_2017q3!B$2:F$479,5,FALSE),0)</f>
        <v>0</v>
      </c>
      <c r="R21" s="3">
        <f>IFERROR(VLOOKUP(B21,[11]LSG_Stats_Combined_2017q4!B$2:F$480,5,FALSE),0)</f>
        <v>0</v>
      </c>
      <c r="S21" s="3">
        <f>IFERROR(VLOOKUP(B21,[12]LSG_Stats_Combined_2018q1!B$1:G$480,5,FALSE),0)</f>
        <v>0</v>
      </c>
      <c r="T21" s="5">
        <v>0</v>
      </c>
      <c r="U21" s="5">
        <v>0</v>
      </c>
      <c r="V21" s="5">
        <v>0</v>
      </c>
      <c r="W21" s="3">
        <v>0</v>
      </c>
      <c r="X21" s="3">
        <v>0</v>
      </c>
      <c r="Y21" s="5">
        <v>0</v>
      </c>
      <c r="Z21" s="5">
        <v>0</v>
      </c>
      <c r="AA21" s="3">
        <v>580000</v>
      </c>
      <c r="AB21" s="3">
        <v>420000</v>
      </c>
      <c r="AC21" s="3">
        <v>0</v>
      </c>
      <c r="AD21" s="3">
        <v>728650</v>
      </c>
      <c r="AE21" s="3">
        <v>887500</v>
      </c>
      <c r="AF21" s="3">
        <v>0</v>
      </c>
      <c r="AG21" s="3">
        <v>860000</v>
      </c>
      <c r="AH21" s="3">
        <v>0</v>
      </c>
      <c r="AI21" s="3">
        <v>0</v>
      </c>
      <c r="AJ21" s="3">
        <v>0</v>
      </c>
      <c r="AK21" s="3">
        <v>400000</v>
      </c>
      <c r="AL21" s="3">
        <v>689000</v>
      </c>
      <c r="AM21" s="3">
        <v>0</v>
      </c>
      <c r="AN21" s="4">
        <v>625000</v>
      </c>
      <c r="AO21" s="4">
        <v>1017000</v>
      </c>
      <c r="AP21" s="4">
        <v>668750</v>
      </c>
      <c r="AQ21" s="4">
        <v>755000</v>
      </c>
      <c r="AR21" s="4">
        <v>600000</v>
      </c>
    </row>
    <row r="22" spans="1:44" ht="15" x14ac:dyDescent="0.2">
      <c r="A22" s="2" t="s">
        <v>4</v>
      </c>
      <c r="B22" s="3" t="s">
        <v>23</v>
      </c>
      <c r="C22" s="3">
        <v>470000</v>
      </c>
      <c r="D22" s="3">
        <f>IFERROR(VLOOKUP(B22,'[1]All Metro Suburbs'!B$2:D$483,3,FALSE),0)</f>
        <v>525000</v>
      </c>
      <c r="E22" s="3">
        <f>IFERROR(VLOOKUP(B22,[2]LSG_Stats_Combined!B$2:D$478,3,FALSE),0)</f>
        <v>502000</v>
      </c>
      <c r="F22" s="3">
        <f>IFERROR(VLOOKUP(B22,[3]Sheet1!B$2:D$478,3,FALSE),0)</f>
        <v>558000</v>
      </c>
      <c r="G22" s="3">
        <v>700000</v>
      </c>
      <c r="H22" s="3">
        <f>IFERROR(VLOOKUP(B22,'[1]All Metro Suburbs'!B$2:F$483,5,FALSE),)</f>
        <v>675000</v>
      </c>
      <c r="I22" s="3">
        <f>IFERROR(VLOOKUP(B22,[2]LSG_Stats_Combined!B$2:F$478,5,FALSE),)</f>
        <v>593000</v>
      </c>
      <c r="J22" s="3">
        <f>IFERROR(VLOOKUP(B22,[3]Sheet1!B$2:F$478,5,FALSE),0)</f>
        <v>942500</v>
      </c>
      <c r="K22" s="3">
        <f>IFERROR(VLOOKUP(B22,[4]Sheet1!B$2:F$478,5,FALSE),0)</f>
        <v>470000</v>
      </c>
      <c r="L22" s="3">
        <f>IFERROR(VLOOKUP(B22,[5]LSG_Stats_Combined_2016q2!B$2:F$479,5,FALSE),0)</f>
        <v>605000</v>
      </c>
      <c r="M22" s="3">
        <f>IFERROR(VLOOKUP(B22,[6]LSG_Stats_Combined_2016q3!B$2:F$479,5,FALSE),0)</f>
        <v>675000</v>
      </c>
      <c r="N22" s="3">
        <f>IFERROR(VLOOKUP(B22,[7]LSG_Stats_Combined_2016q4!B$2:F$478,5,FALSE),0)</f>
        <v>554000</v>
      </c>
      <c r="O22" s="3">
        <f>IFERROR(VLOOKUP(B22,[8]LSG_Stats_Combined_2017q1!B$2:F$479,5,FALSE),0)</f>
        <v>0</v>
      </c>
      <c r="P22" s="3">
        <f>IFERROR(VLOOKUP(B22,[9]LSG_Stats_Combined_2017q2!B$2:F$479,5,FALSE),0)</f>
        <v>549250</v>
      </c>
      <c r="Q22" s="3">
        <f>IFERROR(VLOOKUP(B22,[10]City_Suburb_2017q3!B$2:F$479,5,FALSE),0)</f>
        <v>565000</v>
      </c>
      <c r="R22" s="3">
        <f>IFERROR(VLOOKUP(B22,[11]LSG_Stats_Combined_2017q4!B$2:F$480,5,FALSE),0)</f>
        <v>710000</v>
      </c>
      <c r="S22" s="3">
        <f>IFERROR(VLOOKUP(B22,[12]LSG_Stats_Combined_2018q1!B$1:G$480,5,FALSE),0)</f>
        <v>700000</v>
      </c>
      <c r="T22" s="5">
        <v>658000</v>
      </c>
      <c r="U22" s="3">
        <v>898000</v>
      </c>
      <c r="V22" s="5">
        <v>648000</v>
      </c>
      <c r="W22" s="3">
        <v>718000</v>
      </c>
      <c r="X22" s="3">
        <v>950000</v>
      </c>
      <c r="Y22" s="3">
        <v>625000</v>
      </c>
      <c r="Z22" s="3">
        <v>600000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925000</v>
      </c>
      <c r="AL22" s="3">
        <v>1001250</v>
      </c>
      <c r="AM22" s="3">
        <v>0</v>
      </c>
      <c r="AN22" s="4">
        <v>980000</v>
      </c>
      <c r="AO22" s="4">
        <v>0</v>
      </c>
      <c r="AP22" s="4">
        <v>1551100</v>
      </c>
      <c r="AQ22" s="4">
        <v>1367500</v>
      </c>
      <c r="AR22" s="4">
        <v>1200000</v>
      </c>
    </row>
    <row r="23" spans="1:44" ht="15" x14ac:dyDescent="0.2">
      <c r="A23" s="2" t="s">
        <v>4</v>
      </c>
      <c r="B23" s="3" t="s">
        <v>24</v>
      </c>
      <c r="C23" s="3">
        <v>0</v>
      </c>
      <c r="D23" s="3">
        <f>IFERROR(VLOOKUP(B23,'[1]All Metro Suburbs'!B$2:D$483,3,FALSE),0)</f>
        <v>0</v>
      </c>
      <c r="E23" s="3">
        <f>IFERROR(VLOOKUP(B23,[2]LSG_Stats_Combined!B$2:D$478,3,FALSE),0)</f>
        <v>0</v>
      </c>
      <c r="F23" s="3">
        <f>IFERROR(VLOOKUP(B23,[3]Sheet1!B$2:D$478,3,FALSE),0)</f>
        <v>0</v>
      </c>
      <c r="G23" s="3">
        <v>0</v>
      </c>
      <c r="H23" s="3">
        <f>IFERROR(VLOOKUP(B23,'[1]All Metro Suburbs'!B$2:F$483,5,FALSE),)</f>
        <v>0</v>
      </c>
      <c r="I23" s="3">
        <f>IFERROR(VLOOKUP(B23,[2]LSG_Stats_Combined!B$2:F$478,5,FALSE),)</f>
        <v>0</v>
      </c>
      <c r="J23" s="3">
        <f>IFERROR(VLOOKUP(B23,[3]Sheet1!B$2:F$478,5,FALSE),0)</f>
        <v>0</v>
      </c>
      <c r="K23" s="3">
        <f>IFERROR(VLOOKUP(B23,[4]Sheet1!B$2:F$478,5,FALSE),0)</f>
        <v>0</v>
      </c>
      <c r="L23" s="3">
        <f>IFERROR(VLOOKUP(B23,[5]LSG_Stats_Combined_2016q2!B$2:F$479,5,FALSE),0)</f>
        <v>0</v>
      </c>
      <c r="M23" s="3">
        <f>IFERROR(VLOOKUP(B23,[6]LSG_Stats_Combined_2016q3!B$2:F$479,5,FALSE),0)</f>
        <v>0</v>
      </c>
      <c r="N23" s="3">
        <f>IFERROR(VLOOKUP(B23,[7]LSG_Stats_Combined_2016q4!B$2:F$478,5,FALSE),0)</f>
        <v>0</v>
      </c>
      <c r="O23" s="3">
        <f>IFERROR(VLOOKUP(B23,[8]LSG_Stats_Combined_2017q1!B$2:F$479,5,FALSE),0)</f>
        <v>0</v>
      </c>
      <c r="P23" s="3">
        <f>IFERROR(VLOOKUP(B23,[9]LSG_Stats_Combined_2017q2!B$2:F$479,5,FALSE),0)</f>
        <v>0</v>
      </c>
      <c r="Q23" s="3">
        <f>IFERROR(VLOOKUP(B23,[10]City_Suburb_2017q3!B$2:F$479,5,FALSE),0)</f>
        <v>0</v>
      </c>
      <c r="R23" s="3">
        <f>IFERROR(VLOOKUP(B23,[11]LSG_Stats_Combined_2017q4!B$2:F$480,5,FALSE),0)</f>
        <v>0</v>
      </c>
      <c r="S23" s="3">
        <f>IFERROR(VLOOKUP(B23,[12]LSG_Stats_Combined_2018q1!B$1:G$480,5,FALSE),0)</f>
        <v>0</v>
      </c>
      <c r="T23" s="5">
        <v>0</v>
      </c>
      <c r="U23" s="3">
        <v>0</v>
      </c>
      <c r="V23" s="5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4">
        <v>1300000</v>
      </c>
      <c r="AO23" s="4">
        <v>0</v>
      </c>
      <c r="AP23" s="4">
        <v>0</v>
      </c>
      <c r="AQ23" s="4">
        <v>0</v>
      </c>
      <c r="AR23" s="4">
        <v>0</v>
      </c>
    </row>
    <row r="24" spans="1:44" ht="15" x14ac:dyDescent="0.2">
      <c r="A24" s="2" t="s">
        <v>4</v>
      </c>
      <c r="B24" s="3" t="s">
        <v>25</v>
      </c>
      <c r="C24" s="3">
        <v>0</v>
      </c>
      <c r="D24" s="3">
        <f>IFERROR(VLOOKUP(B24,'[1]All Metro Suburbs'!B$2:D$483,3,FALSE),0)</f>
        <v>0</v>
      </c>
      <c r="E24" s="3">
        <f>IFERROR(VLOOKUP(B24,[2]LSG_Stats_Combined!B$2:D$478,3,FALSE),0)</f>
        <v>0</v>
      </c>
      <c r="F24" s="3">
        <f>IFERROR(VLOOKUP(B24,[3]Sheet1!B$2:D$478,3,FALSE),0)</f>
        <v>0</v>
      </c>
      <c r="G24" s="3">
        <v>0</v>
      </c>
      <c r="H24" s="3">
        <f>IFERROR(VLOOKUP(B24,'[1]All Metro Suburbs'!B$2:F$483,5,FALSE),)</f>
        <v>0</v>
      </c>
      <c r="I24" s="3">
        <f>IFERROR(VLOOKUP(B24,[2]LSG_Stats_Combined!B$2:F$478,5,FALSE),)</f>
        <v>0</v>
      </c>
      <c r="J24" s="3">
        <f>IFERROR(VLOOKUP(B24,[3]Sheet1!B$2:F$478,5,FALSE),0)</f>
        <v>0</v>
      </c>
      <c r="K24" s="3">
        <f>IFERROR(VLOOKUP(B24,[4]Sheet1!B$2:F$478,5,FALSE),0)</f>
        <v>0</v>
      </c>
      <c r="L24" s="3">
        <f>IFERROR(VLOOKUP(B24,[5]LSG_Stats_Combined_2016q2!B$2:F$479,5,FALSE),0)</f>
        <v>0</v>
      </c>
      <c r="M24" s="3">
        <f>IFERROR(VLOOKUP(B24,[6]LSG_Stats_Combined_2016q3!B$2:F$479,5,FALSE),0)</f>
        <v>0</v>
      </c>
      <c r="N24" s="3">
        <f>IFERROR(VLOOKUP(B24,[7]LSG_Stats_Combined_2016q4!B$2:F$478,5,FALSE),0)</f>
        <v>0</v>
      </c>
      <c r="O24" s="3">
        <f>IFERROR(VLOOKUP(B24,[8]LSG_Stats_Combined_2017q1!B$2:F$479,5,FALSE),0)</f>
        <v>0</v>
      </c>
      <c r="P24" s="3">
        <f>IFERROR(VLOOKUP(B24,[9]LSG_Stats_Combined_2017q2!B$2:F$479,5,FALSE),0)</f>
        <v>0</v>
      </c>
      <c r="Q24" s="3">
        <f>IFERROR(VLOOKUP(B24,[10]City_Suburb_2017q3!B$2:F$479,5,FALSE),0)</f>
        <v>0</v>
      </c>
      <c r="R24" s="3">
        <f>IFERROR(VLOOKUP(B24,[11]LSG_Stats_Combined_2017q4!B$2:F$480,5,FALSE),0)</f>
        <v>0</v>
      </c>
      <c r="S24" s="3">
        <f>IFERROR(VLOOKUP(B24,[12]LSG_Stats_Combined_2018q1!B$1:G$480,5,FALSE),0)</f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937000</v>
      </c>
      <c r="AD24" s="3">
        <v>0</v>
      </c>
      <c r="AE24" s="3">
        <v>580000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</row>
    <row r="25" spans="1:44" ht="15" x14ac:dyDescent="0.2">
      <c r="A25" s="2" t="s">
        <v>4</v>
      </c>
      <c r="B25" s="3" t="s">
        <v>26</v>
      </c>
      <c r="C25" s="3">
        <v>380000</v>
      </c>
      <c r="D25" s="3">
        <f>IFERROR(VLOOKUP(B25,'[1]All Metro Suburbs'!B$2:D$483,3,FALSE),0)</f>
        <v>419000</v>
      </c>
      <c r="E25" s="3">
        <f>IFERROR(VLOOKUP(B25,[2]LSG_Stats_Combined!B$2:D$478,3,FALSE),0)</f>
        <v>0</v>
      </c>
      <c r="F25" s="3">
        <f>IFERROR(VLOOKUP(B25,[3]Sheet1!B$2:D$478,3,FALSE),0)</f>
        <v>0</v>
      </c>
      <c r="G25" s="3">
        <v>0</v>
      </c>
      <c r="H25" s="3">
        <f>IFERROR(VLOOKUP(B25,'[1]All Metro Suburbs'!B$2:F$483,5,FALSE),)</f>
        <v>0</v>
      </c>
      <c r="I25" s="3">
        <f>IFERROR(VLOOKUP(B25,[2]LSG_Stats_Combined!B$2:F$478,5,FALSE),)</f>
        <v>0</v>
      </c>
      <c r="J25" s="3">
        <f>IFERROR(VLOOKUP(B25,[3]Sheet1!B$2:F$478,5,FALSE),0)</f>
        <v>855000</v>
      </c>
      <c r="K25" s="3">
        <f>IFERROR(VLOOKUP(B25,[4]Sheet1!B$2:F$478,5,FALSE),0)</f>
        <v>1000000</v>
      </c>
      <c r="L25" s="3">
        <f>IFERROR(VLOOKUP(B25,[5]LSG_Stats_Combined_2016q2!B$2:F$479,5,FALSE),0)</f>
        <v>0</v>
      </c>
      <c r="M25" s="3">
        <f>IFERROR(VLOOKUP(B25,[6]LSG_Stats_Combined_2016q3!B$2:F$479,5,FALSE),0)</f>
        <v>0</v>
      </c>
      <c r="N25" s="3">
        <f>IFERROR(VLOOKUP(B25,[7]LSG_Stats_Combined_2016q4!B$2:F$478,5,FALSE),0)</f>
        <v>0</v>
      </c>
      <c r="O25" s="3">
        <f>IFERROR(VLOOKUP(B25,[8]LSG_Stats_Combined_2017q1!B$2:F$479,5,FALSE),0)</f>
        <v>0</v>
      </c>
      <c r="P25" s="3">
        <f>IFERROR(VLOOKUP(B25,[9]LSG_Stats_Combined_2017q2!B$2:F$479,5,FALSE),0)</f>
        <v>0</v>
      </c>
      <c r="Q25" s="3">
        <f>IFERROR(VLOOKUP(B25,[10]City_Suburb_2017q3!B$2:F$479,5,FALSE),0)</f>
        <v>0</v>
      </c>
      <c r="R25" s="3">
        <f>IFERROR(VLOOKUP(B25,[11]LSG_Stats_Combined_2017q4!B$2:F$480,5,FALSE),0)</f>
        <v>0</v>
      </c>
      <c r="S25" s="3">
        <f>IFERROR(VLOOKUP(B25,[12]LSG_Stats_Combined_2018q1!B$1:G$480,5,FALSE),0)</f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570000</v>
      </c>
      <c r="AD25" s="3">
        <v>750000</v>
      </c>
      <c r="AE25" s="3">
        <v>750000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4">
        <v>0</v>
      </c>
      <c r="AO25" s="4">
        <v>0</v>
      </c>
      <c r="AP25" s="4">
        <v>0</v>
      </c>
      <c r="AQ25" s="4">
        <v>480000</v>
      </c>
      <c r="AR25" s="4">
        <v>0</v>
      </c>
    </row>
    <row r="26" spans="1:44" ht="15" x14ac:dyDescent="0.2">
      <c r="A26" s="2" t="s">
        <v>4</v>
      </c>
      <c r="B26" s="3" t="s">
        <v>27</v>
      </c>
      <c r="C26" s="3">
        <v>0</v>
      </c>
      <c r="D26" s="3">
        <f>IFERROR(VLOOKUP(B26,'[1]All Metro Suburbs'!B$2:D$483,3,FALSE),0)</f>
        <v>0</v>
      </c>
      <c r="E26" s="3">
        <f>IFERROR(VLOOKUP(B26,[2]LSG_Stats_Combined!B$2:D$478,3,FALSE),0)</f>
        <v>0</v>
      </c>
      <c r="F26" s="3">
        <f>IFERROR(VLOOKUP(B26,[3]Sheet1!B$2:D$478,3,FALSE),0)</f>
        <v>0</v>
      </c>
      <c r="G26" s="3">
        <v>340000</v>
      </c>
      <c r="H26" s="3">
        <f>IFERROR(VLOOKUP(B26,'[1]All Metro Suburbs'!B$2:F$483,5,FALSE),)</f>
        <v>0</v>
      </c>
      <c r="I26" s="3">
        <f>IFERROR(VLOOKUP(B26,[2]LSG_Stats_Combined!B$2:F$478,5,FALSE),)</f>
        <v>0</v>
      </c>
      <c r="J26" s="3">
        <f>IFERROR(VLOOKUP(B26,[3]Sheet1!B$2:F$478,5,FALSE),0)</f>
        <v>0</v>
      </c>
      <c r="K26" s="3">
        <f>IFERROR(VLOOKUP(B26,[4]Sheet1!B$2:F$478,5,FALSE),0)</f>
        <v>0</v>
      </c>
      <c r="L26" s="3">
        <f>IFERROR(VLOOKUP(B26,[5]LSG_Stats_Combined_2016q2!B$2:F$479,5,FALSE),0)</f>
        <v>0</v>
      </c>
      <c r="M26" s="3">
        <f>IFERROR(VLOOKUP(B26,[6]LSG_Stats_Combined_2016q3!B$2:F$479,5,FALSE),0)</f>
        <v>0</v>
      </c>
      <c r="N26" s="3">
        <f>IFERROR(VLOOKUP(B26,[7]LSG_Stats_Combined_2016q4!B$2:F$478,5,FALSE),0)</f>
        <v>0</v>
      </c>
      <c r="O26" s="3">
        <f>IFERROR(VLOOKUP(B26,[8]LSG_Stats_Combined_2017q1!B$2:F$479,5,FALSE),0)</f>
        <v>0</v>
      </c>
      <c r="P26" s="3">
        <f>IFERROR(VLOOKUP(B26,[9]LSG_Stats_Combined_2017q2!B$2:F$479,5,FALSE),0)</f>
        <v>0</v>
      </c>
      <c r="Q26" s="3">
        <f>IFERROR(VLOOKUP(B26,[10]City_Suburb_2017q3!B$2:F$479,5,FALSE),0)</f>
        <v>0</v>
      </c>
      <c r="R26" s="3">
        <f>IFERROR(VLOOKUP(B26,[11]LSG_Stats_Combined_2017q4!B$2:F$480,5,FALSE),0)</f>
        <v>0</v>
      </c>
      <c r="S26" s="3">
        <f>IFERROR(VLOOKUP(B26,[12]LSG_Stats_Combined_2018q1!B$1:G$480,5,FALSE),0)</f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10">
        <v>0</v>
      </c>
      <c r="AA26" s="3">
        <v>0</v>
      </c>
      <c r="AB26" s="3">
        <v>0</v>
      </c>
      <c r="AC26" s="3">
        <v>0</v>
      </c>
      <c r="AD26" s="3">
        <v>650000</v>
      </c>
      <c r="AE26" s="3">
        <v>0</v>
      </c>
      <c r="AF26" s="3">
        <v>0</v>
      </c>
      <c r="AG26" s="3">
        <v>0</v>
      </c>
      <c r="AH26" s="3">
        <v>0</v>
      </c>
      <c r="AI26" s="3">
        <v>700000</v>
      </c>
      <c r="AJ26" s="3">
        <v>0</v>
      </c>
      <c r="AK26" s="3">
        <v>785000</v>
      </c>
      <c r="AL26" s="3">
        <v>0</v>
      </c>
      <c r="AM26" s="3">
        <v>908000</v>
      </c>
      <c r="AN26" s="4">
        <v>801000</v>
      </c>
      <c r="AO26" s="4">
        <v>777000</v>
      </c>
      <c r="AP26" s="4">
        <v>663888.5</v>
      </c>
      <c r="AQ26" s="4">
        <v>840000</v>
      </c>
      <c r="AR26" s="4">
        <v>0</v>
      </c>
    </row>
    <row r="27" spans="1:44" ht="15" x14ac:dyDescent="0.2">
      <c r="A27" s="2" t="s">
        <v>4</v>
      </c>
      <c r="B27" s="3" t="s">
        <v>28</v>
      </c>
      <c r="C27" s="3">
        <v>510000</v>
      </c>
      <c r="D27" s="3">
        <f>IFERROR(VLOOKUP(B27,'[1]All Metro Suburbs'!B$2:D$483,3,FALSE),0)</f>
        <v>0</v>
      </c>
      <c r="E27" s="3">
        <f>IFERROR(VLOOKUP(B27,[2]LSG_Stats_Combined!B$2:D$478,3,FALSE),0)</f>
        <v>0</v>
      </c>
      <c r="F27" s="3">
        <f>IFERROR(VLOOKUP(B27,[3]Sheet1!B$2:D$478,3,FALSE),0)</f>
        <v>0</v>
      </c>
      <c r="G27" s="3">
        <v>190000</v>
      </c>
      <c r="H27" s="3">
        <f>IFERROR(VLOOKUP(B27,'[1]All Metro Suburbs'!B$2:F$483,5,FALSE),)</f>
        <v>0</v>
      </c>
      <c r="I27" s="3">
        <f>IFERROR(VLOOKUP(B27,[2]LSG_Stats_Combined!B$2:F$478,5,FALSE),)</f>
        <v>0</v>
      </c>
      <c r="J27" s="3">
        <f>IFERROR(VLOOKUP(B27,[3]Sheet1!B$2:F$478,5,FALSE),0)</f>
        <v>0</v>
      </c>
      <c r="K27" s="3">
        <f>IFERROR(VLOOKUP(B27,[4]Sheet1!B$2:F$478,5,FALSE),0)</f>
        <v>0</v>
      </c>
      <c r="L27" s="3">
        <f>IFERROR(VLOOKUP(B27,[5]LSG_Stats_Combined_2016q2!B$2:F$479,5,FALSE),0)</f>
        <v>0</v>
      </c>
      <c r="M27" s="3">
        <f>IFERROR(VLOOKUP(B27,[6]LSG_Stats_Combined_2016q3!B$2:F$479,5,FALSE),0)</f>
        <v>0</v>
      </c>
      <c r="N27" s="3">
        <f>IFERROR(VLOOKUP(B27,[7]LSG_Stats_Combined_2016q4!B$2:F$478,5,FALSE),0)</f>
        <v>0</v>
      </c>
      <c r="O27" s="3">
        <f>IFERROR(VLOOKUP(B27,[8]LSG_Stats_Combined_2017q1!B$2:F$479,5,FALSE),0)</f>
        <v>0</v>
      </c>
      <c r="P27" s="3">
        <f>IFERROR(VLOOKUP(B27,[9]LSG_Stats_Combined_2017q2!B$2:F$479,5,FALSE),0)</f>
        <v>0</v>
      </c>
      <c r="Q27" s="3">
        <f>IFERROR(VLOOKUP(B27,[10]City_Suburb_2017q3!B$2:F$479,5,FALSE),0)</f>
        <v>0</v>
      </c>
      <c r="R27" s="3">
        <f>IFERROR(VLOOKUP(B27,[11]LSG_Stats_Combined_2017q4!B$2:F$480,5,FALSE),0)</f>
        <v>0</v>
      </c>
      <c r="S27" s="3">
        <f>IFERROR(VLOOKUP(B27,[12]LSG_Stats_Combined_2018q1!B$1:G$480,5,FALSE),0)</f>
        <v>0</v>
      </c>
      <c r="T27" s="3">
        <v>0</v>
      </c>
      <c r="U27" s="9">
        <v>0</v>
      </c>
      <c r="V27" s="3">
        <v>0</v>
      </c>
      <c r="W27" s="3">
        <v>0</v>
      </c>
      <c r="X27" s="3">
        <v>0</v>
      </c>
      <c r="Y27" s="3">
        <v>0</v>
      </c>
      <c r="Z27" s="10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720000</v>
      </c>
      <c r="AJ27" s="3">
        <v>1451000</v>
      </c>
      <c r="AK27" s="3">
        <v>0</v>
      </c>
      <c r="AL27" s="3">
        <v>596000</v>
      </c>
      <c r="AM27" s="3">
        <v>0</v>
      </c>
      <c r="AN27" s="4">
        <v>660000</v>
      </c>
      <c r="AO27" s="4">
        <v>535000</v>
      </c>
      <c r="AP27" s="4">
        <v>0</v>
      </c>
      <c r="AQ27" s="4">
        <v>825000</v>
      </c>
      <c r="AR27" s="4">
        <v>0</v>
      </c>
    </row>
    <row r="28" spans="1:44" ht="15" x14ac:dyDescent="0.2">
      <c r="A28" s="2" t="s">
        <v>4</v>
      </c>
      <c r="B28" s="3" t="s">
        <v>29</v>
      </c>
      <c r="C28" s="3">
        <v>317500</v>
      </c>
      <c r="D28" s="3">
        <f>IFERROR(VLOOKUP(B28,'[1]All Metro Suburbs'!B$2:D$483,3,FALSE),0)</f>
        <v>0</v>
      </c>
      <c r="E28" s="3">
        <f>IFERROR(VLOOKUP(B28,[2]LSG_Stats_Combined!B$2:D$478,3,FALSE),0)</f>
        <v>0</v>
      </c>
      <c r="F28" s="3">
        <f>IFERROR(VLOOKUP(B28,[3]Sheet1!B$2:D$478,3,FALSE),0)</f>
        <v>0</v>
      </c>
      <c r="G28" s="3">
        <v>299950</v>
      </c>
      <c r="H28" s="3">
        <f>IFERROR(VLOOKUP(B28,'[1]All Metro Suburbs'!B$2:F$483,5,FALSE),)</f>
        <v>0</v>
      </c>
      <c r="I28" s="3">
        <f>IFERROR(VLOOKUP(B28,[2]LSG_Stats_Combined!B$2:F$478,5,FALSE),)</f>
        <v>0</v>
      </c>
      <c r="J28" s="3">
        <f>IFERROR(VLOOKUP(B28,[3]Sheet1!B$2:F$478,5,FALSE),0)</f>
        <v>0</v>
      </c>
      <c r="K28" s="3">
        <f>IFERROR(VLOOKUP(B28,[4]Sheet1!B$2:F$478,5,FALSE),0)</f>
        <v>0</v>
      </c>
      <c r="L28" s="3">
        <f>IFERROR(VLOOKUP(B28,[5]LSG_Stats_Combined_2016q2!B$2:F$479,5,FALSE),0)</f>
        <v>0</v>
      </c>
      <c r="M28" s="3">
        <f>IFERROR(VLOOKUP(B28,[6]LSG_Stats_Combined_2016q3!B$2:F$479,5,FALSE),0)</f>
        <v>0</v>
      </c>
      <c r="N28" s="3">
        <f>IFERROR(VLOOKUP(B28,[7]LSG_Stats_Combined_2016q4!B$2:F$478,5,FALSE),0)</f>
        <v>0</v>
      </c>
      <c r="O28" s="3">
        <f>IFERROR(VLOOKUP(B28,[8]LSG_Stats_Combined_2017q1!B$2:F$479,5,FALSE),0)</f>
        <v>0</v>
      </c>
      <c r="P28" s="3">
        <f>IFERROR(VLOOKUP(B28,[9]LSG_Stats_Combined_2017q2!B$2:F$479,5,FALSE),0)</f>
        <v>0</v>
      </c>
      <c r="Q28" s="3">
        <f>IFERROR(VLOOKUP(B28,[10]City_Suburb_2017q3!B$2:F$479,5,FALSE),0)</f>
        <v>0</v>
      </c>
      <c r="R28" s="3">
        <f>IFERROR(VLOOKUP(B28,[11]LSG_Stats_Combined_2017q4!B$2:F$480,5,FALSE),0)</f>
        <v>0</v>
      </c>
      <c r="S28" s="3">
        <f>IFERROR(VLOOKUP(B28,[12]LSG_Stats_Combined_2018q1!B$1:G$480,5,FALSE),0)</f>
        <v>0</v>
      </c>
      <c r="T28" s="3">
        <v>0</v>
      </c>
      <c r="U28" s="9">
        <v>0</v>
      </c>
      <c r="V28" s="3">
        <v>0</v>
      </c>
      <c r="W28" s="5">
        <v>0</v>
      </c>
      <c r="X28" s="9">
        <v>0</v>
      </c>
      <c r="Y28" s="3">
        <v>0</v>
      </c>
      <c r="Z28" s="10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628000</v>
      </c>
      <c r="AG28" s="3">
        <v>0</v>
      </c>
      <c r="AH28" s="3">
        <v>0</v>
      </c>
      <c r="AI28" s="3">
        <v>0</v>
      </c>
      <c r="AJ28" s="3">
        <v>571000</v>
      </c>
      <c r="AK28" s="3">
        <v>520000</v>
      </c>
      <c r="AL28" s="3">
        <v>557500</v>
      </c>
      <c r="AM28" s="3">
        <v>0</v>
      </c>
      <c r="AN28" s="4">
        <v>592500</v>
      </c>
      <c r="AO28" s="4">
        <v>830000</v>
      </c>
      <c r="AP28" s="4">
        <v>535000</v>
      </c>
      <c r="AQ28" s="4">
        <v>645000</v>
      </c>
      <c r="AR28" s="4">
        <v>655000</v>
      </c>
    </row>
    <row r="29" spans="1:44" ht="15" x14ac:dyDescent="0.2">
      <c r="A29" s="2" t="s">
        <v>4</v>
      </c>
      <c r="B29" s="3" t="s">
        <v>30</v>
      </c>
      <c r="C29" s="3">
        <v>0</v>
      </c>
      <c r="D29" s="3">
        <f>IFERROR(VLOOKUP(B29,'[1]All Metro Suburbs'!B$2:D$483,3,FALSE),0)</f>
        <v>0</v>
      </c>
      <c r="E29" s="3">
        <f>IFERROR(VLOOKUP(B29,[2]LSG_Stats_Combined!B$2:D$478,3,FALSE),0)</f>
        <v>0</v>
      </c>
      <c r="F29" s="3">
        <f>IFERROR(VLOOKUP(B29,[3]Sheet1!B$2:D$478,3,FALSE),0)</f>
        <v>0</v>
      </c>
      <c r="G29" s="3">
        <v>0</v>
      </c>
      <c r="H29" s="3">
        <f>IFERROR(VLOOKUP(B29,'[1]All Metro Suburbs'!B$2:F$483,5,FALSE),)</f>
        <v>0</v>
      </c>
      <c r="I29" s="3">
        <f>IFERROR(VLOOKUP(B29,[2]LSG_Stats_Combined!B$2:F$478,5,FALSE),)</f>
        <v>0</v>
      </c>
      <c r="J29" s="3">
        <f>IFERROR(VLOOKUP(B29,[3]Sheet1!B$2:F$478,5,FALSE),0)</f>
        <v>0</v>
      </c>
      <c r="K29" s="3">
        <f>IFERROR(VLOOKUP(B29,[4]Sheet1!B$2:F$478,5,FALSE),0)</f>
        <v>0</v>
      </c>
      <c r="L29" s="3">
        <f>IFERROR(VLOOKUP(B29,[5]LSG_Stats_Combined_2016q2!B$2:F$479,5,FALSE),0)</f>
        <v>0</v>
      </c>
      <c r="M29" s="3">
        <f>IFERROR(VLOOKUP(B29,[6]LSG_Stats_Combined_2016q3!B$2:F$479,5,FALSE),0)</f>
        <v>565000</v>
      </c>
      <c r="N29" s="3">
        <f>IFERROR(VLOOKUP(B29,[7]LSG_Stats_Combined_2016q4!B$2:F$478,5,FALSE),0)</f>
        <v>0</v>
      </c>
      <c r="O29" s="3">
        <f>IFERROR(VLOOKUP(B29,[8]LSG_Stats_Combined_2017q1!B$2:F$479,5,FALSE),0)</f>
        <v>0</v>
      </c>
      <c r="P29" s="3">
        <f>IFERROR(VLOOKUP(B29,[9]LSG_Stats_Combined_2017q2!B$2:F$479,5,FALSE),0)</f>
        <v>0</v>
      </c>
      <c r="Q29" s="3">
        <f>IFERROR(VLOOKUP(B29,[10]City_Suburb_2017q3!B$2:F$479,5,FALSE),0)</f>
        <v>0</v>
      </c>
      <c r="R29" s="3">
        <f>IFERROR(VLOOKUP(B29,[11]LSG_Stats_Combined_2017q4!B$2:F$480,5,FALSE),0)</f>
        <v>580000</v>
      </c>
      <c r="S29" s="3">
        <f>IFERROR(VLOOKUP(B29,[12]LSG_Stats_Combined_2018q1!B$1:G$480,5,FALSE),0)</f>
        <v>0</v>
      </c>
      <c r="T29" s="3">
        <v>0</v>
      </c>
      <c r="U29" s="9">
        <v>0</v>
      </c>
      <c r="V29" s="3">
        <v>0</v>
      </c>
      <c r="W29" s="5">
        <v>0</v>
      </c>
      <c r="X29" s="9">
        <v>0</v>
      </c>
      <c r="Y29" s="3">
        <v>0</v>
      </c>
      <c r="Z29" s="3">
        <v>605000</v>
      </c>
      <c r="AA29" s="3">
        <v>435000</v>
      </c>
      <c r="AB29" s="3">
        <v>0</v>
      </c>
      <c r="AC29" s="3">
        <v>0</v>
      </c>
      <c r="AD29" s="3">
        <v>645000</v>
      </c>
      <c r="AE29" s="3">
        <v>0</v>
      </c>
      <c r="AF29" s="3">
        <v>1100000</v>
      </c>
      <c r="AG29" s="3">
        <v>0</v>
      </c>
      <c r="AH29" s="3">
        <v>907500</v>
      </c>
      <c r="AI29" s="3">
        <v>0</v>
      </c>
      <c r="AJ29" s="3">
        <v>770000</v>
      </c>
      <c r="AK29" s="3">
        <v>0</v>
      </c>
      <c r="AL29" s="3">
        <v>0</v>
      </c>
      <c r="AM29" s="3">
        <v>0</v>
      </c>
      <c r="AN29" s="4">
        <v>0</v>
      </c>
      <c r="AO29" s="4">
        <v>550000</v>
      </c>
      <c r="AP29" s="4">
        <v>0</v>
      </c>
      <c r="AQ29" s="4">
        <v>0</v>
      </c>
      <c r="AR29" s="4">
        <v>720000</v>
      </c>
    </row>
    <row r="30" spans="1:44" ht="15" x14ac:dyDescent="0.2">
      <c r="A30" s="2" t="s">
        <v>4</v>
      </c>
      <c r="B30" s="3" t="s">
        <v>31</v>
      </c>
      <c r="C30" s="3">
        <v>0</v>
      </c>
      <c r="D30" s="3">
        <f>IFERROR(VLOOKUP(B30,'[1]All Metro Suburbs'!B$2:D$483,3,FALSE),0)</f>
        <v>0</v>
      </c>
      <c r="E30" s="3">
        <f>IFERROR(VLOOKUP(B30,[2]LSG_Stats_Combined!B$2:D$478,3,FALSE),0)</f>
        <v>0</v>
      </c>
      <c r="F30" s="3">
        <f>IFERROR(VLOOKUP(B30,[3]Sheet1!B$2:D$478,3,FALSE),0)</f>
        <v>0</v>
      </c>
      <c r="G30" s="3">
        <v>0</v>
      </c>
      <c r="H30" s="3">
        <f>IFERROR(VLOOKUP(B30,'[1]All Metro Suburbs'!B$2:F$483,5,FALSE),)</f>
        <v>0</v>
      </c>
      <c r="I30" s="3">
        <f>IFERROR(VLOOKUP(B30,[2]LSG_Stats_Combined!B$2:F$478,5,FALSE),)</f>
        <v>0</v>
      </c>
      <c r="J30" s="3">
        <f>IFERROR(VLOOKUP(B30,[3]Sheet1!B$2:F$478,5,FALSE),0)</f>
        <v>0</v>
      </c>
      <c r="K30" s="3">
        <f>IFERROR(VLOOKUP(B30,[4]Sheet1!B$2:F$478,5,FALSE),0)</f>
        <v>0</v>
      </c>
      <c r="L30" s="3">
        <f>IFERROR(VLOOKUP(B30,[5]LSG_Stats_Combined_2016q2!B$2:F$479,5,FALSE),0)</f>
        <v>0</v>
      </c>
      <c r="M30" s="3">
        <f>IFERROR(VLOOKUP(B30,[6]LSG_Stats_Combined_2016q3!B$2:F$479,5,FALSE),0)</f>
        <v>0</v>
      </c>
      <c r="N30" s="3">
        <f>IFERROR(VLOOKUP(B30,[7]LSG_Stats_Combined_2016q4!B$2:F$478,5,FALSE),0)</f>
        <v>570000</v>
      </c>
      <c r="O30" s="3">
        <f>IFERROR(VLOOKUP(B30,[8]LSG_Stats_Combined_2017q1!B$2:F$479,5,FALSE),0)</f>
        <v>0</v>
      </c>
      <c r="P30" s="3">
        <f>IFERROR(VLOOKUP(B30,[9]LSG_Stats_Combined_2017q2!B$2:F$479,5,FALSE),0)</f>
        <v>0</v>
      </c>
      <c r="Q30" s="3">
        <f>IFERROR(VLOOKUP(B30,[10]City_Suburb_2017q3!B$2:F$479,5,FALSE),0)</f>
        <v>460000</v>
      </c>
      <c r="R30" s="3">
        <f>IFERROR(VLOOKUP(B30,[11]LSG_Stats_Combined_2017q4!B$2:F$480,5,FALSE),0)</f>
        <v>0</v>
      </c>
      <c r="S30" s="3">
        <f>IFERROR(VLOOKUP(B30,[12]LSG_Stats_Combined_2018q1!B$1:G$480,5,FALSE),0)</f>
        <v>0</v>
      </c>
      <c r="T30" s="3">
        <v>0</v>
      </c>
      <c r="U30" s="9">
        <v>0</v>
      </c>
      <c r="V30" s="3">
        <v>0</v>
      </c>
      <c r="W30" s="5">
        <v>620000</v>
      </c>
      <c r="X30" s="9">
        <v>0</v>
      </c>
      <c r="Y30" s="9">
        <v>0</v>
      </c>
      <c r="Z30" s="3">
        <v>0</v>
      </c>
      <c r="AA30" s="3">
        <v>0</v>
      </c>
      <c r="AB30" s="3">
        <v>560000</v>
      </c>
      <c r="AC30" s="3">
        <v>706000</v>
      </c>
      <c r="AD30" s="3">
        <v>762500</v>
      </c>
      <c r="AE30" s="3">
        <v>0</v>
      </c>
      <c r="AF30" s="3">
        <v>0</v>
      </c>
      <c r="AG30" s="3">
        <v>0</v>
      </c>
      <c r="AH30" s="3">
        <v>0</v>
      </c>
      <c r="AI30" s="3">
        <v>840000</v>
      </c>
      <c r="AJ30" s="3">
        <v>735000</v>
      </c>
      <c r="AK30" s="3">
        <v>0</v>
      </c>
      <c r="AL30" s="3">
        <v>0</v>
      </c>
      <c r="AM30" s="3">
        <v>860000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</row>
    <row r="31" spans="1:44" ht="15" x14ac:dyDescent="0.2">
      <c r="A31" s="2" t="s">
        <v>4</v>
      </c>
      <c r="B31" s="3" t="s">
        <v>32</v>
      </c>
      <c r="C31" s="3">
        <v>0</v>
      </c>
      <c r="D31" s="3">
        <f>IFERROR(VLOOKUP(B31,'[1]All Metro Suburbs'!B$2:D$483,3,FALSE),0)</f>
        <v>0</v>
      </c>
      <c r="E31" s="3">
        <f>IFERROR(VLOOKUP(B31,[2]LSG_Stats_Combined!B$2:D$478,3,FALSE),0)</f>
        <v>0</v>
      </c>
      <c r="F31" s="3">
        <f>IFERROR(VLOOKUP(B31,[3]Sheet1!B$2:D$478,3,FALSE),0)</f>
        <v>0</v>
      </c>
      <c r="G31" s="3">
        <v>0</v>
      </c>
      <c r="H31" s="3">
        <f>IFERROR(VLOOKUP(B31,'[1]All Metro Suburbs'!B$2:F$483,5,FALSE),)</f>
        <v>0</v>
      </c>
      <c r="I31" s="3">
        <f>IFERROR(VLOOKUP(B31,[2]LSG_Stats_Combined!B$2:F$478,5,FALSE),)</f>
        <v>0</v>
      </c>
      <c r="J31" s="3">
        <f>IFERROR(VLOOKUP(B31,[3]Sheet1!B$2:F$478,5,FALSE),0)</f>
        <v>0</v>
      </c>
      <c r="K31" s="3">
        <f>IFERROR(VLOOKUP(B31,[4]Sheet1!B$2:F$478,5,FALSE),0)</f>
        <v>0</v>
      </c>
      <c r="L31" s="3">
        <f>IFERROR(VLOOKUP(B31,[5]LSG_Stats_Combined_2016q2!B$2:F$479,5,FALSE),0)</f>
        <v>0</v>
      </c>
      <c r="M31" s="3">
        <f>IFERROR(VLOOKUP(B31,[6]LSG_Stats_Combined_2016q3!B$2:F$479,5,FALSE),0)</f>
        <v>0</v>
      </c>
      <c r="N31" s="3">
        <f>IFERROR(VLOOKUP(B31,[7]LSG_Stats_Combined_2016q4!B$2:F$478,5,FALSE),0)</f>
        <v>0</v>
      </c>
      <c r="O31" s="3">
        <f>IFERROR(VLOOKUP(B31,[8]LSG_Stats_Combined_2017q1!B$2:F$479,5,FALSE),0)</f>
        <v>0</v>
      </c>
      <c r="P31" s="3">
        <f>IFERROR(VLOOKUP(B31,[9]LSG_Stats_Combined_2017q2!B$2:F$479,5,FALSE),0)</f>
        <v>0</v>
      </c>
      <c r="Q31" s="3">
        <f>IFERROR(VLOOKUP(B31,[10]City_Suburb_2017q3!B$2:F$479,5,FALSE),0)</f>
        <v>0</v>
      </c>
      <c r="R31" s="3">
        <f>IFERROR(VLOOKUP(B31,[11]LSG_Stats_Combined_2017q4!B$2:F$480,5,FALSE),0)</f>
        <v>0</v>
      </c>
      <c r="S31" s="3">
        <f>IFERROR(VLOOKUP(B31,[12]LSG_Stats_Combined_2018q1!B$1:G$480,5,FALSE),0)</f>
        <v>490000</v>
      </c>
      <c r="T31" s="5">
        <v>0</v>
      </c>
      <c r="U31" s="3">
        <v>545000</v>
      </c>
      <c r="V31" s="5">
        <v>0</v>
      </c>
      <c r="W31" s="5">
        <v>0</v>
      </c>
      <c r="X31" s="9">
        <v>0</v>
      </c>
      <c r="Y31" s="9">
        <v>0</v>
      </c>
      <c r="Z31" s="3">
        <v>0</v>
      </c>
      <c r="AA31" s="3">
        <v>0</v>
      </c>
      <c r="AB31" s="3">
        <v>0</v>
      </c>
      <c r="AC31" s="3">
        <v>0</v>
      </c>
      <c r="AD31" s="3">
        <v>570000</v>
      </c>
      <c r="AE31" s="3">
        <v>589750</v>
      </c>
      <c r="AF31" s="3">
        <v>746250</v>
      </c>
      <c r="AG31" s="3">
        <v>0</v>
      </c>
      <c r="AH31" s="3">
        <v>880000</v>
      </c>
      <c r="AI31" s="3">
        <v>0</v>
      </c>
      <c r="AJ31" s="3">
        <v>952500</v>
      </c>
      <c r="AK31" s="3">
        <v>0</v>
      </c>
      <c r="AL31" s="3">
        <v>0</v>
      </c>
      <c r="AM31" s="3">
        <v>0</v>
      </c>
      <c r="AN31" s="4">
        <v>0</v>
      </c>
      <c r="AO31" s="4">
        <v>0</v>
      </c>
      <c r="AP31" s="4">
        <v>0</v>
      </c>
      <c r="AQ31" s="4">
        <v>0</v>
      </c>
      <c r="AR31" s="4">
        <v>1038000</v>
      </c>
    </row>
    <row r="32" spans="1:44" ht="15" x14ac:dyDescent="0.2">
      <c r="A32" s="2" t="s">
        <v>4</v>
      </c>
      <c r="B32" s="3" t="s">
        <v>33</v>
      </c>
      <c r="C32" s="3">
        <v>0</v>
      </c>
      <c r="D32" s="3">
        <f>IFERROR(VLOOKUP(B32,'[1]All Metro Suburbs'!B$2:D$483,3,FALSE),0)</f>
        <v>0</v>
      </c>
      <c r="E32" s="3">
        <f>IFERROR(VLOOKUP(B32,[2]LSG_Stats_Combined!B$2:D$478,3,FALSE),0)</f>
        <v>0</v>
      </c>
      <c r="F32" s="3">
        <f>IFERROR(VLOOKUP(B32,[3]Sheet1!B$2:D$478,3,FALSE),0)</f>
        <v>0</v>
      </c>
      <c r="G32" s="3">
        <v>0</v>
      </c>
      <c r="H32" s="3">
        <f>IFERROR(VLOOKUP(B32,'[1]All Metro Suburbs'!B$2:F$483,5,FALSE),)</f>
        <v>0</v>
      </c>
      <c r="I32" s="3">
        <f>IFERROR(VLOOKUP(B32,[2]LSG_Stats_Combined!B$2:F$478,5,FALSE),)</f>
        <v>0</v>
      </c>
      <c r="J32" s="3">
        <f>IFERROR(VLOOKUP(B32,[3]Sheet1!B$2:F$478,5,FALSE),0)</f>
        <v>0</v>
      </c>
      <c r="K32" s="3">
        <f>IFERROR(VLOOKUP(B32,[4]Sheet1!B$2:F$478,5,FALSE),0)</f>
        <v>0</v>
      </c>
      <c r="L32" s="3">
        <f>IFERROR(VLOOKUP(B32,[5]LSG_Stats_Combined_2016q2!B$2:F$479,5,FALSE),0)</f>
        <v>640000</v>
      </c>
      <c r="M32" s="3">
        <f>IFERROR(VLOOKUP(B32,[6]LSG_Stats_Combined_2016q3!B$2:F$479,5,FALSE),0)</f>
        <v>0</v>
      </c>
      <c r="N32" s="3">
        <f>IFERROR(VLOOKUP(B32,[7]LSG_Stats_Combined_2016q4!B$2:F$478,5,FALSE),0)</f>
        <v>0</v>
      </c>
      <c r="O32" s="3">
        <f>IFERROR(VLOOKUP(B32,[8]LSG_Stats_Combined_2017q1!B$2:F$479,5,FALSE),0)</f>
        <v>0</v>
      </c>
      <c r="P32" s="3">
        <f>IFERROR(VLOOKUP(B32,[9]LSG_Stats_Combined_2017q2!B$2:F$479,5,FALSE),0)</f>
        <v>0</v>
      </c>
      <c r="Q32" s="3">
        <f>IFERROR(VLOOKUP(B32,[10]City_Suburb_2017q3!B$2:F$479,5,FALSE),0)</f>
        <v>0</v>
      </c>
      <c r="R32" s="3">
        <f>IFERROR(VLOOKUP(B32,[11]LSG_Stats_Combined_2017q4!B$2:F$480,5,FALSE),0)</f>
        <v>0</v>
      </c>
      <c r="S32" s="3">
        <f>IFERROR(VLOOKUP(B32,[12]LSG_Stats_Combined_2018q1!B$1:G$480,5,FALSE),0)</f>
        <v>485000</v>
      </c>
      <c r="T32" s="5">
        <v>0</v>
      </c>
      <c r="U32" s="5">
        <v>0</v>
      </c>
      <c r="V32" s="5">
        <v>0</v>
      </c>
      <c r="W32" s="3">
        <v>563000</v>
      </c>
      <c r="X32" s="3">
        <v>705000</v>
      </c>
      <c r="Y32" s="9">
        <v>0</v>
      </c>
      <c r="Z32" s="3">
        <v>615000</v>
      </c>
      <c r="AA32" s="3">
        <v>628250</v>
      </c>
      <c r="AB32" s="3">
        <v>690000</v>
      </c>
      <c r="AC32" s="3">
        <v>662500</v>
      </c>
      <c r="AD32" s="3">
        <v>650500</v>
      </c>
      <c r="AE32" s="3">
        <v>668800</v>
      </c>
      <c r="AF32" s="3">
        <v>0</v>
      </c>
      <c r="AG32" s="3">
        <v>755000</v>
      </c>
      <c r="AH32" s="3">
        <v>897500</v>
      </c>
      <c r="AI32" s="3">
        <v>1395000</v>
      </c>
      <c r="AJ32" s="3">
        <v>0</v>
      </c>
      <c r="AK32" s="3">
        <v>0</v>
      </c>
      <c r="AL32" s="3">
        <v>0</v>
      </c>
      <c r="AM32" s="3">
        <v>1200000</v>
      </c>
      <c r="AN32" s="4">
        <v>1050000</v>
      </c>
      <c r="AO32" s="4">
        <v>0</v>
      </c>
      <c r="AP32" s="4">
        <v>0</v>
      </c>
      <c r="AQ32" s="4">
        <v>1050000</v>
      </c>
      <c r="AR32" s="4">
        <v>0</v>
      </c>
    </row>
    <row r="33" spans="1:44" ht="15" x14ac:dyDescent="0.2">
      <c r="A33" s="2" t="s">
        <v>4</v>
      </c>
      <c r="B33" s="3" t="s">
        <v>34</v>
      </c>
      <c r="C33" s="3">
        <v>0</v>
      </c>
      <c r="D33" s="3">
        <f>IFERROR(VLOOKUP(B33,'[1]All Metro Suburbs'!B$2:D$483,3,FALSE),0)</f>
        <v>361000</v>
      </c>
      <c r="E33" s="3">
        <f>IFERROR(VLOOKUP(B33,[2]LSG_Stats_Combined!B$2:D$478,3,FALSE),0)</f>
        <v>410000</v>
      </c>
      <c r="F33" s="3">
        <f>IFERROR(VLOOKUP(B33,[3]Sheet1!B$2:D$478,3,FALSE),0)</f>
        <v>520000</v>
      </c>
      <c r="G33" s="3">
        <v>390000</v>
      </c>
      <c r="H33" s="3">
        <f>IFERROR(VLOOKUP(B33,'[1]All Metro Suburbs'!B$2:F$483,5,FALSE),)</f>
        <v>380000</v>
      </c>
      <c r="I33" s="3">
        <f>IFERROR(VLOOKUP(B33,[2]LSG_Stats_Combined!B$2:F$478,5,FALSE),)</f>
        <v>0</v>
      </c>
      <c r="J33" s="3">
        <f>IFERROR(VLOOKUP(B33,[3]Sheet1!B$2:F$478,5,FALSE),0)</f>
        <v>0</v>
      </c>
      <c r="K33" s="3">
        <f>IFERROR(VLOOKUP(B33,[4]Sheet1!B$2:F$478,5,FALSE),0)</f>
        <v>0</v>
      </c>
      <c r="L33" s="3">
        <f>IFERROR(VLOOKUP(B33,[5]LSG_Stats_Combined_2016q2!B$2:F$479,5,FALSE),0)</f>
        <v>575000</v>
      </c>
      <c r="M33" s="3">
        <f>IFERROR(VLOOKUP(B33,[6]LSG_Stats_Combined_2016q3!B$2:F$479,5,FALSE),0)</f>
        <v>665000</v>
      </c>
      <c r="N33" s="3">
        <f>IFERROR(VLOOKUP(B33,[7]LSG_Stats_Combined_2016q4!B$2:F$478,5,FALSE),0)</f>
        <v>0</v>
      </c>
      <c r="O33" s="3">
        <f>IFERROR(VLOOKUP(B33,[8]LSG_Stats_Combined_2017q1!B$2:F$479,5,FALSE),0)</f>
        <v>458750</v>
      </c>
      <c r="P33" s="3">
        <f>IFERROR(VLOOKUP(B33,[9]LSG_Stats_Combined_2017q2!B$2:F$479,5,FALSE),0)</f>
        <v>435000</v>
      </c>
      <c r="Q33" s="3">
        <f>IFERROR(VLOOKUP(B33,[10]City_Suburb_2017q3!B$2:F$479,5,FALSE),0)</f>
        <v>591500</v>
      </c>
      <c r="R33" s="3">
        <f>IFERROR(VLOOKUP(B33,[11]LSG_Stats_Combined_2017q4!B$2:F$480,5,FALSE),0)</f>
        <v>645000</v>
      </c>
      <c r="S33" s="3">
        <f>IFERROR(VLOOKUP(B33,[12]LSG_Stats_Combined_2018q1!B$1:G$480,5,FALSE),0)</f>
        <v>0</v>
      </c>
      <c r="T33" s="5">
        <v>0</v>
      </c>
      <c r="U33" s="5">
        <v>640000</v>
      </c>
      <c r="V33" s="3">
        <v>407500</v>
      </c>
      <c r="W33" s="3">
        <v>600000</v>
      </c>
      <c r="X33" s="3">
        <v>656500</v>
      </c>
      <c r="Y33" s="3">
        <v>0</v>
      </c>
      <c r="Z33" s="3">
        <v>0</v>
      </c>
      <c r="AA33" s="3">
        <v>675000</v>
      </c>
      <c r="AB33" s="3">
        <v>0</v>
      </c>
      <c r="AC33" s="3">
        <v>0</v>
      </c>
      <c r="AD33" s="3">
        <v>0</v>
      </c>
      <c r="AE33" s="3">
        <v>0</v>
      </c>
      <c r="AF33" s="3">
        <v>880000</v>
      </c>
      <c r="AG33" s="3">
        <v>0</v>
      </c>
      <c r="AH33" s="3">
        <v>0</v>
      </c>
      <c r="AI33" s="3">
        <v>1350000</v>
      </c>
      <c r="AJ33" s="3">
        <v>1250000</v>
      </c>
      <c r="AK33" s="3">
        <v>740000</v>
      </c>
      <c r="AL33" s="3">
        <v>710000</v>
      </c>
      <c r="AM33" s="3">
        <v>1420000</v>
      </c>
      <c r="AN33" s="4">
        <v>0</v>
      </c>
      <c r="AO33" s="4">
        <v>0</v>
      </c>
      <c r="AP33" s="4">
        <v>1030000</v>
      </c>
      <c r="AQ33" s="4">
        <v>1235000</v>
      </c>
      <c r="AR33" s="4">
        <v>884000</v>
      </c>
    </row>
    <row r="34" spans="1:44" ht="15" x14ac:dyDescent="0.2">
      <c r="A34" s="2" t="s">
        <v>4</v>
      </c>
      <c r="B34" s="3" t="s">
        <v>35</v>
      </c>
      <c r="C34" s="3">
        <v>0</v>
      </c>
      <c r="D34" s="3">
        <f>IFERROR(VLOOKUP(B34,'[1]All Metro Suburbs'!B$2:D$483,3,FALSE),0)</f>
        <v>500000</v>
      </c>
      <c r="E34" s="3">
        <f>IFERROR(VLOOKUP(B34,[2]LSG_Stats_Combined!B$2:D$478,3,FALSE),0)</f>
        <v>0</v>
      </c>
      <c r="F34" s="3">
        <f>IFERROR(VLOOKUP(B34,[3]Sheet1!B$2:D$478,3,FALSE),0)</f>
        <v>0</v>
      </c>
      <c r="G34" s="3">
        <v>0</v>
      </c>
      <c r="H34" s="3">
        <f>IFERROR(VLOOKUP(B34,'[1]All Metro Suburbs'!B$2:F$483,5,FALSE),)</f>
        <v>0</v>
      </c>
      <c r="I34" s="3">
        <f>IFERROR(VLOOKUP(B34,[2]LSG_Stats_Combined!B$2:F$478,5,FALSE),)</f>
        <v>0</v>
      </c>
      <c r="J34" s="3">
        <f>IFERROR(VLOOKUP(B34,[3]Sheet1!B$2:F$478,5,FALSE),0)</f>
        <v>610000</v>
      </c>
      <c r="K34" s="3">
        <f>IFERROR(VLOOKUP(B34,[4]Sheet1!B$2:F$478,5,FALSE),0)</f>
        <v>0</v>
      </c>
      <c r="L34" s="3">
        <f>IFERROR(VLOOKUP(B34,[5]LSG_Stats_Combined_2016q2!B$2:F$479,5,FALSE),0)</f>
        <v>0</v>
      </c>
      <c r="M34" s="3">
        <f>IFERROR(VLOOKUP(B34,[6]LSG_Stats_Combined_2016q3!B$2:F$479,5,FALSE),0)</f>
        <v>0</v>
      </c>
      <c r="N34" s="3">
        <f>IFERROR(VLOOKUP(B34,[7]LSG_Stats_Combined_2016q4!B$2:F$478,5,FALSE),0)</f>
        <v>530000</v>
      </c>
      <c r="O34" s="3">
        <f>IFERROR(VLOOKUP(B34,[8]LSG_Stats_Combined_2017q1!B$2:F$479,5,FALSE),0)</f>
        <v>660000</v>
      </c>
      <c r="P34" s="3">
        <f>IFERROR(VLOOKUP(B34,[9]LSG_Stats_Combined_2017q2!B$2:F$479,5,FALSE),0)</f>
        <v>357500</v>
      </c>
      <c r="Q34" s="3">
        <f>IFERROR(VLOOKUP(B34,[10]City_Suburb_2017q3!B$2:F$479,5,FALSE),0)</f>
        <v>612500</v>
      </c>
      <c r="R34" s="3">
        <f>IFERROR(VLOOKUP(B34,[11]LSG_Stats_Combined_2017q4!B$2:F$480,5,FALSE),0)</f>
        <v>730000</v>
      </c>
      <c r="S34" s="3">
        <f>IFERROR(VLOOKUP(B34,[12]LSG_Stats_Combined_2018q1!B$1:G$480,5,FALSE),0)</f>
        <v>690000</v>
      </c>
      <c r="T34" s="5">
        <v>0</v>
      </c>
      <c r="U34" s="5">
        <v>0</v>
      </c>
      <c r="V34" s="3">
        <v>530000</v>
      </c>
      <c r="W34" s="3">
        <v>630000</v>
      </c>
      <c r="X34" s="3">
        <v>0</v>
      </c>
      <c r="Y34" s="3">
        <v>504000</v>
      </c>
      <c r="Z34" s="3">
        <v>0</v>
      </c>
      <c r="AA34" s="3">
        <v>737500</v>
      </c>
      <c r="AB34" s="3">
        <v>872500</v>
      </c>
      <c r="AC34" s="3">
        <v>857500</v>
      </c>
      <c r="AD34" s="3">
        <v>867500</v>
      </c>
      <c r="AE34" s="3">
        <v>865000</v>
      </c>
      <c r="AF34" s="3">
        <v>1400000</v>
      </c>
      <c r="AG34" s="3">
        <v>1340000</v>
      </c>
      <c r="AH34" s="3">
        <v>1061000</v>
      </c>
      <c r="AI34" s="3">
        <v>860000</v>
      </c>
      <c r="AJ34" s="3">
        <v>1158500</v>
      </c>
      <c r="AK34" s="3">
        <v>800000</v>
      </c>
      <c r="AL34" s="3">
        <v>1200000</v>
      </c>
      <c r="AM34" s="3">
        <v>0</v>
      </c>
      <c r="AN34" s="4">
        <v>1100000</v>
      </c>
      <c r="AO34" s="4">
        <v>0</v>
      </c>
      <c r="AP34" s="4">
        <v>0</v>
      </c>
      <c r="AQ34" s="4">
        <v>0</v>
      </c>
      <c r="AR34" s="4">
        <v>0</v>
      </c>
    </row>
    <row r="35" spans="1:44" ht="15" x14ac:dyDescent="0.2">
      <c r="A35" s="2" t="s">
        <v>4</v>
      </c>
      <c r="B35" s="3" t="s">
        <v>36</v>
      </c>
      <c r="C35" s="3">
        <v>412000</v>
      </c>
      <c r="D35" s="3">
        <f>IFERROR(VLOOKUP(B35,'[1]All Metro Suburbs'!B$2:D$483,3,FALSE),0)</f>
        <v>0</v>
      </c>
      <c r="E35" s="3">
        <f>IFERROR(VLOOKUP(B35,[2]LSG_Stats_Combined!B$2:D$478,3,FALSE),0)</f>
        <v>0</v>
      </c>
      <c r="F35" s="3">
        <f>IFERROR(VLOOKUP(B35,[3]Sheet1!B$2:D$478,3,FALSE),0)</f>
        <v>0</v>
      </c>
      <c r="G35" s="3">
        <v>0</v>
      </c>
      <c r="H35" s="3">
        <f>IFERROR(VLOOKUP(B35,'[1]All Metro Suburbs'!B$2:F$483,5,FALSE),)</f>
        <v>0</v>
      </c>
      <c r="I35" s="3">
        <f>IFERROR(VLOOKUP(B35,[2]LSG_Stats_Combined!B$2:F$478,5,FALSE),)</f>
        <v>0</v>
      </c>
      <c r="J35" s="3">
        <f>IFERROR(VLOOKUP(B35,[3]Sheet1!B$2:F$478,5,FALSE),0)</f>
        <v>0</v>
      </c>
      <c r="K35" s="3">
        <f>IFERROR(VLOOKUP(B35,[4]Sheet1!B$2:F$478,5,FALSE),0)</f>
        <v>0</v>
      </c>
      <c r="L35" s="3">
        <f>IFERROR(VLOOKUP(B35,[5]LSG_Stats_Combined_2016q2!B$2:F$479,5,FALSE),0)</f>
        <v>0</v>
      </c>
      <c r="M35" s="3">
        <f>IFERROR(VLOOKUP(B35,[6]LSG_Stats_Combined_2016q3!B$2:F$479,5,FALSE),0)</f>
        <v>0</v>
      </c>
      <c r="N35" s="3">
        <f>IFERROR(VLOOKUP(B35,[7]LSG_Stats_Combined_2016q4!B$2:F$478,5,FALSE),0)</f>
        <v>0</v>
      </c>
      <c r="O35" s="3">
        <f>IFERROR(VLOOKUP(B35,[8]LSG_Stats_Combined_2017q1!B$2:F$479,5,FALSE),0)</f>
        <v>0</v>
      </c>
      <c r="P35" s="3">
        <f>IFERROR(VLOOKUP(B35,[9]LSG_Stats_Combined_2017q2!B$2:F$479,5,FALSE),0)</f>
        <v>0</v>
      </c>
      <c r="Q35" s="3">
        <f>IFERROR(VLOOKUP(B35,[10]City_Suburb_2017q3!B$2:F$479,5,FALSE),0)</f>
        <v>0</v>
      </c>
      <c r="R35" s="3">
        <f>IFERROR(VLOOKUP(B35,[11]LSG_Stats_Combined_2017q4!B$2:F$480,5,FALSE),0)</f>
        <v>0</v>
      </c>
      <c r="S35" s="3">
        <f>IFERROR(VLOOKUP(B35,[12]LSG_Stats_Combined_2018q1!B$1:G$480,5,FALSE),0)</f>
        <v>0</v>
      </c>
      <c r="T35" s="5">
        <v>0</v>
      </c>
      <c r="U35" s="5">
        <v>0</v>
      </c>
      <c r="V35" s="5">
        <v>0</v>
      </c>
      <c r="W35" s="5">
        <v>0</v>
      </c>
      <c r="X35" s="9">
        <v>0</v>
      </c>
      <c r="Y35" s="3">
        <v>0</v>
      </c>
      <c r="Z35" s="9">
        <v>0</v>
      </c>
      <c r="AA35" s="3">
        <v>920000</v>
      </c>
      <c r="AB35" s="3">
        <v>1048888</v>
      </c>
      <c r="AC35" s="3">
        <v>925000</v>
      </c>
      <c r="AD35" s="3">
        <v>870000</v>
      </c>
      <c r="AE35" s="3">
        <v>1220093.5</v>
      </c>
      <c r="AF35" s="3">
        <v>970000</v>
      </c>
      <c r="AG35" s="3">
        <v>1123750</v>
      </c>
      <c r="AH35" s="3">
        <v>1625000</v>
      </c>
      <c r="AI35" s="3">
        <v>1305000</v>
      </c>
      <c r="AJ35" s="3">
        <v>2000000</v>
      </c>
      <c r="AK35" s="3">
        <v>920000</v>
      </c>
      <c r="AL35" s="3">
        <v>0</v>
      </c>
      <c r="AM35" s="3">
        <v>1650000</v>
      </c>
      <c r="AN35" s="4">
        <v>860000</v>
      </c>
      <c r="AO35" s="4">
        <v>0</v>
      </c>
      <c r="AP35" s="4">
        <v>578000</v>
      </c>
      <c r="AQ35" s="4">
        <v>1146250</v>
      </c>
      <c r="AR35" s="4">
        <v>1188625</v>
      </c>
    </row>
    <row r="36" spans="1:44" ht="15" x14ac:dyDescent="0.2">
      <c r="A36" s="2" t="s">
        <v>4</v>
      </c>
      <c r="B36" s="3" t="s">
        <v>37</v>
      </c>
      <c r="C36" s="3">
        <v>0</v>
      </c>
      <c r="D36" s="3">
        <f>IFERROR(VLOOKUP(B36,'[1]All Metro Suburbs'!B$2:D$483,3,FALSE),0)</f>
        <v>520000</v>
      </c>
      <c r="E36" s="3">
        <f>IFERROR(VLOOKUP(B36,[2]LSG_Stats_Combined!B$2:D$478,3,FALSE),0)</f>
        <v>467000</v>
      </c>
      <c r="F36" s="3">
        <f>IFERROR(VLOOKUP(B36,[3]Sheet1!B$2:D$478,3,FALSE),0)</f>
        <v>0</v>
      </c>
      <c r="G36" s="3">
        <v>550000</v>
      </c>
      <c r="H36" s="3">
        <f>IFERROR(VLOOKUP(B36,'[1]All Metro Suburbs'!B$2:F$483,5,FALSE),)</f>
        <v>0</v>
      </c>
      <c r="I36" s="3">
        <f>IFERROR(VLOOKUP(B36,[2]LSG_Stats_Combined!B$2:F$478,5,FALSE),)</f>
        <v>0</v>
      </c>
      <c r="J36" s="3">
        <f>IFERROR(VLOOKUP(B36,[3]Sheet1!B$2:F$478,5,FALSE),0)</f>
        <v>0</v>
      </c>
      <c r="K36" s="3">
        <f>IFERROR(VLOOKUP(B36,[4]Sheet1!B$2:F$478,5,FALSE),0)</f>
        <v>0</v>
      </c>
      <c r="L36" s="3">
        <f>IFERROR(VLOOKUP(B36,[5]LSG_Stats_Combined_2016q2!B$2:F$479,5,FALSE),0)</f>
        <v>665000</v>
      </c>
      <c r="M36" s="3">
        <f>IFERROR(VLOOKUP(B36,[6]LSG_Stats_Combined_2016q3!B$2:F$479,5,FALSE),0)</f>
        <v>460000</v>
      </c>
      <c r="N36" s="3">
        <f>IFERROR(VLOOKUP(B36,[7]LSG_Stats_Combined_2016q4!B$2:F$478,5,FALSE),0)</f>
        <v>633000</v>
      </c>
      <c r="O36" s="3">
        <f>IFERROR(VLOOKUP(B36,[8]LSG_Stats_Combined_2017q1!B$2:F$479,5,FALSE),0)</f>
        <v>0</v>
      </c>
      <c r="P36" s="3">
        <f>IFERROR(VLOOKUP(B36,[9]LSG_Stats_Combined_2017q2!B$2:F$479,5,FALSE),0)</f>
        <v>0</v>
      </c>
      <c r="Q36" s="3">
        <f>IFERROR(VLOOKUP(B36,[10]City_Suburb_2017q3!B$2:F$479,5,FALSE),0)</f>
        <v>615000</v>
      </c>
      <c r="R36" s="3">
        <f>IFERROR(VLOOKUP(B36,[11]LSG_Stats_Combined_2017q4!B$2:F$480,5,FALSE),0)</f>
        <v>0</v>
      </c>
      <c r="S36" s="3">
        <f>IFERROR(VLOOKUP(B36,[12]LSG_Stats_Combined_2018q1!B$1:G$480,5,FALSE),0)</f>
        <v>794000</v>
      </c>
      <c r="T36" s="5">
        <v>0</v>
      </c>
      <c r="U36" s="5">
        <v>0</v>
      </c>
      <c r="V36" s="3">
        <v>715500</v>
      </c>
      <c r="W36" s="3">
        <v>775000</v>
      </c>
      <c r="X36" s="3">
        <v>572315</v>
      </c>
      <c r="Y36" s="3">
        <v>440000</v>
      </c>
      <c r="Z36" s="3">
        <v>565000</v>
      </c>
      <c r="AA36" s="3">
        <v>1283000</v>
      </c>
      <c r="AB36" s="3">
        <v>700000</v>
      </c>
      <c r="AC36" s="3">
        <v>600000</v>
      </c>
      <c r="AD36" s="3">
        <v>535000</v>
      </c>
      <c r="AE36" s="3">
        <v>712500</v>
      </c>
      <c r="AF36" s="3">
        <v>770000</v>
      </c>
      <c r="AG36" s="3">
        <v>0</v>
      </c>
      <c r="AH36" s="3">
        <v>900000</v>
      </c>
      <c r="AI36" s="3">
        <v>0</v>
      </c>
      <c r="AJ36" s="3">
        <v>2005000</v>
      </c>
      <c r="AK36" s="3">
        <v>0</v>
      </c>
      <c r="AL36" s="3">
        <v>0</v>
      </c>
      <c r="AM36" s="3">
        <v>747500</v>
      </c>
      <c r="AN36" s="4">
        <v>830000</v>
      </c>
      <c r="AO36" s="4">
        <v>0</v>
      </c>
      <c r="AP36" s="4">
        <v>1047500</v>
      </c>
      <c r="AQ36" s="4">
        <v>0</v>
      </c>
      <c r="AR36" s="4">
        <v>0</v>
      </c>
    </row>
    <row r="37" spans="1:44" ht="15" x14ac:dyDescent="0.2">
      <c r="A37" s="2" t="s">
        <v>4</v>
      </c>
      <c r="B37" s="3" t="s">
        <v>38</v>
      </c>
      <c r="C37" s="3">
        <v>512500</v>
      </c>
      <c r="D37" s="3">
        <f>IFERROR(VLOOKUP(B37,'[1]All Metro Suburbs'!B$2:D$483,3,FALSE),0)</f>
        <v>444250</v>
      </c>
      <c r="E37" s="3">
        <f>IFERROR(VLOOKUP(B37,[2]LSG_Stats_Combined!B$2:D$478,3,FALSE),0)</f>
        <v>510000</v>
      </c>
      <c r="F37" s="3">
        <f>IFERROR(VLOOKUP(B37,[3]Sheet1!B$2:D$478,3,FALSE),0)</f>
        <v>490000</v>
      </c>
      <c r="G37" s="3">
        <v>486000</v>
      </c>
      <c r="H37" s="3">
        <f>IFERROR(VLOOKUP(B37,'[1]All Metro Suburbs'!B$2:F$483,5,FALSE),)</f>
        <v>525000</v>
      </c>
      <c r="I37" s="3">
        <f>IFERROR(VLOOKUP(B37,[2]LSG_Stats_Combined!B$2:F$478,5,FALSE),)</f>
        <v>532500</v>
      </c>
      <c r="J37" s="3">
        <f>IFERROR(VLOOKUP(B37,[3]Sheet1!B$2:F$478,5,FALSE),0)</f>
        <v>615000</v>
      </c>
      <c r="K37" s="3">
        <f>IFERROR(VLOOKUP(B37,[4]Sheet1!B$2:F$478,5,FALSE),0)</f>
        <v>557500</v>
      </c>
      <c r="L37" s="3">
        <f>IFERROR(VLOOKUP(B37,[5]LSG_Stats_Combined_2016q2!B$2:F$479,5,FALSE),0)</f>
        <v>605000</v>
      </c>
      <c r="M37" s="3">
        <f>IFERROR(VLOOKUP(B37,[6]LSG_Stats_Combined_2016q3!B$2:F$479,5,FALSE),0)</f>
        <v>563000</v>
      </c>
      <c r="N37" s="3">
        <f>IFERROR(VLOOKUP(B37,[7]LSG_Stats_Combined_2016q4!B$2:F$478,5,FALSE),0)</f>
        <v>556250</v>
      </c>
      <c r="O37" s="3">
        <f>IFERROR(VLOOKUP(B37,[8]LSG_Stats_Combined_2017q1!B$2:F$479,5,FALSE),0)</f>
        <v>580000</v>
      </c>
      <c r="P37" s="3">
        <f>IFERROR(VLOOKUP(B37,[9]LSG_Stats_Combined_2017q2!B$2:F$479,5,FALSE),0)</f>
        <v>581500</v>
      </c>
      <c r="Q37" s="3">
        <f>IFERROR(VLOOKUP(B37,[10]City_Suburb_2017q3!B$2:F$479,5,FALSE),0)</f>
        <v>612500</v>
      </c>
      <c r="R37" s="3">
        <f>IFERROR(VLOOKUP(B37,[11]LSG_Stats_Combined_2017q4!B$2:F$480,5,FALSE),0)</f>
        <v>639000</v>
      </c>
      <c r="S37" s="3">
        <f>IFERROR(VLOOKUP(B37,[12]LSG_Stats_Combined_2018q1!B$1:G$480,5,FALSE),0)</f>
        <v>612500</v>
      </c>
      <c r="T37" s="3">
        <v>652500</v>
      </c>
      <c r="U37" s="3">
        <v>630000</v>
      </c>
      <c r="V37" s="3">
        <v>637500</v>
      </c>
      <c r="W37" s="3">
        <v>662500</v>
      </c>
      <c r="X37" s="3">
        <v>604500</v>
      </c>
      <c r="Y37" s="3">
        <v>620000</v>
      </c>
      <c r="Z37" s="3">
        <v>600000</v>
      </c>
      <c r="AA37" s="3">
        <v>695000</v>
      </c>
      <c r="AB37" s="3">
        <v>764500</v>
      </c>
      <c r="AC37" s="3">
        <v>0</v>
      </c>
      <c r="AD37" s="3">
        <v>851000</v>
      </c>
      <c r="AE37" s="3">
        <v>830000</v>
      </c>
      <c r="AF37" s="3">
        <v>692000</v>
      </c>
      <c r="AG37" s="3">
        <v>1240000</v>
      </c>
      <c r="AH37" s="3">
        <v>830000</v>
      </c>
      <c r="AI37" s="3">
        <v>0</v>
      </c>
      <c r="AJ37" s="3">
        <v>875000</v>
      </c>
      <c r="AK37" s="3">
        <v>897000</v>
      </c>
      <c r="AL37" s="3">
        <v>861000</v>
      </c>
      <c r="AM37" s="3">
        <v>0</v>
      </c>
      <c r="AN37" s="4">
        <v>874575</v>
      </c>
      <c r="AO37" s="4">
        <v>921000</v>
      </c>
      <c r="AP37" s="4">
        <v>937000</v>
      </c>
      <c r="AQ37" s="4">
        <v>985000</v>
      </c>
      <c r="AR37" s="4">
        <v>1085000</v>
      </c>
    </row>
    <row r="38" spans="1:44" ht="15" x14ac:dyDescent="0.2">
      <c r="A38" s="2" t="s">
        <v>4</v>
      </c>
      <c r="B38" s="3" t="s">
        <v>39</v>
      </c>
      <c r="C38" s="3">
        <v>475000</v>
      </c>
      <c r="D38" s="3">
        <f>IFERROR(VLOOKUP(B38,'[1]All Metro Suburbs'!B$2:D$483,3,FALSE),0)</f>
        <v>0</v>
      </c>
      <c r="E38" s="3">
        <f>IFERROR(VLOOKUP(B38,[2]LSG_Stats_Combined!B$2:D$478,3,FALSE),0)</f>
        <v>0</v>
      </c>
      <c r="F38" s="3">
        <f>IFERROR(VLOOKUP(B38,[3]Sheet1!B$2:D$478,3,FALSE),0)</f>
        <v>0</v>
      </c>
      <c r="G38" s="3">
        <v>0</v>
      </c>
      <c r="H38" s="3">
        <f>IFERROR(VLOOKUP(B38,'[1]All Metro Suburbs'!B$2:F$483,5,FALSE),)</f>
        <v>0</v>
      </c>
      <c r="I38" s="3">
        <f>IFERROR(VLOOKUP(B38,[2]LSG_Stats_Combined!B$2:F$478,5,FALSE),)</f>
        <v>0</v>
      </c>
      <c r="J38" s="3">
        <f>IFERROR(VLOOKUP(B38,[3]Sheet1!B$2:F$478,5,FALSE),0)</f>
        <v>0</v>
      </c>
      <c r="K38" s="3">
        <f>IFERROR(VLOOKUP(B38,[4]Sheet1!B$2:F$478,5,FALSE),0)</f>
        <v>0</v>
      </c>
      <c r="L38" s="3">
        <f>IFERROR(VLOOKUP(B38,[5]LSG_Stats_Combined_2016q2!B$2:F$479,5,FALSE),0)</f>
        <v>0</v>
      </c>
      <c r="M38" s="3">
        <f>IFERROR(VLOOKUP(B38,[6]LSG_Stats_Combined_2016q3!B$2:F$479,5,FALSE),0)</f>
        <v>0</v>
      </c>
      <c r="N38" s="3">
        <f>IFERROR(VLOOKUP(B38,[7]LSG_Stats_Combined_2016q4!B$2:F$478,5,FALSE),0)</f>
        <v>0</v>
      </c>
      <c r="O38" s="3">
        <f>IFERROR(VLOOKUP(B38,[8]LSG_Stats_Combined_2017q1!B$2:F$479,5,FALSE),0)</f>
        <v>0</v>
      </c>
      <c r="P38" s="3">
        <f>IFERROR(VLOOKUP(B38,[9]LSG_Stats_Combined_2017q2!B$2:F$479,5,FALSE),0)</f>
        <v>0</v>
      </c>
      <c r="Q38" s="3">
        <f>IFERROR(VLOOKUP(B38,[10]City_Suburb_2017q3!B$2:F$479,5,FALSE),0)</f>
        <v>0</v>
      </c>
      <c r="R38" s="3">
        <f>IFERROR(VLOOKUP(B38,[11]LSG_Stats_Combined_2017q4!B$2:F$480,5,FALSE),0)</f>
        <v>0</v>
      </c>
      <c r="S38" s="3">
        <f>IFERROR(VLOOKUP(B38,[12]LSG_Stats_Combined_2018q1!B$1:G$480,5,FALSE),0)</f>
        <v>0</v>
      </c>
      <c r="T38" s="5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515000</v>
      </c>
      <c r="AB38" s="3">
        <v>670000</v>
      </c>
      <c r="AC38" s="3">
        <v>790000</v>
      </c>
      <c r="AD38" s="3">
        <v>680000</v>
      </c>
      <c r="AE38" s="3">
        <v>671500</v>
      </c>
      <c r="AF38" s="3">
        <v>860592.5</v>
      </c>
      <c r="AG38" s="3">
        <v>673000</v>
      </c>
      <c r="AH38" s="3">
        <v>732250</v>
      </c>
      <c r="AI38" s="3">
        <v>0</v>
      </c>
      <c r="AJ38" s="3">
        <v>820000</v>
      </c>
      <c r="AK38" s="3">
        <v>0</v>
      </c>
      <c r="AL38" s="3">
        <v>0</v>
      </c>
      <c r="AM38" s="3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</row>
    <row r="39" spans="1:44" ht="15" x14ac:dyDescent="0.2">
      <c r="A39" s="2" t="s">
        <v>4</v>
      </c>
      <c r="B39" s="3" t="s">
        <v>40</v>
      </c>
      <c r="C39" s="3">
        <v>695000</v>
      </c>
      <c r="D39" s="3">
        <f>IFERROR(VLOOKUP(B39,'[1]All Metro Suburbs'!B$2:D$483,3,FALSE),0)</f>
        <v>585000</v>
      </c>
      <c r="E39" s="3">
        <f>IFERROR(VLOOKUP(B39,[2]LSG_Stats_Combined!B$2:D$478,3,FALSE),0)</f>
        <v>690000</v>
      </c>
      <c r="F39" s="3">
        <f>IFERROR(VLOOKUP(B39,[3]Sheet1!B$2:D$478,3,FALSE),0)</f>
        <v>660000</v>
      </c>
      <c r="G39" s="3">
        <v>622500</v>
      </c>
      <c r="H39" s="3">
        <f>IFERROR(VLOOKUP(B39,'[1]All Metro Suburbs'!B$2:F$483,5,FALSE),)</f>
        <v>727742.5</v>
      </c>
      <c r="I39" s="3">
        <f>IFERROR(VLOOKUP(B39,[2]LSG_Stats_Combined!B$2:F$478,5,FALSE),)</f>
        <v>606000</v>
      </c>
      <c r="J39" s="3">
        <f>IFERROR(VLOOKUP(B39,[3]Sheet1!B$2:F$478,5,FALSE),0)</f>
        <v>700000</v>
      </c>
      <c r="K39" s="3">
        <f>IFERROR(VLOOKUP(B39,[4]Sheet1!B$2:F$478,5,FALSE),0)</f>
        <v>727500</v>
      </c>
      <c r="L39" s="3">
        <f>IFERROR(VLOOKUP(B39,[5]LSG_Stats_Combined_2016q2!B$2:F$479,5,FALSE),0)</f>
        <v>755000</v>
      </c>
      <c r="M39" s="3">
        <f>IFERROR(VLOOKUP(B39,[6]LSG_Stats_Combined_2016q3!B$2:F$479,5,FALSE),0)</f>
        <v>645000</v>
      </c>
      <c r="N39" s="3">
        <f>IFERROR(VLOOKUP(B39,[7]LSG_Stats_Combined_2016q4!B$2:F$478,5,FALSE),0)</f>
        <v>822000</v>
      </c>
      <c r="O39" s="3">
        <f>IFERROR(VLOOKUP(B39,[8]LSG_Stats_Combined_2017q1!B$2:F$479,5,FALSE),0)</f>
        <v>780000</v>
      </c>
      <c r="P39" s="3">
        <f>IFERROR(VLOOKUP(B39,[9]LSG_Stats_Combined_2017q2!B$2:F$479,5,FALSE),0)</f>
        <v>730000</v>
      </c>
      <c r="Q39" s="3">
        <f>IFERROR(VLOOKUP(B39,[10]City_Suburb_2017q3!B$2:F$479,5,FALSE),0)</f>
        <v>704000</v>
      </c>
      <c r="R39" s="3">
        <f>IFERROR(VLOOKUP(B39,[11]LSG_Stats_Combined_2017q4!B$2:F$480,5,FALSE),0)</f>
        <v>710000</v>
      </c>
      <c r="S39" s="3">
        <f>IFERROR(VLOOKUP(B39,[12]LSG_Stats_Combined_2018q1!B$1:G$480,5,FALSE),0)</f>
        <v>690000</v>
      </c>
      <c r="T39" s="3">
        <v>780000</v>
      </c>
      <c r="U39" s="5">
        <v>725000</v>
      </c>
      <c r="V39" s="3">
        <v>900000</v>
      </c>
      <c r="W39" s="3">
        <v>792558</v>
      </c>
      <c r="X39" s="3">
        <v>705000</v>
      </c>
      <c r="Y39" s="3">
        <v>878750</v>
      </c>
      <c r="Z39" s="3">
        <v>842500</v>
      </c>
      <c r="AA39" s="3">
        <v>550000</v>
      </c>
      <c r="AB39" s="3">
        <v>815000</v>
      </c>
      <c r="AC39" s="3">
        <v>537000</v>
      </c>
      <c r="AD39" s="3">
        <v>585000</v>
      </c>
      <c r="AE39" s="3">
        <v>0</v>
      </c>
      <c r="AF39" s="3">
        <v>550000</v>
      </c>
      <c r="AG39" s="3">
        <v>796944</v>
      </c>
      <c r="AH39" s="3">
        <v>0</v>
      </c>
      <c r="AI39" s="3">
        <v>1070000</v>
      </c>
      <c r="AJ39" s="3">
        <v>1750000</v>
      </c>
      <c r="AK39" s="3">
        <v>1262500</v>
      </c>
      <c r="AL39" s="3">
        <v>1415000</v>
      </c>
      <c r="AM39" s="3">
        <v>1240000</v>
      </c>
      <c r="AN39" s="4">
        <v>1120000</v>
      </c>
      <c r="AO39" s="4">
        <v>1100000</v>
      </c>
      <c r="AP39" s="4">
        <v>1230000</v>
      </c>
      <c r="AQ39" s="4">
        <v>1325000</v>
      </c>
      <c r="AR39" s="4">
        <v>1450000</v>
      </c>
    </row>
    <row r="40" spans="1:44" ht="15" x14ac:dyDescent="0.2">
      <c r="A40" s="2" t="s">
        <v>4</v>
      </c>
      <c r="B40" s="3" t="s">
        <v>41</v>
      </c>
      <c r="C40" s="3">
        <v>686000</v>
      </c>
      <c r="D40" s="3">
        <f>IFERROR(VLOOKUP(B40,'[1]All Metro Suburbs'!B$2:D$483,3,FALSE),0)</f>
        <v>728000</v>
      </c>
      <c r="E40" s="3">
        <f>IFERROR(VLOOKUP(B40,[2]LSG_Stats_Combined!B$2:D$478,3,FALSE),0)</f>
        <v>584000</v>
      </c>
      <c r="F40" s="3">
        <f>IFERROR(VLOOKUP(B40,[3]Sheet1!B$2:D$478,3,FALSE),0)</f>
        <v>410000</v>
      </c>
      <c r="G40" s="3">
        <v>648750</v>
      </c>
      <c r="H40" s="3">
        <f>IFERROR(VLOOKUP(B40,'[1]All Metro Suburbs'!B$2:F$483,5,FALSE),)</f>
        <v>517500</v>
      </c>
      <c r="I40" s="3">
        <f>IFERROR(VLOOKUP(B40,[2]LSG_Stats_Combined!B$2:F$478,5,FALSE),)</f>
        <v>0</v>
      </c>
      <c r="J40" s="3">
        <f>IFERROR(VLOOKUP(B40,[3]Sheet1!B$2:F$478,5,FALSE),0)</f>
        <v>0</v>
      </c>
      <c r="K40" s="3">
        <f>IFERROR(VLOOKUP(B40,[4]Sheet1!B$2:F$478,5,FALSE),0)</f>
        <v>525000</v>
      </c>
      <c r="L40" s="3">
        <f>IFERROR(VLOOKUP(B40,[5]LSG_Stats_Combined_2016q2!B$2:F$479,5,FALSE),0)</f>
        <v>0</v>
      </c>
      <c r="M40" s="3">
        <f>IFERROR(VLOOKUP(B40,[6]LSG_Stats_Combined_2016q3!B$2:F$479,5,FALSE),0)</f>
        <v>590000</v>
      </c>
      <c r="N40" s="3">
        <f>IFERROR(VLOOKUP(B40,[7]LSG_Stats_Combined_2016q4!B$2:F$478,5,FALSE),0)</f>
        <v>550000</v>
      </c>
      <c r="O40" s="3">
        <f>IFERROR(VLOOKUP(B40,[8]LSG_Stats_Combined_2017q1!B$2:F$479,5,FALSE),0)</f>
        <v>621500</v>
      </c>
      <c r="P40" s="3">
        <f>IFERROR(VLOOKUP(B40,[9]LSG_Stats_Combined_2017q2!B$2:F$479,5,FALSE),0)</f>
        <v>649000</v>
      </c>
      <c r="Q40" s="3">
        <f>IFERROR(VLOOKUP(B40,[10]City_Suburb_2017q3!B$2:F$479,5,FALSE),0)</f>
        <v>550000</v>
      </c>
      <c r="R40" s="3">
        <f>IFERROR(VLOOKUP(B40,[11]LSG_Stats_Combined_2017q4!B$2:F$480,5,FALSE),0)</f>
        <v>513000</v>
      </c>
      <c r="S40" s="3">
        <f>IFERROR(VLOOKUP(B40,[12]LSG_Stats_Combined_2018q1!B$1:G$480,5,FALSE),0)</f>
        <v>550000</v>
      </c>
      <c r="T40" s="3">
        <v>790000</v>
      </c>
      <c r="U40" s="3">
        <v>859500</v>
      </c>
      <c r="V40" s="3">
        <v>1015000</v>
      </c>
      <c r="W40" s="3">
        <v>720000</v>
      </c>
      <c r="X40" s="3">
        <v>0</v>
      </c>
      <c r="Y40" s="3">
        <v>530000</v>
      </c>
      <c r="Z40" s="3">
        <v>761000</v>
      </c>
      <c r="AA40" s="3">
        <v>0</v>
      </c>
      <c r="AB40" s="3">
        <v>0</v>
      </c>
      <c r="AC40" s="3">
        <v>953500</v>
      </c>
      <c r="AD40" s="3">
        <v>0</v>
      </c>
      <c r="AE40" s="3">
        <v>0</v>
      </c>
      <c r="AF40" s="3">
        <v>669950</v>
      </c>
      <c r="AG40" s="3">
        <v>0</v>
      </c>
      <c r="AH40" s="3">
        <v>0</v>
      </c>
      <c r="AI40" s="3">
        <v>1650000</v>
      </c>
      <c r="AJ40" s="3">
        <v>1038000</v>
      </c>
      <c r="AK40" s="3">
        <v>0</v>
      </c>
      <c r="AL40" s="3">
        <v>1351000</v>
      </c>
      <c r="AM40" s="3">
        <v>1720000</v>
      </c>
      <c r="AN40" s="4">
        <v>0</v>
      </c>
      <c r="AO40" s="4">
        <v>960000</v>
      </c>
      <c r="AP40" s="4">
        <v>980000</v>
      </c>
      <c r="AQ40" s="4">
        <v>1050000</v>
      </c>
      <c r="AR40" s="4">
        <v>967500</v>
      </c>
    </row>
    <row r="41" spans="1:44" ht="15" x14ac:dyDescent="0.2">
      <c r="A41" s="2" t="s">
        <v>4</v>
      </c>
      <c r="B41" s="3" t="s">
        <v>42</v>
      </c>
      <c r="C41" s="3">
        <v>549000</v>
      </c>
      <c r="D41" s="3">
        <f>IFERROR(VLOOKUP(B41,'[1]All Metro Suburbs'!B$2:D$483,3,FALSE),0)</f>
        <v>520000</v>
      </c>
      <c r="E41" s="3">
        <f>IFERROR(VLOOKUP(B41,[2]LSG_Stats_Combined!B$2:D$478,3,FALSE),0)</f>
        <v>715000</v>
      </c>
      <c r="F41" s="3">
        <f>IFERROR(VLOOKUP(B41,[3]Sheet1!B$2:D$478,3,FALSE),0)</f>
        <v>765000</v>
      </c>
      <c r="G41" s="3">
        <v>0</v>
      </c>
      <c r="H41" s="3">
        <f>IFERROR(VLOOKUP(B41,'[1]All Metro Suburbs'!B$2:F$483,5,FALSE),)</f>
        <v>588750</v>
      </c>
      <c r="I41" s="3">
        <f>IFERROR(VLOOKUP(B41,[2]LSG_Stats_Combined!B$2:F$478,5,FALSE),)</f>
        <v>965000</v>
      </c>
      <c r="J41" s="3">
        <f>IFERROR(VLOOKUP(B41,[3]Sheet1!B$2:F$478,5,FALSE),0)</f>
        <v>0</v>
      </c>
      <c r="K41" s="3">
        <f>IFERROR(VLOOKUP(B41,[4]Sheet1!B$2:F$478,5,FALSE),0)</f>
        <v>0</v>
      </c>
      <c r="L41" s="3">
        <f>IFERROR(VLOOKUP(B41,[5]LSG_Stats_Combined_2016q2!B$2:F$479,5,FALSE),0)</f>
        <v>607500</v>
      </c>
      <c r="M41" s="3">
        <f>IFERROR(VLOOKUP(B41,[6]LSG_Stats_Combined_2016q3!B$2:F$479,5,FALSE),0)</f>
        <v>974750</v>
      </c>
      <c r="N41" s="3">
        <f>IFERROR(VLOOKUP(B41,[7]LSG_Stats_Combined_2016q4!B$2:F$478,5,FALSE),0)</f>
        <v>578000</v>
      </c>
      <c r="O41" s="3">
        <f>IFERROR(VLOOKUP(B41,[8]LSG_Stats_Combined_2017q1!B$2:F$479,5,FALSE),0)</f>
        <v>779500</v>
      </c>
      <c r="P41" s="3">
        <f>IFERROR(VLOOKUP(B41,[9]LSG_Stats_Combined_2017q2!B$2:F$479,5,FALSE),0)</f>
        <v>827500</v>
      </c>
      <c r="Q41" s="3">
        <f>IFERROR(VLOOKUP(B41,[10]City_Suburb_2017q3!B$2:F$479,5,FALSE),0)</f>
        <v>900000</v>
      </c>
      <c r="R41" s="3">
        <f>IFERROR(VLOOKUP(B41,[11]LSG_Stats_Combined_2017q4!B$2:F$480,5,FALSE),0)</f>
        <v>810000</v>
      </c>
      <c r="S41" s="3">
        <f>IFERROR(VLOOKUP(B41,[12]LSG_Stats_Combined_2018q1!B$1:G$480,5,FALSE),0)</f>
        <v>639000</v>
      </c>
      <c r="T41" s="3">
        <v>795000</v>
      </c>
      <c r="U41" s="3">
        <v>566000</v>
      </c>
      <c r="V41" s="3">
        <v>702112</v>
      </c>
      <c r="W41" s="3">
        <v>657500</v>
      </c>
      <c r="X41" s="3">
        <v>726000</v>
      </c>
      <c r="Y41" s="3">
        <v>669500</v>
      </c>
      <c r="Z41" s="3">
        <v>767500</v>
      </c>
      <c r="AA41" s="3">
        <v>684500</v>
      </c>
      <c r="AB41" s="3">
        <v>0</v>
      </c>
      <c r="AC41" s="3">
        <v>737500</v>
      </c>
      <c r="AD41" s="3">
        <v>496075</v>
      </c>
      <c r="AE41" s="3">
        <v>930000</v>
      </c>
      <c r="AF41" s="3">
        <v>1250000</v>
      </c>
      <c r="AG41" s="3">
        <v>930000</v>
      </c>
      <c r="AH41" s="3">
        <v>1650000</v>
      </c>
      <c r="AI41" s="3">
        <v>1911000</v>
      </c>
      <c r="AJ41" s="3">
        <v>1700000</v>
      </c>
      <c r="AK41" s="3">
        <v>1380000</v>
      </c>
      <c r="AL41" s="3">
        <v>1067000</v>
      </c>
      <c r="AM41" s="3">
        <v>1387500</v>
      </c>
      <c r="AN41" s="4">
        <v>1169000</v>
      </c>
      <c r="AO41" s="4">
        <v>1040000</v>
      </c>
      <c r="AP41" s="4">
        <v>920000</v>
      </c>
      <c r="AQ41" s="4">
        <v>0</v>
      </c>
      <c r="AR41" s="4">
        <v>1350000</v>
      </c>
    </row>
    <row r="42" spans="1:44" ht="15" x14ac:dyDescent="0.2">
      <c r="A42" s="2" t="s">
        <v>4</v>
      </c>
      <c r="B42" s="3" t="s">
        <v>43</v>
      </c>
      <c r="C42" s="3">
        <v>370000</v>
      </c>
      <c r="D42" s="3">
        <f>IFERROR(VLOOKUP(B42,'[1]All Metro Suburbs'!B$2:D$483,3,FALSE),0)</f>
        <v>545000</v>
      </c>
      <c r="E42" s="3">
        <f>IFERROR(VLOOKUP(B42,[2]LSG_Stats_Combined!B$2:D$478,3,FALSE),0)</f>
        <v>407500</v>
      </c>
      <c r="F42" s="3">
        <f>IFERROR(VLOOKUP(B42,[3]Sheet1!B$2:D$478,3,FALSE),0)</f>
        <v>482000</v>
      </c>
      <c r="G42" s="3">
        <v>500000</v>
      </c>
      <c r="H42" s="3">
        <f>IFERROR(VLOOKUP(B42,'[1]All Metro Suburbs'!B$2:F$483,5,FALSE),)</f>
        <v>423750</v>
      </c>
      <c r="I42" s="3">
        <f>IFERROR(VLOOKUP(B42,[2]LSG_Stats_Combined!B$2:F$478,5,FALSE),)</f>
        <v>382500</v>
      </c>
      <c r="J42" s="3">
        <f>IFERROR(VLOOKUP(B42,[3]Sheet1!B$2:F$478,5,FALSE),0)</f>
        <v>520000</v>
      </c>
      <c r="K42" s="3">
        <f>IFERROR(VLOOKUP(B42,[4]Sheet1!B$2:F$478,5,FALSE),0)</f>
        <v>472000</v>
      </c>
      <c r="L42" s="3">
        <f>IFERROR(VLOOKUP(B42,[5]LSG_Stats_Combined_2016q2!B$2:F$479,5,FALSE),0)</f>
        <v>555000</v>
      </c>
      <c r="M42" s="3">
        <f>IFERROR(VLOOKUP(B42,[6]LSG_Stats_Combined_2016q3!B$2:F$479,5,FALSE),0)</f>
        <v>450000</v>
      </c>
      <c r="N42" s="3">
        <f>IFERROR(VLOOKUP(B42,[7]LSG_Stats_Combined_2016q4!B$2:F$478,5,FALSE),0)</f>
        <v>532500</v>
      </c>
      <c r="O42" s="3">
        <f>IFERROR(VLOOKUP(B42,[8]LSG_Stats_Combined_2017q1!B$2:F$479,5,FALSE),0)</f>
        <v>530000</v>
      </c>
      <c r="P42" s="3">
        <f>IFERROR(VLOOKUP(B42,[9]LSG_Stats_Combined_2017q2!B$2:F$479,5,FALSE),0)</f>
        <v>521250</v>
      </c>
      <c r="Q42" s="3">
        <f>IFERROR(VLOOKUP(B42,[10]City_Suburb_2017q3!B$2:F$479,5,FALSE),0)</f>
        <v>630000</v>
      </c>
      <c r="R42" s="3">
        <f>IFERROR(VLOOKUP(B42,[11]LSG_Stats_Combined_2017q4!B$2:F$480,5,FALSE),0)</f>
        <v>473500</v>
      </c>
      <c r="S42" s="3">
        <f>IFERROR(VLOOKUP(B42,[12]LSG_Stats_Combined_2018q1!B$1:G$480,5,FALSE),0)</f>
        <v>477500</v>
      </c>
      <c r="T42" s="3">
        <v>555000</v>
      </c>
      <c r="U42" s="3">
        <v>960000</v>
      </c>
      <c r="V42" s="3">
        <v>1701250</v>
      </c>
      <c r="W42" s="3">
        <v>507000</v>
      </c>
      <c r="X42" s="3">
        <v>0</v>
      </c>
      <c r="Y42" s="3">
        <v>603000</v>
      </c>
      <c r="Z42" s="3">
        <v>507500</v>
      </c>
      <c r="AA42" s="3">
        <v>0</v>
      </c>
      <c r="AB42" s="3">
        <v>2860000</v>
      </c>
      <c r="AC42" s="3">
        <v>1060000</v>
      </c>
      <c r="AD42" s="3">
        <v>1072500</v>
      </c>
      <c r="AE42" s="3">
        <v>1155000</v>
      </c>
      <c r="AF42" s="3">
        <v>1200000</v>
      </c>
      <c r="AG42" s="3">
        <v>1620000</v>
      </c>
      <c r="AH42" s="3">
        <v>1400000</v>
      </c>
      <c r="AI42" s="3">
        <v>1420000</v>
      </c>
      <c r="AJ42" s="3">
        <v>1842444</v>
      </c>
      <c r="AK42" s="3">
        <v>885000</v>
      </c>
      <c r="AL42" s="3">
        <v>730000</v>
      </c>
      <c r="AM42" s="3">
        <v>1350000</v>
      </c>
      <c r="AN42" s="4">
        <v>0</v>
      </c>
      <c r="AO42" s="4">
        <v>0</v>
      </c>
      <c r="AP42" s="4">
        <v>900000</v>
      </c>
      <c r="AQ42" s="4">
        <v>1250000</v>
      </c>
      <c r="AR42" s="4">
        <v>975000</v>
      </c>
    </row>
    <row r="43" spans="1:44" ht="15" x14ac:dyDescent="0.2">
      <c r="A43" s="2" t="s">
        <v>4</v>
      </c>
      <c r="B43" s="3" t="s">
        <v>44</v>
      </c>
      <c r="C43" s="3">
        <v>480000</v>
      </c>
      <c r="D43" s="3">
        <f>IFERROR(VLOOKUP(B43,'[1]All Metro Suburbs'!B$2:D$483,3,FALSE),0)</f>
        <v>380000</v>
      </c>
      <c r="E43" s="3">
        <f>IFERROR(VLOOKUP(B43,[2]LSG_Stats_Combined!B$2:D$478,3,FALSE),0)</f>
        <v>390000</v>
      </c>
      <c r="F43" s="3">
        <f>IFERROR(VLOOKUP(B43,[3]Sheet1!B$2:D$478,3,FALSE),0)</f>
        <v>455000</v>
      </c>
      <c r="G43" s="3">
        <v>415500</v>
      </c>
      <c r="H43" s="3">
        <f>IFERROR(VLOOKUP(B43,'[1]All Metro Suburbs'!B$2:F$483,5,FALSE),)</f>
        <v>605500</v>
      </c>
      <c r="I43" s="3">
        <f>IFERROR(VLOOKUP(B43,[2]LSG_Stats_Combined!B$2:F$478,5,FALSE),)</f>
        <v>525000</v>
      </c>
      <c r="J43" s="3">
        <f>IFERROR(VLOOKUP(B43,[3]Sheet1!B$2:F$478,5,FALSE),0)</f>
        <v>400000</v>
      </c>
      <c r="K43" s="3">
        <f>IFERROR(VLOOKUP(B43,[4]Sheet1!B$2:F$478,5,FALSE),0)</f>
        <v>0</v>
      </c>
      <c r="L43" s="3">
        <f>IFERROR(VLOOKUP(B43,[5]LSG_Stats_Combined_2016q2!B$2:F$479,5,FALSE),0)</f>
        <v>480000</v>
      </c>
      <c r="M43" s="3">
        <f>IFERROR(VLOOKUP(B43,[6]LSG_Stats_Combined_2016q3!B$2:F$479,5,FALSE),0)</f>
        <v>565000</v>
      </c>
      <c r="N43" s="3">
        <f>IFERROR(VLOOKUP(B43,[7]LSG_Stats_Combined_2016q4!B$2:F$478,5,FALSE),0)</f>
        <v>0</v>
      </c>
      <c r="O43" s="3">
        <f>IFERROR(VLOOKUP(B43,[8]LSG_Stats_Combined_2017q1!B$2:F$479,5,FALSE),0)</f>
        <v>585250</v>
      </c>
      <c r="P43" s="3">
        <f>IFERROR(VLOOKUP(B43,[9]LSG_Stats_Combined_2017q2!B$2:F$479,5,FALSE),0)</f>
        <v>710000</v>
      </c>
      <c r="Q43" s="3">
        <f>IFERROR(VLOOKUP(B43,[10]City_Suburb_2017q3!B$2:F$479,5,FALSE),0)</f>
        <v>630000</v>
      </c>
      <c r="R43" s="3">
        <f>IFERROR(VLOOKUP(B43,[11]LSG_Stats_Combined_2017q4!B$2:F$480,5,FALSE),0)</f>
        <v>450000</v>
      </c>
      <c r="S43" s="3">
        <f>IFERROR(VLOOKUP(B43,[12]LSG_Stats_Combined_2018q1!B$1:G$480,5,FALSE),0)</f>
        <v>680000</v>
      </c>
      <c r="T43" s="3">
        <v>465000</v>
      </c>
      <c r="U43" s="3">
        <v>550000</v>
      </c>
      <c r="V43" s="3">
        <v>533500</v>
      </c>
      <c r="W43" s="3">
        <v>670000</v>
      </c>
      <c r="X43" s="3">
        <v>665000</v>
      </c>
      <c r="Y43" s="3">
        <v>621508</v>
      </c>
      <c r="Z43" s="3">
        <v>538500</v>
      </c>
      <c r="AA43" s="3">
        <v>880000</v>
      </c>
      <c r="AB43" s="3">
        <v>950000</v>
      </c>
      <c r="AC43" s="3">
        <v>917500</v>
      </c>
      <c r="AD43" s="3">
        <v>1150000</v>
      </c>
      <c r="AE43" s="3">
        <v>1200000</v>
      </c>
      <c r="AF43" s="3">
        <v>987500</v>
      </c>
      <c r="AG43" s="3">
        <v>1742000</v>
      </c>
      <c r="AH43" s="3">
        <v>1605000</v>
      </c>
      <c r="AI43" s="3">
        <v>1470000</v>
      </c>
      <c r="AJ43" s="3">
        <v>1330000</v>
      </c>
      <c r="AK43" s="3">
        <v>991000</v>
      </c>
      <c r="AL43" s="3">
        <v>0</v>
      </c>
      <c r="AM43" s="3">
        <v>1460000</v>
      </c>
      <c r="AN43" s="4">
        <v>1105000</v>
      </c>
      <c r="AO43" s="4">
        <v>0</v>
      </c>
      <c r="AP43" s="4">
        <v>1051000</v>
      </c>
      <c r="AQ43" s="4">
        <v>0</v>
      </c>
      <c r="AR43" s="4">
        <v>0</v>
      </c>
    </row>
    <row r="44" spans="1:44" ht="15" x14ac:dyDescent="0.25">
      <c r="A44" s="2" t="s">
        <v>4</v>
      </c>
      <c r="B44" s="3" t="s">
        <v>45</v>
      </c>
      <c r="C44" s="5">
        <v>0</v>
      </c>
      <c r="D44" s="3">
        <f>IFERROR(VLOOKUP(B44,'[1]All Metro Suburbs'!B$2:D$483,3,FALSE),0)</f>
        <v>0</v>
      </c>
      <c r="E44" s="3">
        <f>IFERROR(VLOOKUP(B44,[2]LSG_Stats_Combined!B$2:D$478,3,FALSE),0)</f>
        <v>0</v>
      </c>
      <c r="F44" s="3">
        <f>IFERROR(VLOOKUP(B44,[3]Sheet1!B$2:D$478,3,FALSE),0)</f>
        <v>0</v>
      </c>
      <c r="G44" s="8">
        <v>805000</v>
      </c>
      <c r="H44" s="3">
        <f>IFERROR(VLOOKUP(B44,'[1]All Metro Suburbs'!B$2:F$483,5,FALSE),)</f>
        <v>0</v>
      </c>
      <c r="I44" s="3">
        <f>IFERROR(VLOOKUP(B44,[2]LSG_Stats_Combined!B$2:F$478,5,FALSE),)</f>
        <v>0</v>
      </c>
      <c r="J44" s="3">
        <f>IFERROR(VLOOKUP(B44,[3]Sheet1!B$2:F$478,5,FALSE),0)</f>
        <v>0</v>
      </c>
      <c r="K44" s="3">
        <f>IFERROR(VLOOKUP(B44,[4]Sheet1!B$2:F$478,5,FALSE),0)</f>
        <v>0</v>
      </c>
      <c r="L44" s="3">
        <f>IFERROR(VLOOKUP(B44,[5]LSG_Stats_Combined_2016q2!B$2:F$479,5,FALSE),0)</f>
        <v>0</v>
      </c>
      <c r="M44" s="3">
        <f>IFERROR(VLOOKUP(B44,[6]LSG_Stats_Combined_2016q3!B$2:F$479,5,FALSE),0)</f>
        <v>0</v>
      </c>
      <c r="N44" s="3">
        <f>IFERROR(VLOOKUP(B44,[7]LSG_Stats_Combined_2016q4!B$2:F$478,5,FALSE),0)</f>
        <v>0</v>
      </c>
      <c r="O44" s="3">
        <f>IFERROR(VLOOKUP(B44,[8]LSG_Stats_Combined_2017q1!B$2:F$479,5,FALSE),0)</f>
        <v>0</v>
      </c>
      <c r="P44" s="3">
        <f>IFERROR(VLOOKUP(B44,[9]LSG_Stats_Combined_2017q2!B$2:F$479,5,FALSE),0)</f>
        <v>660000</v>
      </c>
      <c r="Q44" s="3">
        <f>IFERROR(VLOOKUP(B44,[10]City_Suburb_2017q3!B$2:F$479,5,FALSE),0)</f>
        <v>782000</v>
      </c>
      <c r="R44" s="3">
        <f>IFERROR(VLOOKUP(B44,[11]LSG_Stats_Combined_2017q4!B$2:F$480,5,FALSE),0)</f>
        <v>1065000</v>
      </c>
      <c r="S44" s="3">
        <f>IFERROR(VLOOKUP(B44,[12]LSG_Stats_Combined_2018q1!B$1:G$480,5,FALSE),0)</f>
        <v>688500</v>
      </c>
      <c r="T44" s="3">
        <v>400000</v>
      </c>
      <c r="U44" s="3">
        <v>0</v>
      </c>
      <c r="V44" s="3">
        <v>465000</v>
      </c>
      <c r="W44" s="3">
        <v>0</v>
      </c>
      <c r="X44" s="3">
        <v>820750</v>
      </c>
      <c r="Y44" s="3">
        <v>0</v>
      </c>
      <c r="Z44" s="3">
        <v>0</v>
      </c>
      <c r="AA44" s="3">
        <v>850000</v>
      </c>
      <c r="AB44" s="3">
        <v>1006000</v>
      </c>
      <c r="AC44" s="3">
        <v>790000</v>
      </c>
      <c r="AD44" s="3">
        <v>858500</v>
      </c>
      <c r="AE44" s="3">
        <v>1087500</v>
      </c>
      <c r="AF44" s="3">
        <v>1200000</v>
      </c>
      <c r="AG44" s="3">
        <v>977500</v>
      </c>
      <c r="AH44" s="3">
        <v>1192500</v>
      </c>
      <c r="AI44" s="3">
        <v>1521000</v>
      </c>
      <c r="AJ44" s="3">
        <v>1750500</v>
      </c>
      <c r="AK44" s="3">
        <v>1630000</v>
      </c>
      <c r="AL44" s="3">
        <v>0</v>
      </c>
      <c r="AM44" s="3">
        <v>2000000</v>
      </c>
      <c r="AN44" s="4">
        <v>1290000</v>
      </c>
      <c r="AO44" s="4">
        <v>1658000</v>
      </c>
      <c r="AP44" s="4">
        <v>936000</v>
      </c>
      <c r="AQ44" s="4">
        <v>0</v>
      </c>
      <c r="AR44" s="4">
        <v>0</v>
      </c>
    </row>
    <row r="45" spans="1:44" ht="15" x14ac:dyDescent="0.2">
      <c r="A45" s="2" t="s">
        <v>4</v>
      </c>
      <c r="B45" s="3" t="s">
        <v>46</v>
      </c>
      <c r="C45" s="3">
        <v>0</v>
      </c>
      <c r="D45" s="3">
        <f>IFERROR(VLOOKUP(B45,'[1]All Metro Suburbs'!B$2:D$483,3,FALSE),0)</f>
        <v>610000</v>
      </c>
      <c r="E45" s="3">
        <f>IFERROR(VLOOKUP(B45,[2]LSG_Stats_Combined!B$2:D$478,3,FALSE),0)</f>
        <v>550000</v>
      </c>
      <c r="F45" s="3">
        <f>IFERROR(VLOOKUP(B45,[3]Sheet1!B$2:D$478,3,FALSE),0)</f>
        <v>588888</v>
      </c>
      <c r="G45" s="3">
        <v>840000</v>
      </c>
      <c r="H45" s="3">
        <f>IFERROR(VLOOKUP(B45,'[1]All Metro Suburbs'!B$2:F$483,5,FALSE),)</f>
        <v>560000</v>
      </c>
      <c r="I45" s="3">
        <f>IFERROR(VLOOKUP(B45,[2]LSG_Stats_Combined!B$2:F$478,5,FALSE),)</f>
        <v>1145000</v>
      </c>
      <c r="J45" s="3">
        <f>IFERROR(VLOOKUP(B45,[3]Sheet1!B$2:F$478,5,FALSE),0)</f>
        <v>788500</v>
      </c>
      <c r="K45" s="3">
        <f>IFERROR(VLOOKUP(B45,[4]Sheet1!B$2:F$478,5,FALSE),0)</f>
        <v>955000</v>
      </c>
      <c r="L45" s="3">
        <f>IFERROR(VLOOKUP(B45,[5]LSG_Stats_Combined_2016q2!B$2:F$479,5,FALSE),0)</f>
        <v>569000</v>
      </c>
      <c r="M45" s="3">
        <f>IFERROR(VLOOKUP(B45,[6]LSG_Stats_Combined_2016q3!B$2:F$479,5,FALSE),0)</f>
        <v>485000</v>
      </c>
      <c r="N45" s="3">
        <f>IFERROR(VLOOKUP(B45,[7]LSG_Stats_Combined_2016q4!B$2:F$478,5,FALSE),0)</f>
        <v>682500</v>
      </c>
      <c r="O45" s="3">
        <f>IFERROR(VLOOKUP(B45,[8]LSG_Stats_Combined_2017q1!B$2:F$479,5,FALSE),0)</f>
        <v>860000</v>
      </c>
      <c r="P45" s="3">
        <f>IFERROR(VLOOKUP(B45,[9]LSG_Stats_Combined_2017q2!B$2:F$479,5,FALSE),0)</f>
        <v>0</v>
      </c>
      <c r="Q45" s="3">
        <f>IFERROR(VLOOKUP(B45,[10]City_Suburb_2017q3!B$2:F$479,5,FALSE),0)</f>
        <v>0</v>
      </c>
      <c r="R45" s="3">
        <f>IFERROR(VLOOKUP(B45,[11]LSG_Stats_Combined_2017q4!B$2:F$480,5,FALSE),0)</f>
        <v>560500</v>
      </c>
      <c r="S45" s="3">
        <f>IFERROR(VLOOKUP(B45,[12]LSG_Stats_Combined_2018q1!B$1:G$480,5,FALSE),0)</f>
        <v>718500</v>
      </c>
      <c r="T45" s="3">
        <v>0</v>
      </c>
      <c r="U45" s="3">
        <v>762000</v>
      </c>
      <c r="V45" s="3">
        <v>1015000</v>
      </c>
      <c r="W45" s="3">
        <v>1005000</v>
      </c>
      <c r="X45" s="3">
        <v>755000</v>
      </c>
      <c r="Y45" s="3">
        <v>589500</v>
      </c>
      <c r="Z45" s="3">
        <v>727500</v>
      </c>
      <c r="AA45" s="3">
        <v>1110000</v>
      </c>
      <c r="AB45" s="3">
        <v>758750</v>
      </c>
      <c r="AC45" s="3">
        <v>825000</v>
      </c>
      <c r="AD45" s="3">
        <v>924000</v>
      </c>
      <c r="AE45" s="3">
        <v>1107500</v>
      </c>
      <c r="AF45" s="3">
        <v>1450000</v>
      </c>
      <c r="AG45" s="3">
        <v>1000000</v>
      </c>
      <c r="AH45" s="3">
        <v>1522000</v>
      </c>
      <c r="AI45" s="3">
        <v>1200000</v>
      </c>
      <c r="AJ45" s="3">
        <v>1588500</v>
      </c>
      <c r="AK45" s="3">
        <v>1220000</v>
      </c>
      <c r="AL45" s="3">
        <v>999750</v>
      </c>
      <c r="AM45" s="3">
        <v>0</v>
      </c>
      <c r="AN45" s="4">
        <v>1110000</v>
      </c>
      <c r="AO45" s="4">
        <v>1425000</v>
      </c>
      <c r="AP45" s="4">
        <v>793500</v>
      </c>
      <c r="AQ45" s="4">
        <v>621000</v>
      </c>
      <c r="AR45" s="4">
        <v>1380000</v>
      </c>
    </row>
    <row r="46" spans="1:44" ht="15" x14ac:dyDescent="0.2">
      <c r="A46" s="2" t="s">
        <v>4</v>
      </c>
      <c r="B46" s="3" t="s">
        <v>47</v>
      </c>
      <c r="C46" s="3">
        <v>391291</v>
      </c>
      <c r="D46" s="3">
        <f>IFERROR(VLOOKUP(B46,'[1]All Metro Suburbs'!B$2:D$483,3,FALSE),0)</f>
        <v>0</v>
      </c>
      <c r="E46" s="3">
        <f>IFERROR(VLOOKUP(B46,[2]LSG_Stats_Combined!B$2:D$478,3,FALSE),0)</f>
        <v>0</v>
      </c>
      <c r="F46" s="3">
        <f>IFERROR(VLOOKUP(B46,[3]Sheet1!B$2:D$478,3,FALSE),0)</f>
        <v>0</v>
      </c>
      <c r="G46" s="3">
        <v>313750</v>
      </c>
      <c r="H46" s="3">
        <f>IFERROR(VLOOKUP(B46,'[1]All Metro Suburbs'!B$2:F$483,5,FALSE),)</f>
        <v>0</v>
      </c>
      <c r="I46" s="3">
        <f>IFERROR(VLOOKUP(B46,[2]LSG_Stats_Combined!B$2:F$478,5,FALSE),)</f>
        <v>0</v>
      </c>
      <c r="J46" s="3">
        <f>IFERROR(VLOOKUP(B46,[3]Sheet1!B$2:F$478,5,FALSE),0)</f>
        <v>0</v>
      </c>
      <c r="K46" s="3">
        <f>IFERROR(VLOOKUP(B46,[4]Sheet1!B$2:F$478,5,FALSE),0)</f>
        <v>0</v>
      </c>
      <c r="L46" s="3">
        <f>IFERROR(VLOOKUP(B46,[5]LSG_Stats_Combined_2016q2!B$2:F$479,5,FALSE),0)</f>
        <v>0</v>
      </c>
      <c r="M46" s="3">
        <f>IFERROR(VLOOKUP(B46,[6]LSG_Stats_Combined_2016q3!B$2:F$479,5,FALSE),0)</f>
        <v>0</v>
      </c>
      <c r="N46" s="3">
        <f>IFERROR(VLOOKUP(B46,[7]LSG_Stats_Combined_2016q4!B$2:F$478,5,FALSE),0)</f>
        <v>0</v>
      </c>
      <c r="O46" s="3">
        <f>IFERROR(VLOOKUP(B46,[8]LSG_Stats_Combined_2017q1!B$2:F$479,5,FALSE),0)</f>
        <v>0</v>
      </c>
      <c r="P46" s="3">
        <f>IFERROR(VLOOKUP(B46,[9]LSG_Stats_Combined_2017q2!B$2:F$479,5,FALSE),0)</f>
        <v>0</v>
      </c>
      <c r="Q46" s="3">
        <f>IFERROR(VLOOKUP(B46,[10]City_Suburb_2017q3!B$2:F$479,5,FALSE),0)</f>
        <v>0</v>
      </c>
      <c r="R46" s="3">
        <f>IFERROR(VLOOKUP(B46,[11]LSG_Stats_Combined_2017q4!B$2:F$480,5,FALSE),0)</f>
        <v>0</v>
      </c>
      <c r="S46" s="3">
        <f>IFERROR(VLOOKUP(B46,[12]LSG_Stats_Combined_2018q1!B$1:G$480,5,FALSE),0)</f>
        <v>0</v>
      </c>
      <c r="T46" s="3">
        <v>0</v>
      </c>
      <c r="U46" s="3">
        <v>642000</v>
      </c>
      <c r="V46" s="3">
        <v>899000</v>
      </c>
      <c r="W46" s="3">
        <v>0</v>
      </c>
      <c r="X46" s="3">
        <v>0</v>
      </c>
      <c r="Y46" s="3">
        <v>0</v>
      </c>
      <c r="Z46" s="3">
        <v>0</v>
      </c>
      <c r="AA46" s="3">
        <v>1130000</v>
      </c>
      <c r="AB46" s="3">
        <v>998500</v>
      </c>
      <c r="AC46" s="3">
        <v>920000</v>
      </c>
      <c r="AD46" s="3">
        <v>1750000</v>
      </c>
      <c r="AE46" s="3">
        <v>1260000</v>
      </c>
      <c r="AF46" s="3">
        <v>1175000</v>
      </c>
      <c r="AG46" s="3">
        <v>1565000</v>
      </c>
      <c r="AH46" s="3">
        <v>1950000</v>
      </c>
      <c r="AI46" s="3">
        <v>2100000</v>
      </c>
      <c r="AJ46" s="3">
        <v>1155000</v>
      </c>
      <c r="AK46" s="3">
        <v>465000</v>
      </c>
      <c r="AL46" s="3">
        <v>566000</v>
      </c>
      <c r="AM46" s="3">
        <v>1525000</v>
      </c>
      <c r="AN46" s="4">
        <v>617000</v>
      </c>
      <c r="AO46" s="4">
        <v>570000</v>
      </c>
      <c r="AP46" s="4">
        <v>757500</v>
      </c>
      <c r="AQ46" s="4">
        <v>882500</v>
      </c>
      <c r="AR46" s="4">
        <v>788278</v>
      </c>
    </row>
    <row r="47" spans="1:44" ht="15" x14ac:dyDescent="0.2">
      <c r="A47" s="2" t="s">
        <v>48</v>
      </c>
      <c r="B47" s="3" t="s">
        <v>49</v>
      </c>
      <c r="C47" s="3">
        <v>755000</v>
      </c>
      <c r="D47" s="3">
        <f>IFERROR(VLOOKUP(B47,'[1]All Metro Suburbs'!B$2:D$483,3,FALSE),0)</f>
        <v>945000</v>
      </c>
      <c r="E47" s="3">
        <f>IFERROR(VLOOKUP(B47,[2]LSG_Stats_Combined!B$2:D$478,3,FALSE),0)</f>
        <v>1222000</v>
      </c>
      <c r="F47" s="3">
        <f>IFERROR(VLOOKUP(B47,[3]Sheet1!B$2:D$478,3,FALSE),0)</f>
        <v>955000</v>
      </c>
      <c r="G47" s="3">
        <v>1010000</v>
      </c>
      <c r="H47" s="3">
        <f>IFERROR(VLOOKUP(B47,'[1]All Metro Suburbs'!B$2:F$483,5,FALSE),)</f>
        <v>820000</v>
      </c>
      <c r="I47" s="3">
        <f>IFERROR(VLOOKUP(B47,[2]LSG_Stats_Combined!B$2:F$478,5,FALSE),)</f>
        <v>1000000</v>
      </c>
      <c r="J47" s="3">
        <f>IFERROR(VLOOKUP(B47,[3]Sheet1!B$2:F$478,5,FALSE),0)</f>
        <v>828888</v>
      </c>
      <c r="K47" s="3">
        <f>IFERROR(VLOOKUP(B47,[4]Sheet1!B$2:F$478,5,FALSE),0)</f>
        <v>825000</v>
      </c>
      <c r="L47" s="3">
        <f>IFERROR(VLOOKUP(B47,[5]LSG_Stats_Combined_2016q2!B$2:F$479,5,FALSE),0)</f>
        <v>850000</v>
      </c>
      <c r="M47" s="3">
        <f>IFERROR(VLOOKUP(B47,[6]LSG_Stats_Combined_2016q3!B$2:F$479,5,FALSE),0)</f>
        <v>937500</v>
      </c>
      <c r="N47" s="3">
        <f>IFERROR(VLOOKUP(B47,[7]LSG_Stats_Combined_2016q4!B$2:F$478,5,FALSE),0)</f>
        <v>2535000</v>
      </c>
      <c r="O47" s="3">
        <f>IFERROR(VLOOKUP(B47,[8]LSG_Stats_Combined_2017q1!B$2:F$479,5,FALSE),0)</f>
        <v>759000</v>
      </c>
      <c r="P47" s="3">
        <f>IFERROR(VLOOKUP(B47,[9]LSG_Stats_Combined_2017q2!B$2:F$479,5,FALSE),0)</f>
        <v>1555000</v>
      </c>
      <c r="Q47" s="3">
        <f>IFERROR(VLOOKUP(B47,[10]City_Suburb_2017q3!B$2:F$479,5,FALSE),0)</f>
        <v>1795500</v>
      </c>
      <c r="R47" s="3">
        <f>IFERROR(VLOOKUP(B47,[11]LSG_Stats_Combined_2017q4!B$2:F$480,5,FALSE),0)</f>
        <v>1157500</v>
      </c>
      <c r="S47" s="3">
        <f>IFERROR(VLOOKUP(B47,[12]LSG_Stats_Combined_2018q1!B$1:G$480,5,FALSE),0)</f>
        <v>1200000</v>
      </c>
      <c r="T47" s="3">
        <v>895000</v>
      </c>
      <c r="U47" s="3">
        <v>1120000</v>
      </c>
      <c r="V47" s="3">
        <v>1362500</v>
      </c>
      <c r="W47" s="3">
        <v>2460000</v>
      </c>
      <c r="X47" s="3">
        <v>935000</v>
      </c>
      <c r="Y47" s="3">
        <v>0</v>
      </c>
      <c r="Z47" s="3">
        <v>955000</v>
      </c>
      <c r="AA47" s="3">
        <v>671000</v>
      </c>
      <c r="AB47" s="3">
        <v>0</v>
      </c>
      <c r="AC47" s="3">
        <v>0</v>
      </c>
      <c r="AD47" s="3">
        <v>960000</v>
      </c>
      <c r="AE47" s="3">
        <v>847500</v>
      </c>
      <c r="AF47" s="3">
        <v>1125000</v>
      </c>
      <c r="AG47" s="3">
        <v>1000000</v>
      </c>
      <c r="AH47" s="3">
        <v>805000</v>
      </c>
      <c r="AI47" s="3">
        <v>1668000</v>
      </c>
      <c r="AJ47" s="3">
        <v>1720000</v>
      </c>
      <c r="AK47" s="3">
        <v>1530000</v>
      </c>
      <c r="AL47" s="3">
        <v>0</v>
      </c>
      <c r="AM47" s="3">
        <v>1325500</v>
      </c>
      <c r="AN47" s="4">
        <v>2068000</v>
      </c>
      <c r="AO47" s="4">
        <v>1315500</v>
      </c>
      <c r="AP47" s="4">
        <v>2600000</v>
      </c>
      <c r="AQ47" s="4">
        <v>2000000</v>
      </c>
      <c r="AR47" s="4">
        <v>2760000</v>
      </c>
    </row>
    <row r="48" spans="1:44" ht="15" x14ac:dyDescent="0.2">
      <c r="A48" s="2" t="s">
        <v>48</v>
      </c>
      <c r="B48" s="3" t="s">
        <v>50</v>
      </c>
      <c r="C48" s="3">
        <v>750000</v>
      </c>
      <c r="D48" s="3">
        <f>IFERROR(VLOOKUP(B48,'[1]All Metro Suburbs'!B$2:D$483,3,FALSE),0)</f>
        <v>757000</v>
      </c>
      <c r="E48" s="3">
        <f>IFERROR(VLOOKUP(B48,[2]LSG_Stats_Combined!B$2:D$478,3,FALSE),0)</f>
        <v>905000</v>
      </c>
      <c r="F48" s="3">
        <f>IFERROR(VLOOKUP(B48,[3]Sheet1!B$2:D$478,3,FALSE),0)</f>
        <v>857500</v>
      </c>
      <c r="G48" s="3">
        <v>856000</v>
      </c>
      <c r="H48" s="3">
        <f>IFERROR(VLOOKUP(B48,'[1]All Metro Suburbs'!B$2:F$483,5,FALSE),)</f>
        <v>865000</v>
      </c>
      <c r="I48" s="3">
        <f>IFERROR(VLOOKUP(B48,[2]LSG_Stats_Combined!B$2:F$478,5,FALSE),)</f>
        <v>792500</v>
      </c>
      <c r="J48" s="3">
        <f>IFERROR(VLOOKUP(B48,[3]Sheet1!B$2:F$478,5,FALSE),0)</f>
        <v>870000</v>
      </c>
      <c r="K48" s="3">
        <f>IFERROR(VLOOKUP(B48,[4]Sheet1!B$2:F$478,5,FALSE),0)</f>
        <v>1300000</v>
      </c>
      <c r="L48" s="3">
        <f>IFERROR(VLOOKUP(B48,[5]LSG_Stats_Combined_2016q2!B$2:F$479,5,FALSE),0)</f>
        <v>821220</v>
      </c>
      <c r="M48" s="3">
        <f>IFERROR(VLOOKUP(B48,[6]LSG_Stats_Combined_2016q3!B$2:F$479,5,FALSE),0)</f>
        <v>880000</v>
      </c>
      <c r="N48" s="3">
        <f>IFERROR(VLOOKUP(B48,[7]LSG_Stats_Combined_2016q4!B$2:F$478,5,FALSE),0)</f>
        <v>825000</v>
      </c>
      <c r="O48" s="3">
        <f>IFERROR(VLOOKUP(B48,[8]LSG_Stats_Combined_2017q1!B$2:F$479,5,FALSE),0)</f>
        <v>1050000</v>
      </c>
      <c r="P48" s="3">
        <f>IFERROR(VLOOKUP(B48,[9]LSG_Stats_Combined_2017q2!B$2:F$479,5,FALSE),0)</f>
        <v>877500</v>
      </c>
      <c r="Q48" s="3">
        <f>IFERROR(VLOOKUP(B48,[10]City_Suburb_2017q3!B$2:F$479,5,FALSE),0)</f>
        <v>957000</v>
      </c>
      <c r="R48" s="3">
        <f>IFERROR(VLOOKUP(B48,[11]LSG_Stats_Combined_2017q4!B$2:F$480,5,FALSE),0)</f>
        <v>1012250</v>
      </c>
      <c r="S48" s="3">
        <f>IFERROR(VLOOKUP(B48,[12]LSG_Stats_Combined_2018q1!B$1:G$480,5,FALSE),0)</f>
        <v>963000</v>
      </c>
      <c r="T48" s="3">
        <v>861500</v>
      </c>
      <c r="U48" s="3">
        <v>970000</v>
      </c>
      <c r="V48" s="3">
        <v>870000</v>
      </c>
      <c r="W48" s="3">
        <v>955000</v>
      </c>
      <c r="X48" s="3">
        <v>892500</v>
      </c>
      <c r="Y48" s="3">
        <v>1076500</v>
      </c>
      <c r="Z48" s="3">
        <v>1140000</v>
      </c>
      <c r="AA48" s="3">
        <v>1080000</v>
      </c>
      <c r="AB48" s="3">
        <v>1170000</v>
      </c>
      <c r="AC48" s="3">
        <v>1529000</v>
      </c>
      <c r="AD48" s="3">
        <v>1122500</v>
      </c>
      <c r="AE48" s="3">
        <v>1250000</v>
      </c>
      <c r="AF48" s="3">
        <v>1130000</v>
      </c>
      <c r="AG48" s="3">
        <v>1353000</v>
      </c>
      <c r="AH48" s="3">
        <v>1520000</v>
      </c>
      <c r="AI48" s="3">
        <v>1780000</v>
      </c>
      <c r="AJ48" s="3">
        <v>1500000</v>
      </c>
      <c r="AK48" s="3">
        <v>1630000</v>
      </c>
      <c r="AL48" s="3">
        <v>1670000</v>
      </c>
      <c r="AM48" s="3">
        <v>1256000</v>
      </c>
      <c r="AN48" s="4">
        <v>1790000</v>
      </c>
      <c r="AO48" s="4">
        <v>1520000</v>
      </c>
      <c r="AP48" s="4">
        <v>1804000</v>
      </c>
      <c r="AQ48" s="4">
        <v>2010000</v>
      </c>
      <c r="AR48" s="4">
        <v>1680000</v>
      </c>
    </row>
    <row r="49" spans="1:44" ht="15" x14ac:dyDescent="0.2">
      <c r="A49" s="2" t="s">
        <v>48</v>
      </c>
      <c r="B49" s="3" t="s">
        <v>51</v>
      </c>
      <c r="C49" s="3">
        <v>655000</v>
      </c>
      <c r="D49" s="3">
        <f>IFERROR(VLOOKUP(B49,'[1]All Metro Suburbs'!B$2:D$483,3,FALSE),0)</f>
        <v>669000</v>
      </c>
      <c r="E49" s="3">
        <f>IFERROR(VLOOKUP(B49,[2]LSG_Stats_Combined!B$2:D$478,3,FALSE),0)</f>
        <v>735000</v>
      </c>
      <c r="F49" s="3">
        <f>IFERROR(VLOOKUP(B49,[3]Sheet1!B$2:D$478,3,FALSE),0)</f>
        <v>0</v>
      </c>
      <c r="G49" s="3">
        <v>765000</v>
      </c>
      <c r="H49" s="3">
        <f>IFERROR(VLOOKUP(B49,'[1]All Metro Suburbs'!B$2:F$483,5,FALSE),)</f>
        <v>577500</v>
      </c>
      <c r="I49" s="3">
        <f>IFERROR(VLOOKUP(B49,[2]LSG_Stats_Combined!B$2:F$478,5,FALSE),)</f>
        <v>673000</v>
      </c>
      <c r="J49" s="3">
        <f>IFERROR(VLOOKUP(B49,[3]Sheet1!B$2:F$478,5,FALSE),0)</f>
        <v>736000</v>
      </c>
      <c r="K49" s="3">
        <f>IFERROR(VLOOKUP(B49,[4]Sheet1!B$2:F$478,5,FALSE),0)</f>
        <v>610000</v>
      </c>
      <c r="L49" s="3">
        <f>IFERROR(VLOOKUP(B49,[5]LSG_Stats_Combined_2016q2!B$2:F$479,5,FALSE),0)</f>
        <v>688000</v>
      </c>
      <c r="M49" s="3">
        <f>IFERROR(VLOOKUP(B49,[6]LSG_Stats_Combined_2016q3!B$2:F$479,5,FALSE),0)</f>
        <v>740000</v>
      </c>
      <c r="N49" s="3">
        <f>IFERROR(VLOOKUP(B49,[7]LSG_Stats_Combined_2016q4!B$2:F$478,5,FALSE),0)</f>
        <v>810500</v>
      </c>
      <c r="O49" s="3">
        <f>IFERROR(VLOOKUP(B49,[8]LSG_Stats_Combined_2017q1!B$2:F$479,5,FALSE),0)</f>
        <v>798000</v>
      </c>
      <c r="P49" s="3">
        <f>IFERROR(VLOOKUP(B49,[9]LSG_Stats_Combined_2017q2!B$2:F$479,5,FALSE),0)</f>
        <v>648000</v>
      </c>
      <c r="Q49" s="3">
        <f>IFERROR(VLOOKUP(B49,[10]City_Suburb_2017q3!B$2:F$479,5,FALSE),0)</f>
        <v>730750</v>
      </c>
      <c r="R49" s="3">
        <f>IFERROR(VLOOKUP(B49,[11]LSG_Stats_Combined_2017q4!B$2:F$480,5,FALSE),0)</f>
        <v>685000</v>
      </c>
      <c r="S49" s="3">
        <f>IFERROR(VLOOKUP(B49,[12]LSG_Stats_Combined_2018q1!B$1:G$480,5,FALSE),0)</f>
        <v>757000</v>
      </c>
      <c r="T49" s="3">
        <v>850000</v>
      </c>
      <c r="U49" s="3">
        <v>810000</v>
      </c>
      <c r="V49" s="3">
        <v>797500</v>
      </c>
      <c r="W49" s="3">
        <v>918000</v>
      </c>
      <c r="X49" s="3">
        <v>875000</v>
      </c>
      <c r="Y49" s="3">
        <v>690000</v>
      </c>
      <c r="Z49" s="3">
        <v>740060</v>
      </c>
      <c r="AA49" s="3">
        <v>962500</v>
      </c>
      <c r="AB49" s="3">
        <v>947500</v>
      </c>
      <c r="AC49" s="3">
        <v>0</v>
      </c>
      <c r="AD49" s="3">
        <v>0</v>
      </c>
      <c r="AE49" s="3">
        <v>945000</v>
      </c>
      <c r="AF49" s="3">
        <v>1428000</v>
      </c>
      <c r="AG49" s="3">
        <v>970000</v>
      </c>
      <c r="AH49" s="3">
        <v>1507444</v>
      </c>
      <c r="AI49" s="3">
        <v>1810000</v>
      </c>
      <c r="AJ49" s="3">
        <v>1475000</v>
      </c>
      <c r="AK49" s="3">
        <v>1442500</v>
      </c>
      <c r="AL49" s="3">
        <v>1090000</v>
      </c>
      <c r="AM49" s="3">
        <v>1350000</v>
      </c>
      <c r="AN49" s="4">
        <v>1100000</v>
      </c>
      <c r="AO49" s="4">
        <v>1203000</v>
      </c>
      <c r="AP49" s="4">
        <v>1500000</v>
      </c>
      <c r="AQ49" s="4">
        <v>1362000</v>
      </c>
      <c r="AR49" s="4">
        <v>1445000</v>
      </c>
    </row>
    <row r="50" spans="1:44" ht="15" x14ac:dyDescent="0.2">
      <c r="A50" s="2" t="s">
        <v>48</v>
      </c>
      <c r="B50" s="3" t="s">
        <v>48</v>
      </c>
      <c r="C50" s="3">
        <v>885000</v>
      </c>
      <c r="D50" s="3">
        <f>IFERROR(VLOOKUP(B50,'[1]All Metro Suburbs'!B$2:D$483,3,FALSE),0)</f>
        <v>788000</v>
      </c>
      <c r="E50" s="3">
        <f>IFERROR(VLOOKUP(B50,[2]LSG_Stats_Combined!B$2:D$478,3,FALSE),0)</f>
        <v>677500</v>
      </c>
      <c r="F50" s="3">
        <f>IFERROR(VLOOKUP(B50,[3]Sheet1!B$2:D$478,3,FALSE),0)</f>
        <v>835750</v>
      </c>
      <c r="G50" s="3">
        <v>725000</v>
      </c>
      <c r="H50" s="3">
        <f>IFERROR(VLOOKUP(B50,'[1]All Metro Suburbs'!B$2:F$483,5,FALSE),)</f>
        <v>970000</v>
      </c>
      <c r="I50" s="3">
        <f>IFERROR(VLOOKUP(B50,[2]LSG_Stats_Combined!B$2:F$478,5,FALSE),)</f>
        <v>746000</v>
      </c>
      <c r="J50" s="3">
        <f>IFERROR(VLOOKUP(B50,[3]Sheet1!B$2:F$478,5,FALSE),0)</f>
        <v>800000</v>
      </c>
      <c r="K50" s="3">
        <f>IFERROR(VLOOKUP(B50,[4]Sheet1!B$2:F$478,5,FALSE),0)</f>
        <v>875000</v>
      </c>
      <c r="L50" s="3">
        <f>IFERROR(VLOOKUP(B50,[5]LSG_Stats_Combined_2016q2!B$2:F$479,5,FALSE),0)</f>
        <v>805000</v>
      </c>
      <c r="M50" s="3">
        <f>IFERROR(VLOOKUP(B50,[6]LSG_Stats_Combined_2016q3!B$2:F$479,5,FALSE),0)</f>
        <v>890000</v>
      </c>
      <c r="N50" s="3">
        <f>IFERROR(VLOOKUP(B50,[7]LSG_Stats_Combined_2016q4!B$2:F$478,5,FALSE),0)</f>
        <v>688000</v>
      </c>
      <c r="O50" s="3">
        <f>IFERROR(VLOOKUP(B50,[8]LSG_Stats_Combined_2017q1!B$2:F$479,5,FALSE),0)</f>
        <v>873500</v>
      </c>
      <c r="P50" s="3">
        <f>IFERROR(VLOOKUP(B50,[9]LSG_Stats_Combined_2017q2!B$2:F$479,5,FALSE),0)</f>
        <v>823000</v>
      </c>
      <c r="Q50" s="3">
        <f>IFERROR(VLOOKUP(B50,[10]City_Suburb_2017q3!B$2:F$479,5,FALSE),0)</f>
        <v>1008000</v>
      </c>
      <c r="R50" s="3">
        <f>IFERROR(VLOOKUP(B50,[11]LSG_Stats_Combined_2017q4!B$2:F$480,5,FALSE),0)</f>
        <v>825000</v>
      </c>
      <c r="S50" s="3">
        <f>IFERROR(VLOOKUP(B50,[12]LSG_Stats_Combined_2018q1!B$1:G$480,5,FALSE),0)</f>
        <v>769000</v>
      </c>
      <c r="T50" s="3">
        <v>800000</v>
      </c>
      <c r="U50" s="3">
        <v>1200000</v>
      </c>
      <c r="V50" s="3">
        <v>860000</v>
      </c>
      <c r="W50" s="3">
        <v>1000000</v>
      </c>
      <c r="X50" s="3">
        <v>875500</v>
      </c>
      <c r="Y50" s="3">
        <v>992500</v>
      </c>
      <c r="Z50" s="3">
        <v>870000</v>
      </c>
      <c r="AA50" s="3">
        <v>941000</v>
      </c>
      <c r="AB50" s="3">
        <v>906000</v>
      </c>
      <c r="AC50" s="3">
        <v>948000</v>
      </c>
      <c r="AD50" s="3">
        <v>1312944</v>
      </c>
      <c r="AE50" s="3">
        <v>1050000</v>
      </c>
      <c r="AF50" s="3">
        <v>1275000</v>
      </c>
      <c r="AG50" s="3">
        <v>1185000</v>
      </c>
      <c r="AH50" s="3">
        <v>1280665</v>
      </c>
      <c r="AI50" s="3">
        <v>1918500</v>
      </c>
      <c r="AJ50" s="3">
        <v>1502500</v>
      </c>
      <c r="AK50" s="3">
        <v>1400000</v>
      </c>
      <c r="AL50" s="3">
        <v>1450000</v>
      </c>
      <c r="AM50" s="3">
        <v>1705000</v>
      </c>
      <c r="AN50" s="4">
        <v>1280000</v>
      </c>
      <c r="AO50" s="4">
        <v>1370000</v>
      </c>
      <c r="AP50" s="4">
        <v>1250000</v>
      </c>
      <c r="AQ50" s="4">
        <v>1680000</v>
      </c>
      <c r="AR50" s="4">
        <v>1700000</v>
      </c>
    </row>
    <row r="51" spans="1:44" ht="15" x14ac:dyDescent="0.2">
      <c r="A51" s="2" t="s">
        <v>48</v>
      </c>
      <c r="B51" s="3" t="s">
        <v>52</v>
      </c>
      <c r="C51" s="3">
        <v>932500</v>
      </c>
      <c r="D51" s="3">
        <f>IFERROR(VLOOKUP(B51,'[1]All Metro Suburbs'!B$2:D$483,3,FALSE),0)</f>
        <v>861500</v>
      </c>
      <c r="E51" s="3">
        <f>IFERROR(VLOOKUP(B51,[2]LSG_Stats_Combined!B$2:D$478,3,FALSE),0)</f>
        <v>1040000</v>
      </c>
      <c r="F51" s="3">
        <f>IFERROR(VLOOKUP(B51,[3]Sheet1!B$2:D$478,3,FALSE),0)</f>
        <v>985500</v>
      </c>
      <c r="G51" s="3">
        <v>755000</v>
      </c>
      <c r="H51" s="3">
        <f>IFERROR(VLOOKUP(B51,'[1]All Metro Suburbs'!B$2:F$483,5,FALSE),)</f>
        <v>960000</v>
      </c>
      <c r="I51" s="3">
        <f>IFERROR(VLOOKUP(B51,[2]LSG_Stats_Combined!B$2:F$478,5,FALSE),)</f>
        <v>1060000</v>
      </c>
      <c r="J51" s="3">
        <f>IFERROR(VLOOKUP(B51,[3]Sheet1!B$2:F$478,5,FALSE),0)</f>
        <v>1390000</v>
      </c>
      <c r="K51" s="3">
        <f>IFERROR(VLOOKUP(B51,[4]Sheet1!B$2:F$478,5,FALSE),0)</f>
        <v>897500</v>
      </c>
      <c r="L51" s="3">
        <f>IFERROR(VLOOKUP(B51,[5]LSG_Stats_Combined_2016q2!B$2:F$479,5,FALSE),0)</f>
        <v>1210000</v>
      </c>
      <c r="M51" s="3">
        <f>IFERROR(VLOOKUP(B51,[6]LSG_Stats_Combined_2016q3!B$2:F$479,5,FALSE),0)</f>
        <v>1300000</v>
      </c>
      <c r="N51" s="3">
        <f>IFERROR(VLOOKUP(B51,[7]LSG_Stats_Combined_2016q4!B$2:F$478,5,FALSE),0)</f>
        <v>985000</v>
      </c>
      <c r="O51" s="3">
        <f>IFERROR(VLOOKUP(B51,[8]LSG_Stats_Combined_2017q1!B$2:F$479,5,FALSE),0)</f>
        <v>1390000</v>
      </c>
      <c r="P51" s="3">
        <f>IFERROR(VLOOKUP(B51,[9]LSG_Stats_Combined_2017q2!B$2:F$479,5,FALSE),0)</f>
        <v>1010000</v>
      </c>
      <c r="Q51" s="3">
        <f>IFERROR(VLOOKUP(B51,[10]City_Suburb_2017q3!B$2:F$479,5,FALSE),0)</f>
        <v>1395000</v>
      </c>
      <c r="R51" s="3">
        <f>IFERROR(VLOOKUP(B51,[11]LSG_Stats_Combined_2017q4!B$2:F$480,5,FALSE),0)</f>
        <v>1443000</v>
      </c>
      <c r="S51" s="3">
        <f>IFERROR(VLOOKUP(B51,[12]LSG_Stats_Combined_2018q1!B$1:G$480,5,FALSE),0)</f>
        <v>1288000</v>
      </c>
      <c r="T51" s="3">
        <v>1438000</v>
      </c>
      <c r="U51" s="3">
        <v>0</v>
      </c>
      <c r="V51" s="3">
        <v>1187500</v>
      </c>
      <c r="W51" s="3">
        <v>1250000</v>
      </c>
      <c r="X51" s="3">
        <v>1192500</v>
      </c>
      <c r="Y51" s="3">
        <v>1170000</v>
      </c>
      <c r="Z51" s="3">
        <v>885000</v>
      </c>
      <c r="AA51" s="3">
        <v>845500</v>
      </c>
      <c r="AB51" s="3">
        <v>1076500</v>
      </c>
      <c r="AC51" s="3">
        <v>934750</v>
      </c>
      <c r="AD51" s="3">
        <v>972000</v>
      </c>
      <c r="AE51" s="3">
        <v>1188500</v>
      </c>
      <c r="AF51" s="3">
        <v>1460000</v>
      </c>
      <c r="AG51" s="3">
        <v>1325000</v>
      </c>
      <c r="AH51" s="3">
        <v>2150000</v>
      </c>
      <c r="AI51" s="3">
        <v>1510000</v>
      </c>
      <c r="AJ51" s="3">
        <v>1783000</v>
      </c>
      <c r="AK51" s="3">
        <v>1775000</v>
      </c>
      <c r="AL51" s="3">
        <v>1915000</v>
      </c>
      <c r="AM51" s="3">
        <v>1358500</v>
      </c>
      <c r="AN51" s="4">
        <v>962500</v>
      </c>
      <c r="AO51" s="4">
        <v>1628030</v>
      </c>
      <c r="AP51" s="4">
        <v>2250000</v>
      </c>
      <c r="AQ51" s="4">
        <v>1737500</v>
      </c>
      <c r="AR51" s="4">
        <v>1960000</v>
      </c>
    </row>
    <row r="52" spans="1:44" ht="15" x14ac:dyDescent="0.2">
      <c r="A52" s="2" t="s">
        <v>48</v>
      </c>
      <c r="B52" s="3" t="s">
        <v>53</v>
      </c>
      <c r="C52" s="3">
        <v>499000</v>
      </c>
      <c r="D52" s="3">
        <f>IFERROR(VLOOKUP(B52,'[1]All Metro Suburbs'!B$2:D$483,3,FALSE),0)</f>
        <v>565000</v>
      </c>
      <c r="E52" s="3">
        <f>IFERROR(VLOOKUP(B52,[2]LSG_Stats_Combined!B$2:D$478,3,FALSE),0)</f>
        <v>721000</v>
      </c>
      <c r="F52" s="3">
        <f>IFERROR(VLOOKUP(B52,[3]Sheet1!B$2:D$478,3,FALSE),0)</f>
        <v>841100</v>
      </c>
      <c r="G52" s="3">
        <v>676320</v>
      </c>
      <c r="H52" s="3">
        <f>IFERROR(VLOOKUP(B52,'[1]All Metro Suburbs'!B$2:F$483,5,FALSE),)</f>
        <v>420000</v>
      </c>
      <c r="I52" s="3">
        <f>IFERROR(VLOOKUP(B52,[2]LSG_Stats_Combined!B$2:F$478,5,FALSE),)</f>
        <v>800000</v>
      </c>
      <c r="J52" s="3">
        <f>IFERROR(VLOOKUP(B52,[3]Sheet1!B$2:F$478,5,FALSE),0)</f>
        <v>0</v>
      </c>
      <c r="K52" s="3">
        <f>IFERROR(VLOOKUP(B52,[4]Sheet1!B$2:F$478,5,FALSE),0)</f>
        <v>660000</v>
      </c>
      <c r="L52" s="3">
        <f>IFERROR(VLOOKUP(B52,[5]LSG_Stats_Combined_2016q2!B$2:F$479,5,FALSE),0)</f>
        <v>582500</v>
      </c>
      <c r="M52" s="3">
        <f>IFERROR(VLOOKUP(B52,[6]LSG_Stats_Combined_2016q3!B$2:F$479,5,FALSE),0)</f>
        <v>520000</v>
      </c>
      <c r="N52" s="3">
        <f>IFERROR(VLOOKUP(B52,[7]LSG_Stats_Combined_2016q4!B$2:F$478,5,FALSE),0)</f>
        <v>539000</v>
      </c>
      <c r="O52" s="3">
        <f>IFERROR(VLOOKUP(B52,[8]LSG_Stats_Combined_2017q1!B$2:F$479,5,FALSE),0)</f>
        <v>635000</v>
      </c>
      <c r="P52" s="3">
        <f>IFERROR(VLOOKUP(B52,[9]LSG_Stats_Combined_2017q2!B$2:F$479,5,FALSE),0)</f>
        <v>1062500</v>
      </c>
      <c r="Q52" s="3">
        <f>IFERROR(VLOOKUP(B52,[10]City_Suburb_2017q3!B$2:F$479,5,FALSE),0)</f>
        <v>630000</v>
      </c>
      <c r="R52" s="3">
        <f>IFERROR(VLOOKUP(B52,[11]LSG_Stats_Combined_2017q4!B$2:F$480,5,FALSE),0)</f>
        <v>746000</v>
      </c>
      <c r="S52" s="3">
        <f>IFERROR(VLOOKUP(B52,[12]LSG_Stats_Combined_2018q1!B$1:G$480,5,FALSE),0)</f>
        <v>527000</v>
      </c>
      <c r="T52" s="3">
        <v>882000</v>
      </c>
      <c r="U52" s="3">
        <v>575000</v>
      </c>
      <c r="V52" s="3">
        <v>692500</v>
      </c>
      <c r="W52" s="3">
        <v>0</v>
      </c>
      <c r="X52" s="3">
        <v>615000</v>
      </c>
      <c r="Y52" s="3">
        <v>0</v>
      </c>
      <c r="Z52" s="3">
        <v>823500</v>
      </c>
      <c r="AA52" s="3">
        <v>1180000</v>
      </c>
      <c r="AB52" s="3">
        <v>1051888</v>
      </c>
      <c r="AC52" s="3">
        <v>1145000</v>
      </c>
      <c r="AD52" s="3">
        <v>1224000</v>
      </c>
      <c r="AE52" s="3">
        <v>1100000</v>
      </c>
      <c r="AF52" s="3">
        <v>1320000</v>
      </c>
      <c r="AG52" s="3">
        <v>1500000</v>
      </c>
      <c r="AH52" s="3">
        <v>1600000</v>
      </c>
      <c r="AI52" s="3">
        <v>0</v>
      </c>
      <c r="AJ52" s="3">
        <v>1465000</v>
      </c>
      <c r="AK52" s="3">
        <v>1025000</v>
      </c>
      <c r="AL52" s="3">
        <v>0</v>
      </c>
      <c r="AM52" s="3">
        <v>0</v>
      </c>
      <c r="AN52" s="4">
        <v>1200000</v>
      </c>
      <c r="AO52" s="4">
        <v>920000</v>
      </c>
      <c r="AP52" s="4">
        <v>1500500</v>
      </c>
      <c r="AQ52" s="4">
        <v>1240000</v>
      </c>
      <c r="AR52" s="4">
        <v>1580000</v>
      </c>
    </row>
    <row r="53" spans="1:44" ht="15" x14ac:dyDescent="0.2">
      <c r="A53" s="2" t="s">
        <v>48</v>
      </c>
      <c r="B53" s="3" t="s">
        <v>54</v>
      </c>
      <c r="C53" s="3">
        <v>911000</v>
      </c>
      <c r="D53" s="3">
        <f>IFERROR(VLOOKUP(B53,'[1]All Metro Suburbs'!B$2:D$483,3,FALSE),0)</f>
        <v>1050000</v>
      </c>
      <c r="E53" s="3">
        <f>IFERROR(VLOOKUP(B53,[2]LSG_Stats_Combined!B$2:D$478,3,FALSE),0)</f>
        <v>748750</v>
      </c>
      <c r="F53" s="3">
        <f>IFERROR(VLOOKUP(B53,[3]Sheet1!B$2:D$478,3,FALSE),0)</f>
        <v>965500</v>
      </c>
      <c r="G53" s="3">
        <v>857500</v>
      </c>
      <c r="H53" s="3">
        <f>IFERROR(VLOOKUP(B53,'[1]All Metro Suburbs'!B$2:F$483,5,FALSE),)</f>
        <v>1031000</v>
      </c>
      <c r="I53" s="3">
        <f>IFERROR(VLOOKUP(B53,[2]LSG_Stats_Combined!B$2:F$478,5,FALSE),)</f>
        <v>1150000</v>
      </c>
      <c r="J53" s="3">
        <f>IFERROR(VLOOKUP(B53,[3]Sheet1!B$2:F$478,5,FALSE),0)</f>
        <v>941000</v>
      </c>
      <c r="K53" s="3">
        <f>IFERROR(VLOOKUP(B53,[4]Sheet1!B$2:F$478,5,FALSE),0)</f>
        <v>1037000</v>
      </c>
      <c r="L53" s="3">
        <f>IFERROR(VLOOKUP(B53,[5]LSG_Stats_Combined_2016q2!B$2:F$479,5,FALSE),0)</f>
        <v>1130000</v>
      </c>
      <c r="M53" s="3">
        <f>IFERROR(VLOOKUP(B53,[6]LSG_Stats_Combined_2016q3!B$2:F$479,5,FALSE),0)</f>
        <v>1024000</v>
      </c>
      <c r="N53" s="3">
        <f>IFERROR(VLOOKUP(B53,[7]LSG_Stats_Combined_2016q4!B$2:F$478,5,FALSE),0)</f>
        <v>1096000</v>
      </c>
      <c r="O53" s="3">
        <f>IFERROR(VLOOKUP(B53,[8]LSG_Stats_Combined_2017q1!B$2:F$479,5,FALSE),0)</f>
        <v>1145000</v>
      </c>
      <c r="P53" s="3">
        <f>IFERROR(VLOOKUP(B53,[9]LSG_Stats_Combined_2017q2!B$2:F$479,5,FALSE),0)</f>
        <v>1330000</v>
      </c>
      <c r="Q53" s="3">
        <f>IFERROR(VLOOKUP(B53,[10]City_Suburb_2017q3!B$2:F$479,5,FALSE),0)</f>
        <v>878000</v>
      </c>
      <c r="R53" s="3">
        <f>IFERROR(VLOOKUP(B53,[11]LSG_Stats_Combined_2017q4!B$2:F$480,5,FALSE),0)</f>
        <v>1410000</v>
      </c>
      <c r="S53" s="3">
        <f>IFERROR(VLOOKUP(B53,[12]LSG_Stats_Combined_2018q1!B$1:G$480,5,FALSE),0)</f>
        <v>1405000</v>
      </c>
      <c r="T53" s="3">
        <v>1245000</v>
      </c>
      <c r="U53" s="3">
        <v>1245000</v>
      </c>
      <c r="V53" s="3">
        <v>1160000</v>
      </c>
      <c r="W53" s="3">
        <v>1275000</v>
      </c>
      <c r="X53" s="3">
        <v>1096250</v>
      </c>
      <c r="Y53" s="3">
        <v>1085000</v>
      </c>
      <c r="Z53" s="3">
        <v>1090250</v>
      </c>
      <c r="AA53" s="3">
        <v>1157500</v>
      </c>
      <c r="AB53" s="3">
        <v>1202500</v>
      </c>
      <c r="AC53" s="3">
        <v>845000</v>
      </c>
      <c r="AD53" s="3">
        <v>936000</v>
      </c>
      <c r="AE53" s="3">
        <v>1235000</v>
      </c>
      <c r="AF53" s="3">
        <v>0</v>
      </c>
      <c r="AG53" s="3">
        <v>1250000</v>
      </c>
      <c r="AH53" s="3">
        <v>1700000</v>
      </c>
      <c r="AI53" s="3">
        <v>1800000</v>
      </c>
      <c r="AJ53" s="3">
        <v>0</v>
      </c>
      <c r="AK53" s="3">
        <v>1785000</v>
      </c>
      <c r="AL53" s="3">
        <v>1915000</v>
      </c>
      <c r="AM53" s="3">
        <v>1225000</v>
      </c>
      <c r="AN53" s="4">
        <v>1500000</v>
      </c>
      <c r="AO53" s="4">
        <v>1800500</v>
      </c>
      <c r="AP53" s="4">
        <v>2615000</v>
      </c>
      <c r="AQ53" s="4">
        <v>1728000</v>
      </c>
      <c r="AR53" s="4">
        <v>2025000</v>
      </c>
    </row>
    <row r="54" spans="1:44" ht="15" x14ac:dyDescent="0.2">
      <c r="A54" s="2" t="s">
        <v>48</v>
      </c>
      <c r="B54" s="3" t="s">
        <v>55</v>
      </c>
      <c r="C54" s="3">
        <v>553000</v>
      </c>
      <c r="D54" s="3">
        <f>IFERROR(VLOOKUP(B54,'[1]All Metro Suburbs'!B$2:D$483,3,FALSE),0)</f>
        <v>540000</v>
      </c>
      <c r="E54" s="3">
        <f>IFERROR(VLOOKUP(B54,[2]LSG_Stats_Combined!B$2:D$478,3,FALSE),0)</f>
        <v>690000</v>
      </c>
      <c r="F54" s="3">
        <f>IFERROR(VLOOKUP(B54,[3]Sheet1!B$2:D$478,3,FALSE),0)</f>
        <v>600000</v>
      </c>
      <c r="G54" s="3">
        <v>780000</v>
      </c>
      <c r="H54" s="3">
        <f>IFERROR(VLOOKUP(B54,'[1]All Metro Suburbs'!B$2:F$483,5,FALSE),)</f>
        <v>0</v>
      </c>
      <c r="I54" s="3">
        <f>IFERROR(VLOOKUP(B54,[2]LSG_Stats_Combined!B$2:F$478,5,FALSE),)</f>
        <v>0</v>
      </c>
      <c r="J54" s="3">
        <f>IFERROR(VLOOKUP(B54,[3]Sheet1!B$2:F$478,5,FALSE),0)</f>
        <v>687500</v>
      </c>
      <c r="K54" s="3">
        <f>IFERROR(VLOOKUP(B54,[4]Sheet1!B$2:F$478,5,FALSE),0)</f>
        <v>708888</v>
      </c>
      <c r="L54" s="3">
        <f>IFERROR(VLOOKUP(B54,[5]LSG_Stats_Combined_2016q2!B$2:F$479,5,FALSE),0)</f>
        <v>835000</v>
      </c>
      <c r="M54" s="3">
        <f>IFERROR(VLOOKUP(B54,[6]LSG_Stats_Combined_2016q3!B$2:F$479,5,FALSE),0)</f>
        <v>890500</v>
      </c>
      <c r="N54" s="3">
        <f>IFERROR(VLOOKUP(B54,[7]LSG_Stats_Combined_2016q4!B$2:F$478,5,FALSE),0)</f>
        <v>643000</v>
      </c>
      <c r="O54" s="3">
        <f>IFERROR(VLOOKUP(B54,[8]LSG_Stats_Combined_2017q1!B$2:F$479,5,FALSE),0)</f>
        <v>900000</v>
      </c>
      <c r="P54" s="3">
        <f>IFERROR(VLOOKUP(B54,[9]LSG_Stats_Combined_2017q2!B$2:F$479,5,FALSE),0)</f>
        <v>726500</v>
      </c>
      <c r="Q54" s="3">
        <f>IFERROR(VLOOKUP(B54,[10]City_Suburb_2017q3!B$2:F$479,5,FALSE),0)</f>
        <v>0</v>
      </c>
      <c r="R54" s="3">
        <f>IFERROR(VLOOKUP(B54,[11]LSG_Stats_Combined_2017q4!B$2:F$480,5,FALSE),0)</f>
        <v>815000</v>
      </c>
      <c r="S54" s="3">
        <f>IFERROR(VLOOKUP(B54,[12]LSG_Stats_Combined_2018q1!B$1:G$480,5,FALSE),0)</f>
        <v>0</v>
      </c>
      <c r="T54" s="3">
        <v>570000</v>
      </c>
      <c r="U54" s="3">
        <v>915000</v>
      </c>
      <c r="V54" s="3">
        <v>1075000</v>
      </c>
      <c r="W54" s="3">
        <v>687444</v>
      </c>
      <c r="X54" s="3">
        <v>950000</v>
      </c>
      <c r="Y54" s="3">
        <v>1260000</v>
      </c>
      <c r="Z54" s="3">
        <v>1020000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1150000</v>
      </c>
      <c r="AG54" s="3">
        <v>0</v>
      </c>
      <c r="AH54" s="3">
        <v>0</v>
      </c>
      <c r="AI54" s="3">
        <v>2750000</v>
      </c>
      <c r="AJ54" s="3">
        <v>1732500</v>
      </c>
      <c r="AK54" s="3">
        <v>1199000</v>
      </c>
      <c r="AL54" s="3">
        <v>0</v>
      </c>
      <c r="AM54" s="3">
        <v>1298888</v>
      </c>
      <c r="AN54" s="4">
        <v>1271000</v>
      </c>
      <c r="AO54" s="4">
        <v>1090000</v>
      </c>
      <c r="AP54" s="4">
        <v>0</v>
      </c>
      <c r="AQ54" s="4">
        <v>0</v>
      </c>
      <c r="AR54" s="4">
        <v>1215000</v>
      </c>
    </row>
    <row r="55" spans="1:44" ht="15" x14ac:dyDescent="0.2">
      <c r="A55" s="2" t="s">
        <v>48</v>
      </c>
      <c r="B55" s="3" t="s">
        <v>56</v>
      </c>
      <c r="C55" s="3">
        <v>850000</v>
      </c>
      <c r="D55" s="3">
        <f>IFERROR(VLOOKUP(B55,'[1]All Metro Suburbs'!B$2:D$483,3,FALSE),0)</f>
        <v>775000</v>
      </c>
      <c r="E55" s="3">
        <f>IFERROR(VLOOKUP(B55,[2]LSG_Stats_Combined!B$2:D$478,3,FALSE),0)</f>
        <v>755000</v>
      </c>
      <c r="F55" s="3">
        <f>IFERROR(VLOOKUP(B55,[3]Sheet1!B$2:D$478,3,FALSE),0)</f>
        <v>885000</v>
      </c>
      <c r="G55" s="3">
        <v>955000</v>
      </c>
      <c r="H55" s="3">
        <f>IFERROR(VLOOKUP(B55,'[1]All Metro Suburbs'!B$2:F$483,5,FALSE),)</f>
        <v>755500</v>
      </c>
      <c r="I55" s="3">
        <f>IFERROR(VLOOKUP(B55,[2]LSG_Stats_Combined!B$2:F$478,5,FALSE),)</f>
        <v>750000</v>
      </c>
      <c r="J55" s="3">
        <f>IFERROR(VLOOKUP(B55,[3]Sheet1!B$2:F$478,5,FALSE),0)</f>
        <v>994000</v>
      </c>
      <c r="K55" s="3">
        <f>IFERROR(VLOOKUP(B55,[4]Sheet1!B$2:F$478,5,FALSE),0)</f>
        <v>1250000</v>
      </c>
      <c r="L55" s="3">
        <f>IFERROR(VLOOKUP(B55,[5]LSG_Stats_Combined_2016q2!B$2:F$479,5,FALSE),0)</f>
        <v>926500</v>
      </c>
      <c r="M55" s="3">
        <f>IFERROR(VLOOKUP(B55,[6]LSG_Stats_Combined_2016q3!B$2:F$479,5,FALSE),0)</f>
        <v>880000</v>
      </c>
      <c r="N55" s="3">
        <f>IFERROR(VLOOKUP(B55,[7]LSG_Stats_Combined_2016q4!B$2:F$478,5,FALSE),0)</f>
        <v>1150000</v>
      </c>
      <c r="O55" s="3">
        <f>IFERROR(VLOOKUP(B55,[8]LSG_Stats_Combined_2017q1!B$2:F$479,5,FALSE),0)</f>
        <v>1007500</v>
      </c>
      <c r="P55" s="3">
        <f>IFERROR(VLOOKUP(B55,[9]LSG_Stats_Combined_2017q2!B$2:F$479,5,FALSE),0)</f>
        <v>870000</v>
      </c>
      <c r="Q55" s="3">
        <f>IFERROR(VLOOKUP(B55,[10]City_Suburb_2017q3!B$2:F$479,5,FALSE),0)</f>
        <v>915500</v>
      </c>
      <c r="R55" s="3">
        <f>IFERROR(VLOOKUP(B55,[11]LSG_Stats_Combined_2017q4!B$2:F$480,5,FALSE),0)</f>
        <v>1020000</v>
      </c>
      <c r="S55" s="3">
        <f>IFERROR(VLOOKUP(B55,[12]LSG_Stats_Combined_2018q1!B$1:G$480,5,FALSE),0)</f>
        <v>1105000</v>
      </c>
      <c r="T55" s="3">
        <v>1135000</v>
      </c>
      <c r="U55" s="3">
        <v>1091000</v>
      </c>
      <c r="V55" s="3">
        <v>835000</v>
      </c>
      <c r="W55" s="3">
        <v>1280000</v>
      </c>
      <c r="X55" s="3">
        <v>770000</v>
      </c>
      <c r="Y55" s="3">
        <v>1084000</v>
      </c>
      <c r="Z55" s="3">
        <v>1012500</v>
      </c>
      <c r="AA55" s="3">
        <v>1095000</v>
      </c>
      <c r="AB55" s="3">
        <v>966250</v>
      </c>
      <c r="AC55" s="3">
        <v>1065500</v>
      </c>
      <c r="AD55" s="3">
        <v>1394000</v>
      </c>
      <c r="AE55" s="3">
        <v>985000</v>
      </c>
      <c r="AF55" s="3">
        <v>1460000</v>
      </c>
      <c r="AG55" s="3">
        <v>1122000</v>
      </c>
      <c r="AH55" s="3">
        <v>1410000</v>
      </c>
      <c r="AI55" s="3">
        <v>2225000</v>
      </c>
      <c r="AJ55" s="3">
        <v>2000000</v>
      </c>
      <c r="AK55" s="3">
        <v>1600000</v>
      </c>
      <c r="AL55" s="3">
        <v>1700000</v>
      </c>
      <c r="AM55" s="3">
        <v>4502500</v>
      </c>
      <c r="AN55" s="4">
        <v>1165000</v>
      </c>
      <c r="AO55" s="4">
        <v>1700000</v>
      </c>
      <c r="AP55" s="4">
        <v>1501000</v>
      </c>
      <c r="AQ55" s="4">
        <v>1105000</v>
      </c>
      <c r="AR55" s="4">
        <v>1400000</v>
      </c>
    </row>
    <row r="56" spans="1:44" ht="15" x14ac:dyDescent="0.2">
      <c r="A56" s="2" t="s">
        <v>48</v>
      </c>
      <c r="B56" s="3" t="s">
        <v>57</v>
      </c>
      <c r="C56" s="3">
        <v>700000</v>
      </c>
      <c r="D56" s="3">
        <f>IFERROR(VLOOKUP(B56,'[1]All Metro Suburbs'!B$2:D$483,3,FALSE),0)</f>
        <v>689500</v>
      </c>
      <c r="E56" s="3">
        <f>IFERROR(VLOOKUP(B56,[2]LSG_Stats_Combined!B$2:D$478,3,FALSE),0)</f>
        <v>790000</v>
      </c>
      <c r="F56" s="3">
        <f>IFERROR(VLOOKUP(B56,[3]Sheet1!B$2:D$478,3,FALSE),0)</f>
        <v>941500</v>
      </c>
      <c r="G56" s="3">
        <v>905000</v>
      </c>
      <c r="H56" s="3">
        <f>IFERROR(VLOOKUP(B56,'[1]All Metro Suburbs'!B$2:F$483,5,FALSE),)</f>
        <v>865000</v>
      </c>
      <c r="I56" s="3">
        <f>IFERROR(VLOOKUP(B56,[2]LSG_Stats_Combined!B$2:F$478,5,FALSE),)</f>
        <v>690000</v>
      </c>
      <c r="J56" s="3">
        <f>IFERROR(VLOOKUP(B56,[3]Sheet1!B$2:F$478,5,FALSE),0)</f>
        <v>750000</v>
      </c>
      <c r="K56" s="3">
        <f>IFERROR(VLOOKUP(B56,[4]Sheet1!B$2:F$478,5,FALSE),0)</f>
        <v>1120000</v>
      </c>
      <c r="L56" s="3">
        <f>IFERROR(VLOOKUP(B56,[5]LSG_Stats_Combined_2016q2!B$2:F$479,5,FALSE),0)</f>
        <v>856000</v>
      </c>
      <c r="M56" s="3">
        <f>IFERROR(VLOOKUP(B56,[6]LSG_Stats_Combined_2016q3!B$2:F$479,5,FALSE),0)</f>
        <v>1004000</v>
      </c>
      <c r="N56" s="3">
        <f>IFERROR(VLOOKUP(B56,[7]LSG_Stats_Combined_2016q4!B$2:F$478,5,FALSE),0)</f>
        <v>824000</v>
      </c>
      <c r="O56" s="3">
        <f>IFERROR(VLOOKUP(B56,[8]LSG_Stats_Combined_2017q1!B$2:F$479,5,FALSE),0)</f>
        <v>858250</v>
      </c>
      <c r="P56" s="3">
        <f>IFERROR(VLOOKUP(B56,[9]LSG_Stats_Combined_2017q2!B$2:F$479,5,FALSE),0)</f>
        <v>717000</v>
      </c>
      <c r="Q56" s="3">
        <f>IFERROR(VLOOKUP(B56,[10]City_Suburb_2017q3!B$2:F$479,5,FALSE),0)</f>
        <v>1250000</v>
      </c>
      <c r="R56" s="3">
        <f>IFERROR(VLOOKUP(B56,[11]LSG_Stats_Combined_2017q4!B$2:F$480,5,FALSE),0)</f>
        <v>1040000</v>
      </c>
      <c r="S56" s="3">
        <f>IFERROR(VLOOKUP(B56,[12]LSG_Stats_Combined_2018q1!B$1:G$480,5,FALSE),0)</f>
        <v>885000</v>
      </c>
      <c r="T56" s="3">
        <v>900000</v>
      </c>
      <c r="U56" s="3">
        <v>889000</v>
      </c>
      <c r="V56" s="3">
        <v>710000</v>
      </c>
      <c r="W56" s="3">
        <v>1225000</v>
      </c>
      <c r="X56" s="3">
        <v>930000</v>
      </c>
      <c r="Y56" s="3">
        <v>1000000</v>
      </c>
      <c r="Z56" s="3">
        <v>1007950</v>
      </c>
      <c r="AA56" s="3">
        <v>866000</v>
      </c>
      <c r="AB56" s="3">
        <v>948000</v>
      </c>
      <c r="AC56" s="3">
        <v>1080000</v>
      </c>
      <c r="AD56" s="3">
        <v>1200000</v>
      </c>
      <c r="AE56" s="3">
        <v>921000</v>
      </c>
      <c r="AF56" s="3">
        <v>2615000</v>
      </c>
      <c r="AG56" s="3">
        <v>1442500</v>
      </c>
      <c r="AH56" s="3">
        <v>1730000</v>
      </c>
      <c r="AI56" s="3">
        <v>0</v>
      </c>
      <c r="AJ56" s="3">
        <v>2150000</v>
      </c>
      <c r="AK56" s="3">
        <v>1501973</v>
      </c>
      <c r="AL56" s="3">
        <v>1388000</v>
      </c>
      <c r="AM56" s="3">
        <v>0</v>
      </c>
      <c r="AN56" s="4">
        <v>1700000</v>
      </c>
      <c r="AO56" s="4">
        <v>1755000</v>
      </c>
      <c r="AP56" s="4">
        <v>1377500</v>
      </c>
      <c r="AQ56" s="4">
        <v>1737000</v>
      </c>
      <c r="AR56" s="4">
        <v>1561280</v>
      </c>
    </row>
    <row r="57" spans="1:44" ht="15" x14ac:dyDescent="0.2">
      <c r="A57" s="2" t="s">
        <v>48</v>
      </c>
      <c r="B57" s="3" t="s">
        <v>58</v>
      </c>
      <c r="C57" s="3">
        <v>725000</v>
      </c>
      <c r="D57" s="3">
        <f>IFERROR(VLOOKUP(B57,'[1]All Metro Suburbs'!B$2:D$483,3,FALSE),0)</f>
        <v>1350000</v>
      </c>
      <c r="E57" s="3">
        <f>IFERROR(VLOOKUP(B57,[2]LSG_Stats_Combined!B$2:D$478,3,FALSE),0)</f>
        <v>837500</v>
      </c>
      <c r="F57" s="3">
        <f>IFERROR(VLOOKUP(B57,[3]Sheet1!B$2:D$478,3,FALSE),0)</f>
        <v>838500</v>
      </c>
      <c r="G57" s="3">
        <v>970000</v>
      </c>
      <c r="H57" s="3">
        <f>IFERROR(VLOOKUP(B57,'[1]All Metro Suburbs'!B$2:F$483,5,FALSE),)</f>
        <v>872888</v>
      </c>
      <c r="I57" s="3">
        <f>IFERROR(VLOOKUP(B57,[2]LSG_Stats_Combined!B$2:F$478,5,FALSE),)</f>
        <v>999000</v>
      </c>
      <c r="J57" s="3">
        <f>IFERROR(VLOOKUP(B57,[3]Sheet1!B$2:F$478,5,FALSE),0)</f>
        <v>0</v>
      </c>
      <c r="K57" s="3">
        <f>IFERROR(VLOOKUP(B57,[4]Sheet1!B$2:F$478,5,FALSE),0)</f>
        <v>1130000</v>
      </c>
      <c r="L57" s="3">
        <f>IFERROR(VLOOKUP(B57,[5]LSG_Stats_Combined_2016q2!B$2:F$479,5,FALSE),0)</f>
        <v>957500</v>
      </c>
      <c r="M57" s="3">
        <f>IFERROR(VLOOKUP(B57,[6]LSG_Stats_Combined_2016q3!B$2:F$479,5,FALSE),0)</f>
        <v>941500</v>
      </c>
      <c r="N57" s="3">
        <f>IFERROR(VLOOKUP(B57,[7]LSG_Stats_Combined_2016q4!B$2:F$478,5,FALSE),0)</f>
        <v>969444</v>
      </c>
      <c r="O57" s="3">
        <f>IFERROR(VLOOKUP(B57,[8]LSG_Stats_Combined_2017q1!B$2:F$479,5,FALSE),0)</f>
        <v>1000000</v>
      </c>
      <c r="P57" s="3">
        <f>IFERROR(VLOOKUP(B57,[9]LSG_Stats_Combined_2017q2!B$2:F$479,5,FALSE),0)</f>
        <v>1228000</v>
      </c>
      <c r="Q57" s="3">
        <f>IFERROR(VLOOKUP(B57,[10]City_Suburb_2017q3!B$2:F$479,5,FALSE),0)</f>
        <v>880000</v>
      </c>
      <c r="R57" s="3">
        <f>IFERROR(VLOOKUP(B57,[11]LSG_Stats_Combined_2017q4!B$2:F$480,5,FALSE),0)</f>
        <v>1210000</v>
      </c>
      <c r="S57" s="3">
        <f>IFERROR(VLOOKUP(B57,[12]LSG_Stats_Combined_2018q1!B$1:G$480,5,FALSE),0)</f>
        <v>1275000</v>
      </c>
      <c r="T57" s="3">
        <v>1115000</v>
      </c>
      <c r="U57" s="3">
        <v>1177500</v>
      </c>
      <c r="V57" s="3">
        <v>1530000</v>
      </c>
      <c r="W57" s="3">
        <v>1045400</v>
      </c>
      <c r="X57" s="3">
        <v>1330000</v>
      </c>
      <c r="Y57" s="3">
        <v>1077750</v>
      </c>
      <c r="Z57" s="3">
        <v>941500</v>
      </c>
      <c r="AA57" s="3">
        <v>1450000</v>
      </c>
      <c r="AB57" s="3">
        <v>1080000</v>
      </c>
      <c r="AC57" s="3">
        <v>1020000</v>
      </c>
      <c r="AD57" s="3">
        <v>2600000</v>
      </c>
      <c r="AE57" s="3">
        <v>2310000</v>
      </c>
      <c r="AF57" s="3">
        <v>0</v>
      </c>
      <c r="AG57" s="3">
        <v>0</v>
      </c>
      <c r="AH57" s="3">
        <v>1475000</v>
      </c>
      <c r="AI57" s="3">
        <v>1575500</v>
      </c>
      <c r="AJ57" s="3">
        <v>0</v>
      </c>
      <c r="AK57" s="3">
        <v>1869500</v>
      </c>
      <c r="AL57" s="3">
        <v>2000000</v>
      </c>
      <c r="AM57" s="3">
        <v>1200000</v>
      </c>
      <c r="AN57" s="4">
        <v>1475000</v>
      </c>
      <c r="AO57" s="4">
        <v>1885000</v>
      </c>
      <c r="AP57" s="4">
        <v>1570000</v>
      </c>
      <c r="AQ57" s="4">
        <v>1600000</v>
      </c>
      <c r="AR57" s="4">
        <v>1385000</v>
      </c>
    </row>
    <row r="58" spans="1:44" ht="15" x14ac:dyDescent="0.2">
      <c r="A58" s="2" t="s">
        <v>48</v>
      </c>
      <c r="B58" s="3" t="s">
        <v>59</v>
      </c>
      <c r="C58" s="3">
        <v>802000</v>
      </c>
      <c r="D58" s="3">
        <f>IFERROR(VLOOKUP(B58,'[1]All Metro Suburbs'!B$2:D$483,3,FALSE),0)</f>
        <v>740000</v>
      </c>
      <c r="E58" s="3">
        <f>IFERROR(VLOOKUP(B58,[2]LSG_Stats_Combined!B$2:D$478,3,FALSE),0)</f>
        <v>825500</v>
      </c>
      <c r="F58" s="3">
        <f>IFERROR(VLOOKUP(B58,[3]Sheet1!B$2:D$478,3,FALSE),0)</f>
        <v>745000</v>
      </c>
      <c r="G58" s="3">
        <v>748000</v>
      </c>
      <c r="H58" s="3">
        <f>IFERROR(VLOOKUP(B58,'[1]All Metro Suburbs'!B$2:F$483,5,FALSE),)</f>
        <v>980000</v>
      </c>
      <c r="I58" s="3">
        <f>IFERROR(VLOOKUP(B58,[2]LSG_Stats_Combined!B$2:F$478,5,FALSE),)</f>
        <v>802500</v>
      </c>
      <c r="J58" s="3">
        <f>IFERROR(VLOOKUP(B58,[3]Sheet1!B$2:F$478,5,FALSE),0)</f>
        <v>971500</v>
      </c>
      <c r="K58" s="3">
        <f>IFERROR(VLOOKUP(B58,[4]Sheet1!B$2:F$478,5,FALSE),0)</f>
        <v>958000</v>
      </c>
      <c r="L58" s="3">
        <f>IFERROR(VLOOKUP(B58,[5]LSG_Stats_Combined_2016q2!B$2:F$479,5,FALSE),0)</f>
        <v>1127500</v>
      </c>
      <c r="M58" s="3">
        <f>IFERROR(VLOOKUP(B58,[6]LSG_Stats_Combined_2016q3!B$2:F$479,5,FALSE),0)</f>
        <v>780000</v>
      </c>
      <c r="N58" s="3">
        <f>IFERROR(VLOOKUP(B58,[7]LSG_Stats_Combined_2016q4!B$2:F$478,5,FALSE),0)</f>
        <v>914500</v>
      </c>
      <c r="O58" s="3">
        <f>IFERROR(VLOOKUP(B58,[8]LSG_Stats_Combined_2017q1!B$2:F$479,5,FALSE),0)</f>
        <v>828125</v>
      </c>
      <c r="P58" s="3">
        <f>IFERROR(VLOOKUP(B58,[9]LSG_Stats_Combined_2017q2!B$2:F$479,5,FALSE),0)</f>
        <v>1207000</v>
      </c>
      <c r="Q58" s="3">
        <f>IFERROR(VLOOKUP(B58,[10]City_Suburb_2017q3!B$2:F$479,5,FALSE),0)</f>
        <v>852500</v>
      </c>
      <c r="R58" s="3">
        <f>IFERROR(VLOOKUP(B58,[11]LSG_Stats_Combined_2017q4!B$2:F$480,5,FALSE),0)</f>
        <v>1221000</v>
      </c>
      <c r="S58" s="3">
        <f>IFERROR(VLOOKUP(B58,[12]LSG_Stats_Combined_2018q1!B$1:G$480,5,FALSE),0)</f>
        <v>1169000</v>
      </c>
      <c r="T58" s="3">
        <v>909000</v>
      </c>
      <c r="U58" s="3">
        <v>1080250</v>
      </c>
      <c r="V58" s="3">
        <v>795000</v>
      </c>
      <c r="W58" s="3">
        <v>905000</v>
      </c>
      <c r="X58" s="3">
        <v>878250</v>
      </c>
      <c r="Y58" s="3">
        <v>942500</v>
      </c>
      <c r="Z58" s="3">
        <v>910000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1361500</v>
      </c>
      <c r="AG58" s="3">
        <v>0</v>
      </c>
      <c r="AH58" s="3">
        <v>0</v>
      </c>
      <c r="AI58" s="3">
        <v>910000</v>
      </c>
      <c r="AJ58" s="3">
        <v>1290444</v>
      </c>
      <c r="AK58" s="3">
        <v>1995000</v>
      </c>
      <c r="AL58" s="3">
        <v>1392500</v>
      </c>
      <c r="AM58" s="3">
        <v>915000</v>
      </c>
      <c r="AN58" s="4">
        <v>1720000</v>
      </c>
      <c r="AO58" s="4">
        <v>1307500</v>
      </c>
      <c r="AP58" s="4">
        <v>1790000</v>
      </c>
      <c r="AQ58" s="4">
        <v>1850000</v>
      </c>
      <c r="AR58" s="4">
        <v>2000000</v>
      </c>
    </row>
    <row r="59" spans="1:44" ht="15" x14ac:dyDescent="0.2">
      <c r="A59" s="2" t="s">
        <v>48</v>
      </c>
      <c r="B59" s="3" t="s">
        <v>24</v>
      </c>
      <c r="C59" s="3">
        <v>0</v>
      </c>
      <c r="D59" s="3">
        <f>IFERROR(VLOOKUP(B59,'[1]All Metro Suburbs'!B$2:D$483,3,FALSE),0)</f>
        <v>0</v>
      </c>
      <c r="E59" s="3">
        <f>IFERROR(VLOOKUP(B59,[2]LSG_Stats_Combined!B$2:D$478,3,FALSE),0)</f>
        <v>0</v>
      </c>
      <c r="F59" s="3">
        <f>IFERROR(VLOOKUP(B59,[3]Sheet1!B$2:D$478,3,FALSE),0)</f>
        <v>0</v>
      </c>
      <c r="G59" s="3">
        <v>0</v>
      </c>
      <c r="H59" s="3">
        <f>IFERROR(VLOOKUP(B59,'[1]All Metro Suburbs'!B$2:F$483,5,FALSE),)</f>
        <v>0</v>
      </c>
      <c r="I59" s="3">
        <f>IFERROR(VLOOKUP(B59,[2]LSG_Stats_Combined!B$2:F$478,5,FALSE),)</f>
        <v>0</v>
      </c>
      <c r="J59" s="3">
        <f>IFERROR(VLOOKUP(B59,[3]Sheet1!B$2:F$478,5,FALSE),0)</f>
        <v>0</v>
      </c>
      <c r="K59" s="3">
        <f>IFERROR(VLOOKUP(B59,[4]Sheet1!B$2:F$478,5,FALSE),0)</f>
        <v>0</v>
      </c>
      <c r="L59" s="3">
        <f>IFERROR(VLOOKUP(B59,[5]LSG_Stats_Combined_2016q2!B$2:F$479,5,FALSE),0)</f>
        <v>0</v>
      </c>
      <c r="M59" s="3">
        <f>IFERROR(VLOOKUP(B59,[6]LSG_Stats_Combined_2016q3!B$2:F$479,5,FALSE),0)</f>
        <v>0</v>
      </c>
      <c r="N59" s="3">
        <f>IFERROR(VLOOKUP(B59,[7]LSG_Stats_Combined_2016q4!B$2:F$478,5,FALSE),0)</f>
        <v>0</v>
      </c>
      <c r="O59" s="3">
        <f>IFERROR(VLOOKUP(B59,[8]LSG_Stats_Combined_2017q1!B$2:F$479,5,FALSE),0)</f>
        <v>0</v>
      </c>
      <c r="P59" s="3">
        <f>IFERROR(VLOOKUP(B59,[9]LSG_Stats_Combined_2017q2!B$2:F$479,5,FALSE),0)</f>
        <v>0</v>
      </c>
      <c r="Q59" s="3">
        <f>IFERROR(VLOOKUP(B59,[10]City_Suburb_2017q3!B$2:F$479,5,FALSE),0)</f>
        <v>0</v>
      </c>
      <c r="R59" s="3">
        <f>IFERROR(VLOOKUP(B59,[11]LSG_Stats_Combined_2017q4!B$2:F$480,5,FALSE),0)</f>
        <v>0</v>
      </c>
      <c r="S59" s="3">
        <f>IFERROR(VLOOKUP(B59,[12]LSG_Stats_Combined_2018q1!B$1:G$480,5,FALSE),0)</f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1340000</v>
      </c>
      <c r="AB59" s="3">
        <v>850000</v>
      </c>
      <c r="AC59" s="3">
        <v>802500</v>
      </c>
      <c r="AD59" s="3">
        <v>927500</v>
      </c>
      <c r="AE59" s="3">
        <v>1340000</v>
      </c>
      <c r="AF59" s="3">
        <v>762000</v>
      </c>
      <c r="AG59" s="3">
        <v>1251500</v>
      </c>
      <c r="AH59" s="3">
        <v>1470000</v>
      </c>
      <c r="AI59" s="3">
        <v>920000</v>
      </c>
      <c r="AJ59" s="3">
        <v>960500</v>
      </c>
      <c r="AK59" s="3">
        <v>0</v>
      </c>
      <c r="AL59" s="3">
        <v>0</v>
      </c>
      <c r="AM59" s="3">
        <v>1150000</v>
      </c>
      <c r="AN59" s="4">
        <v>1300000</v>
      </c>
      <c r="AO59" s="4">
        <v>0</v>
      </c>
      <c r="AP59" s="4">
        <v>0</v>
      </c>
      <c r="AQ59" s="4">
        <v>0</v>
      </c>
      <c r="AR59" s="4">
        <v>0</v>
      </c>
    </row>
    <row r="60" spans="1:44" ht="15" x14ac:dyDescent="0.2">
      <c r="A60" s="2" t="s">
        <v>48</v>
      </c>
      <c r="B60" s="3" t="s">
        <v>60</v>
      </c>
      <c r="C60" s="3">
        <v>902500</v>
      </c>
      <c r="D60" s="3">
        <f>IFERROR(VLOOKUP(B60,'[1]All Metro Suburbs'!B$2:D$483,3,FALSE),0)</f>
        <v>906000</v>
      </c>
      <c r="E60" s="3">
        <f>IFERROR(VLOOKUP(B60,[2]LSG_Stats_Combined!B$2:D$478,3,FALSE),0)</f>
        <v>946000</v>
      </c>
      <c r="F60" s="3">
        <f>IFERROR(VLOOKUP(B60,[3]Sheet1!B$2:D$478,3,FALSE),0)</f>
        <v>690000</v>
      </c>
      <c r="G60" s="3">
        <v>1200000</v>
      </c>
      <c r="H60" s="3">
        <f>IFERROR(VLOOKUP(B60,'[1]All Metro Suburbs'!B$2:F$483,5,FALSE),)</f>
        <v>671250</v>
      </c>
      <c r="I60" s="3">
        <f>IFERROR(VLOOKUP(B60,[2]LSG_Stats_Combined!B$2:F$478,5,FALSE),)</f>
        <v>967000</v>
      </c>
      <c r="J60" s="3">
        <f>IFERROR(VLOOKUP(B60,[3]Sheet1!B$2:F$478,5,FALSE),0)</f>
        <v>601000</v>
      </c>
      <c r="K60" s="3">
        <f>IFERROR(VLOOKUP(B60,[4]Sheet1!B$2:F$478,5,FALSE),0)</f>
        <v>1200000</v>
      </c>
      <c r="L60" s="3">
        <f>IFERROR(VLOOKUP(B60,[5]LSG_Stats_Combined_2016q2!B$2:F$479,5,FALSE),0)</f>
        <v>825500</v>
      </c>
      <c r="M60" s="3">
        <f>IFERROR(VLOOKUP(B60,[6]LSG_Stats_Combined_2016q3!B$2:F$479,5,FALSE),0)</f>
        <v>880000</v>
      </c>
      <c r="N60" s="3">
        <f>IFERROR(VLOOKUP(B60,[7]LSG_Stats_Combined_2016q4!B$2:F$478,5,FALSE),0)</f>
        <v>1000000</v>
      </c>
      <c r="O60" s="3">
        <f>IFERROR(VLOOKUP(B60,[8]LSG_Stats_Combined_2017q1!B$2:F$479,5,FALSE),0)</f>
        <v>733000</v>
      </c>
      <c r="P60" s="3">
        <f>IFERROR(VLOOKUP(B60,[9]LSG_Stats_Combined_2017q2!B$2:F$479,5,FALSE),0)</f>
        <v>1230000</v>
      </c>
      <c r="Q60" s="3">
        <f>IFERROR(VLOOKUP(B60,[10]City_Suburb_2017q3!B$2:F$479,5,FALSE),0)</f>
        <v>1070000</v>
      </c>
      <c r="R60" s="3">
        <f>IFERROR(VLOOKUP(B60,[11]LSG_Stats_Combined_2017q4!B$2:F$480,5,FALSE),0)</f>
        <v>975000</v>
      </c>
      <c r="S60" s="3">
        <f>IFERROR(VLOOKUP(B60,[12]LSG_Stats_Combined_2018q1!B$1:G$480,5,FALSE),0)</f>
        <v>1208500</v>
      </c>
      <c r="T60" s="3">
        <v>1015000</v>
      </c>
      <c r="U60" s="3">
        <v>1280000</v>
      </c>
      <c r="V60" s="3">
        <v>1040000</v>
      </c>
      <c r="W60" s="3">
        <v>1160000</v>
      </c>
      <c r="X60" s="3">
        <v>1190000</v>
      </c>
      <c r="Y60" s="3">
        <v>940000</v>
      </c>
      <c r="Z60" s="3">
        <v>990000</v>
      </c>
      <c r="AA60" s="3">
        <v>632000</v>
      </c>
      <c r="AB60" s="3">
        <v>775000</v>
      </c>
      <c r="AC60" s="3">
        <v>670000</v>
      </c>
      <c r="AD60" s="3">
        <v>650000</v>
      </c>
      <c r="AE60" s="3">
        <v>755500</v>
      </c>
      <c r="AF60" s="3">
        <v>1255000</v>
      </c>
      <c r="AG60" s="3">
        <v>875300</v>
      </c>
      <c r="AH60" s="3">
        <v>985000</v>
      </c>
      <c r="AI60" s="3">
        <v>0</v>
      </c>
      <c r="AJ60" s="3">
        <v>1346000</v>
      </c>
      <c r="AK60" s="3">
        <v>1830000</v>
      </c>
      <c r="AL60" s="3">
        <v>1400000</v>
      </c>
      <c r="AM60" s="3">
        <v>1880000</v>
      </c>
      <c r="AN60" s="4">
        <v>1841500</v>
      </c>
      <c r="AO60" s="4">
        <v>1858000</v>
      </c>
      <c r="AP60" s="4">
        <v>1567126</v>
      </c>
      <c r="AQ60" s="4">
        <v>1375000</v>
      </c>
      <c r="AR60" s="4">
        <v>1450000</v>
      </c>
    </row>
    <row r="61" spans="1:44" ht="15" x14ac:dyDescent="0.2">
      <c r="A61" s="2" t="s">
        <v>48</v>
      </c>
      <c r="B61" s="3" t="s">
        <v>61</v>
      </c>
      <c r="C61" s="3">
        <v>719500</v>
      </c>
      <c r="D61" s="3">
        <f>IFERROR(VLOOKUP(B61,'[1]All Metro Suburbs'!B$2:D$483,3,FALSE),0)</f>
        <v>809000</v>
      </c>
      <c r="E61" s="3">
        <f>IFERROR(VLOOKUP(B61,[2]LSG_Stats_Combined!B$2:D$478,3,FALSE),0)</f>
        <v>913000</v>
      </c>
      <c r="F61" s="3">
        <f>IFERROR(VLOOKUP(B61,[3]Sheet1!B$2:D$478,3,FALSE),0)</f>
        <v>702000</v>
      </c>
      <c r="G61" s="3">
        <v>800000</v>
      </c>
      <c r="H61" s="3">
        <f>IFERROR(VLOOKUP(B61,'[1]All Metro Suburbs'!B$2:F$483,5,FALSE),)</f>
        <v>900000</v>
      </c>
      <c r="I61" s="3">
        <f>IFERROR(VLOOKUP(B61,[2]LSG_Stats_Combined!B$2:F$478,5,FALSE),)</f>
        <v>891000</v>
      </c>
      <c r="J61" s="3">
        <f>IFERROR(VLOOKUP(B61,[3]Sheet1!B$2:F$478,5,FALSE),0)</f>
        <v>850000</v>
      </c>
      <c r="K61" s="3">
        <f>IFERROR(VLOOKUP(B61,[4]Sheet1!B$2:F$478,5,FALSE),0)</f>
        <v>685000</v>
      </c>
      <c r="L61" s="3">
        <f>IFERROR(VLOOKUP(B61,[5]LSG_Stats_Combined_2016q2!B$2:F$479,5,FALSE),0)</f>
        <v>780000</v>
      </c>
      <c r="M61" s="3">
        <f>IFERROR(VLOOKUP(B61,[6]LSG_Stats_Combined_2016q3!B$2:F$479,5,FALSE),0)</f>
        <v>863000</v>
      </c>
      <c r="N61" s="3">
        <f>IFERROR(VLOOKUP(B61,[7]LSG_Stats_Combined_2016q4!B$2:F$478,5,FALSE),0)</f>
        <v>953250</v>
      </c>
      <c r="O61" s="3">
        <f>IFERROR(VLOOKUP(B61,[8]LSG_Stats_Combined_2017q1!B$2:F$479,5,FALSE),0)</f>
        <v>890000</v>
      </c>
      <c r="P61" s="3">
        <f>IFERROR(VLOOKUP(B61,[9]LSG_Stats_Combined_2017q2!B$2:F$479,5,FALSE),0)</f>
        <v>1005000</v>
      </c>
      <c r="Q61" s="3">
        <f>IFERROR(VLOOKUP(B61,[10]City_Suburb_2017q3!B$2:F$479,5,FALSE),0)</f>
        <v>1058250</v>
      </c>
      <c r="R61" s="3">
        <f>IFERROR(VLOOKUP(B61,[11]LSG_Stats_Combined_2017q4!B$2:F$480,5,FALSE),0)</f>
        <v>981500</v>
      </c>
      <c r="S61" s="3">
        <f>IFERROR(VLOOKUP(B61,[12]LSG_Stats_Combined_2018q1!B$1:G$480,5,FALSE),0)</f>
        <v>1235000</v>
      </c>
      <c r="T61" s="3">
        <v>1170000</v>
      </c>
      <c r="U61" s="3">
        <v>1145000</v>
      </c>
      <c r="V61" s="3">
        <v>948500</v>
      </c>
      <c r="W61" s="3">
        <v>1225000</v>
      </c>
      <c r="X61" s="3">
        <v>970000</v>
      </c>
      <c r="Y61" s="3">
        <v>745000</v>
      </c>
      <c r="Z61" s="3">
        <v>894000</v>
      </c>
      <c r="AA61" s="3">
        <v>890000</v>
      </c>
      <c r="AB61" s="3">
        <v>860000</v>
      </c>
      <c r="AC61" s="3">
        <v>837500</v>
      </c>
      <c r="AD61" s="3">
        <v>950000</v>
      </c>
      <c r="AE61" s="3">
        <v>976500</v>
      </c>
      <c r="AF61" s="3">
        <v>1700000</v>
      </c>
      <c r="AG61" s="3">
        <v>1025000</v>
      </c>
      <c r="AH61" s="3">
        <v>1085000</v>
      </c>
      <c r="AI61" s="3">
        <v>1550000</v>
      </c>
      <c r="AJ61" s="3">
        <v>2360000</v>
      </c>
      <c r="AK61" s="3">
        <v>1705000</v>
      </c>
      <c r="AL61" s="3">
        <v>1820000</v>
      </c>
      <c r="AM61" s="3">
        <v>1251750</v>
      </c>
      <c r="AN61" s="4">
        <v>1230000</v>
      </c>
      <c r="AO61" s="4">
        <v>1690000</v>
      </c>
      <c r="AP61" s="4">
        <v>1320000</v>
      </c>
      <c r="AQ61" s="4">
        <v>1490000</v>
      </c>
      <c r="AR61" s="4">
        <v>1600000</v>
      </c>
    </row>
    <row r="62" spans="1:44" ht="15" x14ac:dyDescent="0.2">
      <c r="A62" s="2" t="s">
        <v>48</v>
      </c>
      <c r="B62" s="3" t="s">
        <v>62</v>
      </c>
      <c r="C62" s="3">
        <v>1427500</v>
      </c>
      <c r="D62" s="3">
        <f>IFERROR(VLOOKUP(B62,'[1]All Metro Suburbs'!B$2:D$483,3,FALSE),0)</f>
        <v>1377000</v>
      </c>
      <c r="E62" s="3">
        <f>IFERROR(VLOOKUP(B62,[2]LSG_Stats_Combined!B$2:D$478,3,FALSE),0)</f>
        <v>806500</v>
      </c>
      <c r="F62" s="3">
        <f>IFERROR(VLOOKUP(B62,[3]Sheet1!B$2:D$478,3,FALSE),0)</f>
        <v>1100000</v>
      </c>
      <c r="G62" s="3">
        <v>1620000</v>
      </c>
      <c r="H62" s="3">
        <f>IFERROR(VLOOKUP(B62,'[1]All Metro Suburbs'!B$2:F$483,5,FALSE),)</f>
        <v>0</v>
      </c>
      <c r="I62" s="3">
        <f>IFERROR(VLOOKUP(B62,[2]LSG_Stats_Combined!B$2:F$478,5,FALSE),)</f>
        <v>1201000</v>
      </c>
      <c r="J62" s="3">
        <f>IFERROR(VLOOKUP(B62,[3]Sheet1!B$2:F$478,5,FALSE),0)</f>
        <v>0</v>
      </c>
      <c r="K62" s="3">
        <f>IFERROR(VLOOKUP(B62,[4]Sheet1!B$2:F$478,5,FALSE),0)</f>
        <v>990000</v>
      </c>
      <c r="L62" s="3">
        <f>IFERROR(VLOOKUP(B62,[5]LSG_Stats_Combined_2016q2!B$2:F$479,5,FALSE),0)</f>
        <v>1092500</v>
      </c>
      <c r="M62" s="3">
        <f>IFERROR(VLOOKUP(B62,[6]LSG_Stats_Combined_2016q3!B$2:F$479,5,FALSE),0)</f>
        <v>1250000</v>
      </c>
      <c r="N62" s="3">
        <f>IFERROR(VLOOKUP(B62,[7]LSG_Stats_Combined_2016q4!B$2:F$478,5,FALSE),0)</f>
        <v>1262500</v>
      </c>
      <c r="O62" s="3">
        <f>IFERROR(VLOOKUP(B62,[8]LSG_Stats_Combined_2017q1!B$2:F$479,5,FALSE),0)</f>
        <v>1670000</v>
      </c>
      <c r="P62" s="3">
        <f>IFERROR(VLOOKUP(B62,[9]LSG_Stats_Combined_2017q2!B$2:F$479,5,FALSE),0)</f>
        <v>1550000</v>
      </c>
      <c r="Q62" s="3">
        <f>IFERROR(VLOOKUP(B62,[10]City_Suburb_2017q3!B$2:F$479,5,FALSE),0)</f>
        <v>1030000</v>
      </c>
      <c r="R62" s="3">
        <f>IFERROR(VLOOKUP(B62,[11]LSG_Stats_Combined_2017q4!B$2:F$480,5,FALSE),0)</f>
        <v>1900000</v>
      </c>
      <c r="S62" s="3">
        <f>IFERROR(VLOOKUP(B62,[12]LSG_Stats_Combined_2018q1!B$1:G$480,5,FALSE),0)</f>
        <v>920050</v>
      </c>
      <c r="T62" s="3">
        <v>815100</v>
      </c>
      <c r="U62" s="3">
        <v>1875000</v>
      </c>
      <c r="V62" s="3">
        <v>2294500</v>
      </c>
      <c r="W62" s="3">
        <v>1951000</v>
      </c>
      <c r="X62" s="3">
        <v>1136000</v>
      </c>
      <c r="Y62" s="3">
        <v>1480000</v>
      </c>
      <c r="Z62" s="3">
        <v>1700000</v>
      </c>
      <c r="AA62" s="3">
        <v>1445000</v>
      </c>
      <c r="AB62" s="3">
        <v>860000</v>
      </c>
      <c r="AC62" s="3">
        <v>2190000</v>
      </c>
      <c r="AD62" s="3">
        <v>0</v>
      </c>
      <c r="AE62" s="3">
        <v>1600000</v>
      </c>
      <c r="AF62" s="3">
        <v>1270000</v>
      </c>
      <c r="AG62" s="3">
        <v>1300000</v>
      </c>
      <c r="AH62" s="3">
        <v>2627000</v>
      </c>
      <c r="AI62" s="3">
        <v>0</v>
      </c>
      <c r="AJ62" s="3">
        <v>1460000</v>
      </c>
      <c r="AK62" s="3">
        <v>2305000</v>
      </c>
      <c r="AL62" s="3">
        <v>1913125</v>
      </c>
      <c r="AM62" s="3">
        <v>1530000</v>
      </c>
      <c r="AN62" s="4">
        <v>2890000</v>
      </c>
      <c r="AO62" s="4">
        <v>0</v>
      </c>
      <c r="AP62" s="4">
        <v>3230000</v>
      </c>
      <c r="AQ62" s="4">
        <v>0</v>
      </c>
      <c r="AR62" s="4">
        <v>2333750</v>
      </c>
    </row>
    <row r="63" spans="1:44" ht="15" x14ac:dyDescent="0.2">
      <c r="A63" s="2" t="s">
        <v>48</v>
      </c>
      <c r="B63" s="3" t="s">
        <v>63</v>
      </c>
      <c r="C63" s="3">
        <v>0</v>
      </c>
      <c r="D63" s="3">
        <f>IFERROR(VLOOKUP(B63,'[1]All Metro Suburbs'!B$2:D$483,3,FALSE),0)</f>
        <v>0</v>
      </c>
      <c r="E63" s="3">
        <f>IFERROR(VLOOKUP(B63,[2]LSG_Stats_Combined!B$2:D$478,3,FALSE),0)</f>
        <v>0</v>
      </c>
      <c r="F63" s="3">
        <f>IFERROR(VLOOKUP(B63,[3]Sheet1!B$2:D$478,3,FALSE),0)</f>
        <v>0</v>
      </c>
      <c r="G63" s="3">
        <v>0</v>
      </c>
      <c r="H63" s="3">
        <f>IFERROR(VLOOKUP(B63,'[1]All Metro Suburbs'!B$2:F$483,5,FALSE),)</f>
        <v>0</v>
      </c>
      <c r="I63" s="3">
        <f>IFERROR(VLOOKUP(B63,[2]LSG_Stats_Combined!B$2:F$478,5,FALSE),)</f>
        <v>0</v>
      </c>
      <c r="J63" s="3">
        <f>IFERROR(VLOOKUP(B63,[3]Sheet1!B$2:F$478,5,FALSE),0)</f>
        <v>0</v>
      </c>
      <c r="K63" s="3">
        <f>IFERROR(VLOOKUP(B63,[4]Sheet1!B$2:F$478,5,FALSE),0)</f>
        <v>0</v>
      </c>
      <c r="L63" s="3">
        <f>IFERROR(VLOOKUP(B63,[5]LSG_Stats_Combined_2016q2!B$2:F$479,5,FALSE),0)</f>
        <v>0</v>
      </c>
      <c r="M63" s="3">
        <f>IFERROR(VLOOKUP(B63,[6]LSG_Stats_Combined_2016q3!B$2:F$479,5,FALSE),0)</f>
        <v>0</v>
      </c>
      <c r="N63" s="3">
        <f>IFERROR(VLOOKUP(B63,[7]LSG_Stats_Combined_2016q4!B$2:F$478,5,FALSE),0)</f>
        <v>816000</v>
      </c>
      <c r="O63" s="3">
        <f>IFERROR(VLOOKUP(B63,[8]LSG_Stats_Combined_2017q1!B$2:F$479,5,FALSE),0)</f>
        <v>0</v>
      </c>
      <c r="P63" s="3">
        <f>IFERROR(VLOOKUP(B63,[9]LSG_Stats_Combined_2017q2!B$2:F$479,5,FALSE),0)</f>
        <v>0</v>
      </c>
      <c r="Q63" s="3">
        <f>IFERROR(VLOOKUP(B63,[10]City_Suburb_2017q3!B$2:F$479,5,FALSE),0)</f>
        <v>0</v>
      </c>
      <c r="R63" s="3">
        <f>IFERROR(VLOOKUP(B63,[11]LSG_Stats_Combined_2017q4!B$2:F$480,5,FALSE),0)</f>
        <v>590500</v>
      </c>
      <c r="S63" s="3">
        <f>IFERROR(VLOOKUP(B63,[12]LSG_Stats_Combined_2018q1!B$1:G$480,5,FALSE),0)</f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1211000</v>
      </c>
      <c r="AA63" s="3">
        <v>1950000</v>
      </c>
      <c r="AB63" s="3">
        <v>915000</v>
      </c>
      <c r="AC63" s="3">
        <v>984500</v>
      </c>
      <c r="AD63" s="3">
        <v>957500</v>
      </c>
      <c r="AE63" s="3">
        <v>1255000</v>
      </c>
      <c r="AF63" s="3">
        <v>701000</v>
      </c>
      <c r="AG63" s="3">
        <v>1457500</v>
      </c>
      <c r="AH63" s="3">
        <v>1370000</v>
      </c>
      <c r="AI63" s="3">
        <v>2190000</v>
      </c>
      <c r="AJ63" s="3">
        <v>1205000</v>
      </c>
      <c r="AK63" s="3">
        <v>0</v>
      </c>
      <c r="AL63" s="3">
        <v>0</v>
      </c>
      <c r="AM63" s="3">
        <v>1740000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</row>
    <row r="64" spans="1:44" ht="15" x14ac:dyDescent="0.2">
      <c r="A64" s="2" t="s">
        <v>48</v>
      </c>
      <c r="B64" s="3" t="s">
        <v>64</v>
      </c>
      <c r="C64" s="3">
        <v>752750</v>
      </c>
      <c r="D64" s="3">
        <f>IFERROR(VLOOKUP(B64,'[1]All Metro Suburbs'!B$2:D$483,3,FALSE),0)</f>
        <v>889500</v>
      </c>
      <c r="E64" s="3">
        <f>IFERROR(VLOOKUP(B64,[2]LSG_Stats_Combined!B$2:D$478,3,FALSE),0)</f>
        <v>845000</v>
      </c>
      <c r="F64" s="3">
        <f>IFERROR(VLOOKUP(B64,[3]Sheet1!B$2:D$478,3,FALSE),0)</f>
        <v>800000</v>
      </c>
      <c r="G64" s="3">
        <v>800000</v>
      </c>
      <c r="H64" s="3">
        <f>IFERROR(VLOOKUP(B64,'[1]All Metro Suburbs'!B$2:F$483,5,FALSE),)</f>
        <v>850000</v>
      </c>
      <c r="I64" s="3">
        <f>IFERROR(VLOOKUP(B64,[2]LSG_Stats_Combined!B$2:F$478,5,FALSE),)</f>
        <v>920000</v>
      </c>
      <c r="J64" s="3">
        <f>IFERROR(VLOOKUP(B64,[3]Sheet1!B$2:F$478,5,FALSE),0)</f>
        <v>1000000</v>
      </c>
      <c r="K64" s="3">
        <f>IFERROR(VLOOKUP(B64,[4]Sheet1!B$2:F$478,5,FALSE),0)</f>
        <v>670000</v>
      </c>
      <c r="L64" s="3">
        <f>IFERROR(VLOOKUP(B64,[5]LSG_Stats_Combined_2016q2!B$2:F$479,5,FALSE),0)</f>
        <v>850000</v>
      </c>
      <c r="M64" s="3">
        <f>IFERROR(VLOOKUP(B64,[6]LSG_Stats_Combined_2016q3!B$2:F$479,5,FALSE),0)</f>
        <v>775000</v>
      </c>
      <c r="N64" s="3">
        <f>IFERROR(VLOOKUP(B64,[7]LSG_Stats_Combined_2016q4!B$2:F$478,5,FALSE),0)</f>
        <v>815000</v>
      </c>
      <c r="O64" s="3">
        <f>IFERROR(VLOOKUP(B64,[8]LSG_Stats_Combined_2017q1!B$2:F$479,5,FALSE),0)</f>
        <v>850000</v>
      </c>
      <c r="P64" s="3">
        <f>IFERROR(VLOOKUP(B64,[9]LSG_Stats_Combined_2017q2!B$2:F$479,5,FALSE),0)</f>
        <v>873000</v>
      </c>
      <c r="Q64" s="3">
        <f>IFERROR(VLOOKUP(B64,[10]City_Suburb_2017q3!B$2:F$479,5,FALSE),0)</f>
        <v>897500</v>
      </c>
      <c r="R64" s="3">
        <f>IFERROR(VLOOKUP(B64,[11]LSG_Stats_Combined_2017q4!B$2:F$480,5,FALSE),0)</f>
        <v>989444</v>
      </c>
      <c r="S64" s="3">
        <f>IFERROR(VLOOKUP(B64,[12]LSG_Stats_Combined_2018q1!B$1:G$480,5,FALSE),0)</f>
        <v>890000</v>
      </c>
      <c r="T64" s="3">
        <v>809000</v>
      </c>
      <c r="U64" s="3">
        <v>1390000</v>
      </c>
      <c r="V64" s="3">
        <v>990000</v>
      </c>
      <c r="W64" s="3">
        <v>920000</v>
      </c>
      <c r="X64" s="3">
        <v>840000</v>
      </c>
      <c r="Y64" s="3">
        <v>888000</v>
      </c>
      <c r="Z64" s="3">
        <v>1020944</v>
      </c>
      <c r="AA64" s="3">
        <v>853000</v>
      </c>
      <c r="AB64" s="3">
        <v>0</v>
      </c>
      <c r="AC64" s="3">
        <v>1203500</v>
      </c>
      <c r="AD64" s="3">
        <v>0</v>
      </c>
      <c r="AE64" s="3">
        <v>842500</v>
      </c>
      <c r="AF64" s="3">
        <v>1400000</v>
      </c>
      <c r="AG64" s="3">
        <v>850000</v>
      </c>
      <c r="AH64" s="3">
        <v>0</v>
      </c>
      <c r="AI64" s="3">
        <v>1350000</v>
      </c>
      <c r="AJ64" s="3">
        <v>2050000</v>
      </c>
      <c r="AK64" s="3">
        <v>1386000</v>
      </c>
      <c r="AL64" s="3">
        <v>1636500</v>
      </c>
      <c r="AM64" s="3">
        <v>1420000</v>
      </c>
      <c r="AN64" s="4">
        <v>1392500</v>
      </c>
      <c r="AO64" s="4">
        <v>1293750</v>
      </c>
      <c r="AP64" s="4">
        <v>1436500</v>
      </c>
      <c r="AQ64" s="4">
        <v>1615000</v>
      </c>
      <c r="AR64" s="4">
        <v>1600000</v>
      </c>
    </row>
    <row r="65" spans="1:44" ht="15" x14ac:dyDescent="0.2">
      <c r="A65" s="2" t="s">
        <v>48</v>
      </c>
      <c r="B65" s="3" t="s">
        <v>65</v>
      </c>
      <c r="C65" s="3">
        <v>625000</v>
      </c>
      <c r="D65" s="3">
        <f>IFERROR(VLOOKUP(B65,'[1]All Metro Suburbs'!B$2:D$483,3,FALSE),0)</f>
        <v>533275</v>
      </c>
      <c r="E65" s="3">
        <f>IFERROR(VLOOKUP(B65,[2]LSG_Stats_Combined!B$2:D$478,3,FALSE),0)</f>
        <v>536125</v>
      </c>
      <c r="F65" s="3">
        <f>IFERROR(VLOOKUP(B65,[3]Sheet1!B$2:D$478,3,FALSE),0)</f>
        <v>524000</v>
      </c>
      <c r="G65" s="3">
        <v>590000</v>
      </c>
      <c r="H65" s="3">
        <f>IFERROR(VLOOKUP(B65,'[1]All Metro Suburbs'!B$2:F$483,5,FALSE),)</f>
        <v>593600</v>
      </c>
      <c r="I65" s="3">
        <f>IFERROR(VLOOKUP(B65,[2]LSG_Stats_Combined!B$2:F$478,5,FALSE),)</f>
        <v>555000</v>
      </c>
      <c r="J65" s="3">
        <f>IFERROR(VLOOKUP(B65,[3]Sheet1!B$2:F$478,5,FALSE),0)</f>
        <v>580000</v>
      </c>
      <c r="K65" s="3">
        <f>IFERROR(VLOOKUP(B65,[4]Sheet1!B$2:F$478,5,FALSE),0)</f>
        <v>605000</v>
      </c>
      <c r="L65" s="3">
        <f>IFERROR(VLOOKUP(B65,[5]LSG_Stats_Combined_2016q2!B$2:F$479,5,FALSE),0)</f>
        <v>598000</v>
      </c>
      <c r="M65" s="3">
        <f>IFERROR(VLOOKUP(B65,[6]LSG_Stats_Combined_2016q3!B$2:F$479,5,FALSE),0)</f>
        <v>647750</v>
      </c>
      <c r="N65" s="3">
        <f>IFERROR(VLOOKUP(B65,[7]LSG_Stats_Combined_2016q4!B$2:F$478,5,FALSE),0)</f>
        <v>686000</v>
      </c>
      <c r="O65" s="3">
        <f>IFERROR(VLOOKUP(B65,[8]LSG_Stats_Combined_2017q1!B$2:F$479,5,FALSE),0)</f>
        <v>645000</v>
      </c>
      <c r="P65" s="3">
        <f>IFERROR(VLOOKUP(B65,[9]LSG_Stats_Combined_2017q2!B$2:F$479,5,FALSE),0)</f>
        <v>677000</v>
      </c>
      <c r="Q65" s="3">
        <f>IFERROR(VLOOKUP(B65,[10]City_Suburb_2017q3!B$2:F$479,5,FALSE),0)</f>
        <v>704000</v>
      </c>
      <c r="R65" s="3">
        <f>IFERROR(VLOOKUP(B65,[11]LSG_Stats_Combined_2017q4!B$2:F$480,5,FALSE),0)</f>
        <v>643500</v>
      </c>
      <c r="S65" s="3">
        <f>IFERROR(VLOOKUP(B65,[12]LSG_Stats_Combined_2018q1!B$1:G$480,5,FALSE),0)</f>
        <v>673750</v>
      </c>
      <c r="T65" s="3">
        <v>659000</v>
      </c>
      <c r="U65" s="3">
        <v>682000</v>
      </c>
      <c r="V65" s="3">
        <v>670000</v>
      </c>
      <c r="W65" s="3">
        <v>600000</v>
      </c>
      <c r="X65" s="3">
        <v>653000</v>
      </c>
      <c r="Y65" s="3">
        <v>685000</v>
      </c>
      <c r="Z65" s="3">
        <v>648000</v>
      </c>
      <c r="AA65" s="3">
        <v>1060000</v>
      </c>
      <c r="AB65" s="3">
        <v>1140000</v>
      </c>
      <c r="AC65" s="3">
        <v>1165000</v>
      </c>
      <c r="AD65" s="3">
        <v>1390000</v>
      </c>
      <c r="AE65" s="3">
        <v>1427500</v>
      </c>
      <c r="AF65" s="3">
        <v>1400000</v>
      </c>
      <c r="AG65" s="3">
        <v>1537194</v>
      </c>
      <c r="AH65" s="3">
        <v>1815000</v>
      </c>
      <c r="AI65" s="3">
        <v>2399999.5</v>
      </c>
      <c r="AJ65" s="3">
        <v>1158500</v>
      </c>
      <c r="AK65" s="3">
        <v>1000000</v>
      </c>
      <c r="AL65" s="3">
        <v>990000</v>
      </c>
      <c r="AM65" s="3">
        <v>2180000</v>
      </c>
      <c r="AN65" s="4">
        <v>1000000</v>
      </c>
      <c r="AO65" s="4">
        <v>1032500</v>
      </c>
      <c r="AP65" s="4">
        <v>1115000</v>
      </c>
      <c r="AQ65" s="4">
        <v>1055000</v>
      </c>
      <c r="AR65" s="4">
        <v>1031000</v>
      </c>
    </row>
    <row r="66" spans="1:44" ht="15" x14ac:dyDescent="0.2">
      <c r="A66" s="2" t="s">
        <v>48</v>
      </c>
      <c r="B66" s="3" t="s">
        <v>66</v>
      </c>
      <c r="C66" s="3">
        <v>0</v>
      </c>
      <c r="D66" s="3">
        <f>IFERROR(VLOOKUP(B66,'[1]All Metro Suburbs'!B$2:D$483,3,FALSE),0)</f>
        <v>0</v>
      </c>
      <c r="E66" s="3">
        <f>IFERROR(VLOOKUP(B66,[2]LSG_Stats_Combined!B$2:D$478,3,FALSE),0)</f>
        <v>0</v>
      </c>
      <c r="F66" s="3">
        <f>IFERROR(VLOOKUP(B66,[3]Sheet1!B$2:D$478,3,FALSE),0)</f>
        <v>1050000</v>
      </c>
      <c r="G66" s="3">
        <v>600000</v>
      </c>
      <c r="H66" s="3">
        <f>IFERROR(VLOOKUP(B66,'[1]All Metro Suburbs'!B$2:F$483,5,FALSE),)</f>
        <v>495000</v>
      </c>
      <c r="I66" s="3">
        <f>IFERROR(VLOOKUP(B66,[2]LSG_Stats_Combined!B$2:F$478,5,FALSE),)</f>
        <v>750000</v>
      </c>
      <c r="J66" s="3">
        <f>IFERROR(VLOOKUP(B66,[3]Sheet1!B$2:F$478,5,FALSE),0)</f>
        <v>878500</v>
      </c>
      <c r="K66" s="3">
        <f>IFERROR(VLOOKUP(B66,[4]Sheet1!B$2:F$478,5,FALSE),0)</f>
        <v>940000</v>
      </c>
      <c r="L66" s="3">
        <f>IFERROR(VLOOKUP(B66,[5]LSG_Stats_Combined_2016q2!B$2:F$479,5,FALSE),0)</f>
        <v>860000</v>
      </c>
      <c r="M66" s="3">
        <f>IFERROR(VLOOKUP(B66,[6]LSG_Stats_Combined_2016q3!B$2:F$479,5,FALSE),0)</f>
        <v>800000</v>
      </c>
      <c r="N66" s="3">
        <f>IFERROR(VLOOKUP(B66,[7]LSG_Stats_Combined_2016q4!B$2:F$478,5,FALSE),0)</f>
        <v>670000</v>
      </c>
      <c r="O66" s="3">
        <f>IFERROR(VLOOKUP(B66,[8]LSG_Stats_Combined_2017q1!B$2:F$479,5,FALSE),0)</f>
        <v>915000</v>
      </c>
      <c r="P66" s="3">
        <f>IFERROR(VLOOKUP(B66,[9]LSG_Stats_Combined_2017q2!B$2:F$479,5,FALSE),0)</f>
        <v>1145000</v>
      </c>
      <c r="Q66" s="3">
        <f>IFERROR(VLOOKUP(B66,[10]City_Suburb_2017q3!B$2:F$479,5,FALSE),0)</f>
        <v>640000</v>
      </c>
      <c r="R66" s="3">
        <f>IFERROR(VLOOKUP(B66,[11]LSG_Stats_Combined_2017q4!B$2:F$480,5,FALSE),0)</f>
        <v>701000</v>
      </c>
      <c r="S66" s="3">
        <f>IFERROR(VLOOKUP(B66,[12]LSG_Stats_Combined_2018q1!B$1:G$480,5,FALSE),0)</f>
        <v>707500</v>
      </c>
      <c r="T66" s="3">
        <v>0</v>
      </c>
      <c r="U66" s="3">
        <v>630000</v>
      </c>
      <c r="V66" s="3">
        <v>0</v>
      </c>
      <c r="W66" s="3">
        <v>1250000</v>
      </c>
      <c r="X66" s="3">
        <v>750000</v>
      </c>
      <c r="Y66" s="3">
        <v>780000</v>
      </c>
      <c r="Z66" s="3">
        <v>920000</v>
      </c>
      <c r="AA66" s="3">
        <v>920000</v>
      </c>
      <c r="AB66" s="3">
        <v>1048888</v>
      </c>
      <c r="AC66" s="3">
        <v>925000</v>
      </c>
      <c r="AD66" s="3">
        <v>870000</v>
      </c>
      <c r="AE66" s="3">
        <v>1220093.5</v>
      </c>
      <c r="AF66" s="3">
        <v>1640000</v>
      </c>
      <c r="AG66" s="3">
        <v>1123750</v>
      </c>
      <c r="AH66" s="3">
        <v>1625000</v>
      </c>
      <c r="AI66" s="3">
        <v>1815000</v>
      </c>
      <c r="AJ66" s="3">
        <v>3225000</v>
      </c>
      <c r="AK66" s="3">
        <v>950000</v>
      </c>
      <c r="AL66" s="3">
        <v>1200500</v>
      </c>
      <c r="AM66" s="3">
        <v>1320000</v>
      </c>
      <c r="AN66" s="4">
        <v>0</v>
      </c>
      <c r="AO66" s="4">
        <v>1248000</v>
      </c>
      <c r="AP66" s="4">
        <v>1943000</v>
      </c>
      <c r="AQ66" s="4">
        <v>0</v>
      </c>
      <c r="AR66" s="4">
        <v>1600000</v>
      </c>
    </row>
    <row r="67" spans="1:44" ht="15" x14ac:dyDescent="0.2">
      <c r="A67" s="2" t="s">
        <v>48</v>
      </c>
      <c r="B67" s="3" t="s">
        <v>67</v>
      </c>
      <c r="C67" s="3">
        <v>1560000</v>
      </c>
      <c r="D67" s="3">
        <f>IFERROR(VLOOKUP(B67,'[1]All Metro Suburbs'!B$2:D$483,3,FALSE),0)</f>
        <v>1040000</v>
      </c>
      <c r="E67" s="3">
        <f>IFERROR(VLOOKUP(B67,[2]LSG_Stats_Combined!B$2:D$478,3,FALSE),0)</f>
        <v>965000</v>
      </c>
      <c r="F67" s="3">
        <f>IFERROR(VLOOKUP(B67,[3]Sheet1!B$2:D$478,3,FALSE),0)</f>
        <v>0</v>
      </c>
      <c r="G67" s="3">
        <v>1610000</v>
      </c>
      <c r="H67" s="3">
        <f>IFERROR(VLOOKUP(B67,'[1]All Metro Suburbs'!B$2:F$483,5,FALSE),)</f>
        <v>1490000</v>
      </c>
      <c r="I67" s="3">
        <f>IFERROR(VLOOKUP(B67,[2]LSG_Stats_Combined!B$2:F$478,5,FALSE),)</f>
        <v>1755000</v>
      </c>
      <c r="J67" s="3">
        <f>IFERROR(VLOOKUP(B67,[3]Sheet1!B$2:F$478,5,FALSE),0)</f>
        <v>900000</v>
      </c>
      <c r="K67" s="3">
        <f>IFERROR(VLOOKUP(B67,[4]Sheet1!B$2:F$478,5,FALSE),0)</f>
        <v>1320000</v>
      </c>
      <c r="L67" s="3">
        <f>IFERROR(VLOOKUP(B67,[5]LSG_Stats_Combined_2016q2!B$2:F$479,5,FALSE),0)</f>
        <v>1668500</v>
      </c>
      <c r="M67" s="3">
        <f>IFERROR(VLOOKUP(B67,[6]LSG_Stats_Combined_2016q3!B$2:F$479,5,FALSE),0)</f>
        <v>1382500</v>
      </c>
      <c r="N67" s="3">
        <f>IFERROR(VLOOKUP(B67,[7]LSG_Stats_Combined_2016q4!B$2:F$478,5,FALSE),0)</f>
        <v>2000000</v>
      </c>
      <c r="O67" s="3">
        <f>IFERROR(VLOOKUP(B67,[8]LSG_Stats_Combined_2017q1!B$2:F$479,5,FALSE),0)</f>
        <v>1522000</v>
      </c>
      <c r="P67" s="3">
        <f>IFERROR(VLOOKUP(B67,[9]LSG_Stats_Combined_2017q2!B$2:F$479,5,FALSE),0)</f>
        <v>0</v>
      </c>
      <c r="Q67" s="3">
        <f>IFERROR(VLOOKUP(B67,[10]City_Suburb_2017q3!B$2:F$479,5,FALSE),0)</f>
        <v>1350000</v>
      </c>
      <c r="R67" s="3">
        <f>IFERROR(VLOOKUP(B67,[11]LSG_Stats_Combined_2017q4!B$2:F$480,5,FALSE),0)</f>
        <v>1146000</v>
      </c>
      <c r="S67" s="3">
        <f>IFERROR(VLOOKUP(B67,[12]LSG_Stats_Combined_2018q1!B$1:G$480,5,FALSE),0)</f>
        <v>1684000</v>
      </c>
      <c r="T67" s="3">
        <v>1645500</v>
      </c>
      <c r="U67" s="3">
        <v>1350000</v>
      </c>
      <c r="V67" s="3">
        <v>1562000</v>
      </c>
      <c r="W67" s="3">
        <v>0</v>
      </c>
      <c r="X67" s="3">
        <v>1800500</v>
      </c>
      <c r="Y67" s="3">
        <v>1650000</v>
      </c>
      <c r="Z67" s="3">
        <v>1500000</v>
      </c>
      <c r="AA67" s="3">
        <v>1982500</v>
      </c>
      <c r="AB67" s="3">
        <v>1425000</v>
      </c>
      <c r="AC67" s="3">
        <v>1550000</v>
      </c>
      <c r="AD67" s="3">
        <v>1720000</v>
      </c>
      <c r="AE67" s="3">
        <v>1806250</v>
      </c>
      <c r="AF67" s="3">
        <v>1200000</v>
      </c>
      <c r="AG67" s="3">
        <v>2105000</v>
      </c>
      <c r="AH67" s="3">
        <v>1575000</v>
      </c>
      <c r="AI67" s="3">
        <v>0</v>
      </c>
      <c r="AJ67" s="3">
        <v>1861500</v>
      </c>
      <c r="AK67" s="3">
        <v>3500000</v>
      </c>
      <c r="AL67" s="3">
        <v>2350000</v>
      </c>
      <c r="AM67" s="3">
        <v>0</v>
      </c>
      <c r="AN67" s="4">
        <v>1830000</v>
      </c>
      <c r="AO67" s="4">
        <v>2575000</v>
      </c>
      <c r="AP67" s="4">
        <v>2455000</v>
      </c>
      <c r="AQ67" s="4">
        <v>3311111</v>
      </c>
      <c r="AR67" s="4">
        <v>0</v>
      </c>
    </row>
    <row r="68" spans="1:44" ht="15" x14ac:dyDescent="0.2">
      <c r="A68" s="2" t="s">
        <v>48</v>
      </c>
      <c r="B68" s="3" t="s">
        <v>68</v>
      </c>
      <c r="C68" s="3">
        <v>1115000</v>
      </c>
      <c r="D68" s="3">
        <f>IFERROR(VLOOKUP(B68,'[1]All Metro Suburbs'!B$2:D$483,3,FALSE),0)</f>
        <v>740000</v>
      </c>
      <c r="E68" s="3">
        <f>IFERROR(VLOOKUP(B68,[2]LSG_Stats_Combined!B$2:D$478,3,FALSE),0)</f>
        <v>787500</v>
      </c>
      <c r="F68" s="3">
        <f>IFERROR(VLOOKUP(B68,[3]Sheet1!B$2:D$478,3,FALSE),0)</f>
        <v>799000</v>
      </c>
      <c r="G68" s="3">
        <v>1130000</v>
      </c>
      <c r="H68" s="3">
        <f>IFERROR(VLOOKUP(B68,'[1]All Metro Suburbs'!B$2:F$483,5,FALSE),)</f>
        <v>927500</v>
      </c>
      <c r="I68" s="3">
        <f>IFERROR(VLOOKUP(B68,[2]LSG_Stats_Combined!B$2:F$478,5,FALSE),)</f>
        <v>1012000</v>
      </c>
      <c r="J68" s="3">
        <f>IFERROR(VLOOKUP(B68,[3]Sheet1!B$2:F$478,5,FALSE),0)</f>
        <v>892500</v>
      </c>
      <c r="K68" s="3">
        <f>IFERROR(VLOOKUP(B68,[4]Sheet1!B$2:F$478,5,FALSE),0)</f>
        <v>830000</v>
      </c>
      <c r="L68" s="3">
        <f>IFERROR(VLOOKUP(B68,[5]LSG_Stats_Combined_2016q2!B$2:F$479,5,FALSE),0)</f>
        <v>815000</v>
      </c>
      <c r="M68" s="3">
        <f>IFERROR(VLOOKUP(B68,[6]LSG_Stats_Combined_2016q3!B$2:F$479,5,FALSE),0)</f>
        <v>877500</v>
      </c>
      <c r="N68" s="3">
        <f>IFERROR(VLOOKUP(B68,[7]LSG_Stats_Combined_2016q4!B$2:F$478,5,FALSE),0)</f>
        <v>770000</v>
      </c>
      <c r="O68" s="3">
        <f>IFERROR(VLOOKUP(B68,[8]LSG_Stats_Combined_2017q1!B$2:F$479,5,FALSE),0)</f>
        <v>960500</v>
      </c>
      <c r="P68" s="3">
        <f>IFERROR(VLOOKUP(B68,[9]LSG_Stats_Combined_2017q2!B$2:F$479,5,FALSE),0)</f>
        <v>1055000</v>
      </c>
      <c r="Q68" s="3">
        <f>IFERROR(VLOOKUP(B68,[10]City_Suburb_2017q3!B$2:F$479,5,FALSE),0)</f>
        <v>1055000</v>
      </c>
      <c r="R68" s="3">
        <f>IFERROR(VLOOKUP(B68,[11]LSG_Stats_Combined_2017q4!B$2:F$480,5,FALSE),0)</f>
        <v>1125000</v>
      </c>
      <c r="S68" s="3">
        <f>IFERROR(VLOOKUP(B68,[12]LSG_Stats_Combined_2018q1!B$1:G$480,5,FALSE),0)</f>
        <v>766100</v>
      </c>
      <c r="T68" s="3">
        <v>842500</v>
      </c>
      <c r="U68" s="3">
        <v>854250</v>
      </c>
      <c r="V68" s="3">
        <v>1097500</v>
      </c>
      <c r="W68" s="3">
        <v>787500</v>
      </c>
      <c r="X68" s="3">
        <v>893500</v>
      </c>
      <c r="Y68" s="3">
        <v>835000</v>
      </c>
      <c r="Z68" s="3">
        <v>915000</v>
      </c>
      <c r="AA68" s="3">
        <v>1430000</v>
      </c>
      <c r="AB68" s="3">
        <v>1268000</v>
      </c>
      <c r="AC68" s="3">
        <v>1115000</v>
      </c>
      <c r="AD68" s="3">
        <v>1432000</v>
      </c>
      <c r="AE68" s="3">
        <v>1450000</v>
      </c>
      <c r="AF68" s="3">
        <v>550000</v>
      </c>
      <c r="AG68" s="3">
        <v>2000000</v>
      </c>
      <c r="AH68" s="3">
        <v>2350000</v>
      </c>
      <c r="AI68" s="3">
        <v>1342500</v>
      </c>
      <c r="AJ68" s="3">
        <v>1750000</v>
      </c>
      <c r="AK68" s="3">
        <v>1580000</v>
      </c>
      <c r="AL68" s="3">
        <v>1480000</v>
      </c>
      <c r="AM68" s="3">
        <v>1215000</v>
      </c>
      <c r="AN68" s="4">
        <v>1430000</v>
      </c>
      <c r="AO68" s="4">
        <v>1325000</v>
      </c>
      <c r="AP68" s="4">
        <v>1870000</v>
      </c>
      <c r="AQ68" s="4">
        <v>2270000</v>
      </c>
      <c r="AR68" s="4">
        <v>1567500</v>
      </c>
    </row>
    <row r="69" spans="1:44" ht="15" x14ac:dyDescent="0.2">
      <c r="A69" s="2" t="s">
        <v>48</v>
      </c>
      <c r="B69" s="3" t="s">
        <v>69</v>
      </c>
      <c r="C69" s="3">
        <v>870000</v>
      </c>
      <c r="D69" s="3">
        <f>IFERROR(VLOOKUP(B69,'[1]All Metro Suburbs'!B$2:D$483,3,FALSE),0)</f>
        <v>520000</v>
      </c>
      <c r="E69" s="3">
        <f>IFERROR(VLOOKUP(B69,[2]LSG_Stats_Combined!B$2:D$478,3,FALSE),0)</f>
        <v>652500</v>
      </c>
      <c r="F69" s="3">
        <f>IFERROR(VLOOKUP(B69,[3]Sheet1!B$2:D$478,3,FALSE),0)</f>
        <v>0</v>
      </c>
      <c r="G69" s="3">
        <v>840000</v>
      </c>
      <c r="H69" s="3">
        <f>IFERROR(VLOOKUP(B69,'[1]All Metro Suburbs'!B$2:F$483,5,FALSE),)</f>
        <v>615000</v>
      </c>
      <c r="I69" s="3">
        <f>IFERROR(VLOOKUP(B69,[2]LSG_Stats_Combined!B$2:F$478,5,FALSE),)</f>
        <v>0</v>
      </c>
      <c r="J69" s="3">
        <f>IFERROR(VLOOKUP(B69,[3]Sheet1!B$2:F$478,5,FALSE),0)</f>
        <v>0</v>
      </c>
      <c r="K69" s="3">
        <f>IFERROR(VLOOKUP(B69,[4]Sheet1!B$2:F$478,5,FALSE),0)</f>
        <v>0</v>
      </c>
      <c r="L69" s="3">
        <f>IFERROR(VLOOKUP(B69,[5]LSG_Stats_Combined_2016q2!B$2:F$479,5,FALSE),0)</f>
        <v>937500</v>
      </c>
      <c r="M69" s="3">
        <f>IFERROR(VLOOKUP(B69,[6]LSG_Stats_Combined_2016q3!B$2:F$479,5,FALSE),0)</f>
        <v>715000</v>
      </c>
      <c r="N69" s="3">
        <f>IFERROR(VLOOKUP(B69,[7]LSG_Stats_Combined_2016q4!B$2:F$478,5,FALSE),0)</f>
        <v>0</v>
      </c>
      <c r="O69" s="3">
        <f>IFERROR(VLOOKUP(B69,[8]LSG_Stats_Combined_2017q1!B$2:F$479,5,FALSE),0)</f>
        <v>688500</v>
      </c>
      <c r="P69" s="3">
        <f>IFERROR(VLOOKUP(B69,[9]LSG_Stats_Combined_2017q2!B$2:F$479,5,FALSE),0)</f>
        <v>935500</v>
      </c>
      <c r="Q69" s="3">
        <f>IFERROR(VLOOKUP(B69,[10]City_Suburb_2017q3!B$2:F$479,5,FALSE),0)</f>
        <v>1150000</v>
      </c>
      <c r="R69" s="3">
        <f>IFERROR(VLOOKUP(B69,[11]LSG_Stats_Combined_2017q4!B$2:F$480,5,FALSE),0)</f>
        <v>802000</v>
      </c>
      <c r="S69" s="3">
        <f>IFERROR(VLOOKUP(B69,[12]LSG_Stats_Combined_2018q1!B$1:G$480,5,FALSE),0)</f>
        <v>945000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818000</v>
      </c>
      <c r="Z69" s="3">
        <v>959000</v>
      </c>
      <c r="AA69" s="3">
        <v>0</v>
      </c>
      <c r="AB69" s="3">
        <v>0</v>
      </c>
      <c r="AC69" s="3">
        <v>953500</v>
      </c>
      <c r="AD69" s="3">
        <v>0</v>
      </c>
      <c r="AE69" s="3">
        <v>0</v>
      </c>
      <c r="AF69" s="3">
        <v>1420000</v>
      </c>
      <c r="AG69" s="3">
        <v>0</v>
      </c>
      <c r="AH69" s="3">
        <v>0</v>
      </c>
      <c r="AI69" s="3">
        <v>750000</v>
      </c>
      <c r="AJ69" s="3">
        <v>1450000</v>
      </c>
      <c r="AK69" s="3">
        <v>0</v>
      </c>
      <c r="AL69" s="3">
        <v>2450000</v>
      </c>
      <c r="AM69" s="3">
        <v>758500</v>
      </c>
      <c r="AN69" s="4">
        <v>1060000</v>
      </c>
      <c r="AO69" s="4">
        <v>0</v>
      </c>
      <c r="AP69" s="4">
        <v>0</v>
      </c>
      <c r="AQ69" s="4">
        <v>1250000</v>
      </c>
      <c r="AR69" s="4">
        <v>1750000</v>
      </c>
    </row>
    <row r="70" spans="1:44" ht="15" x14ac:dyDescent="0.2">
      <c r="A70" s="2" t="s">
        <v>48</v>
      </c>
      <c r="B70" s="3" t="s">
        <v>70</v>
      </c>
      <c r="C70" s="3">
        <v>752500</v>
      </c>
      <c r="D70" s="3">
        <f>IFERROR(VLOOKUP(B70,'[1]All Metro Suburbs'!B$2:D$483,3,FALSE),0)</f>
        <v>970000</v>
      </c>
      <c r="E70" s="3">
        <f>IFERROR(VLOOKUP(B70,[2]LSG_Stats_Combined!B$2:D$478,3,FALSE),0)</f>
        <v>835000</v>
      </c>
      <c r="F70" s="3">
        <f>IFERROR(VLOOKUP(B70,[3]Sheet1!B$2:D$478,3,FALSE),0)</f>
        <v>850000</v>
      </c>
      <c r="G70" s="3">
        <v>956750</v>
      </c>
      <c r="H70" s="3">
        <f>IFERROR(VLOOKUP(B70,'[1]All Metro Suburbs'!B$2:F$483,5,FALSE),)</f>
        <v>900000</v>
      </c>
      <c r="I70" s="3">
        <f>IFERROR(VLOOKUP(B70,[2]LSG_Stats_Combined!B$2:F$478,5,FALSE),)</f>
        <v>1087500</v>
      </c>
      <c r="J70" s="3">
        <f>IFERROR(VLOOKUP(B70,[3]Sheet1!B$2:F$478,5,FALSE),0)</f>
        <v>1092500</v>
      </c>
      <c r="K70" s="3">
        <f>IFERROR(VLOOKUP(B70,[4]Sheet1!B$2:F$478,5,FALSE),0)</f>
        <v>891500</v>
      </c>
      <c r="L70" s="3">
        <f>IFERROR(VLOOKUP(B70,[5]LSG_Stats_Combined_2016q2!B$2:F$479,5,FALSE),0)</f>
        <v>960000</v>
      </c>
      <c r="M70" s="3">
        <f>IFERROR(VLOOKUP(B70,[6]LSG_Stats_Combined_2016q3!B$2:F$479,5,FALSE),0)</f>
        <v>816499.5</v>
      </c>
      <c r="N70" s="3">
        <f>IFERROR(VLOOKUP(B70,[7]LSG_Stats_Combined_2016q4!B$2:F$478,5,FALSE),0)</f>
        <v>967500</v>
      </c>
      <c r="O70" s="3">
        <f>IFERROR(VLOOKUP(B70,[8]LSG_Stats_Combined_2017q1!B$2:F$479,5,FALSE),0)</f>
        <v>915000</v>
      </c>
      <c r="P70" s="3">
        <f>IFERROR(VLOOKUP(B70,[9]LSG_Stats_Combined_2017q2!B$2:F$479,5,FALSE),0)</f>
        <v>982500</v>
      </c>
      <c r="Q70" s="3">
        <f>IFERROR(VLOOKUP(B70,[10]City_Suburb_2017q3!B$2:F$479,5,FALSE),0)</f>
        <v>888888</v>
      </c>
      <c r="R70" s="3">
        <f>IFERROR(VLOOKUP(B70,[11]LSG_Stats_Combined_2017q4!B$2:F$480,5,FALSE),0)</f>
        <v>1930000</v>
      </c>
      <c r="S70" s="3">
        <f>IFERROR(VLOOKUP(B70,[12]LSG_Stats_Combined_2018q1!B$1:G$480,5,FALSE),0)</f>
        <v>1300000</v>
      </c>
      <c r="T70" s="3">
        <v>1175000</v>
      </c>
      <c r="U70" s="3">
        <v>1230000</v>
      </c>
      <c r="V70" s="3">
        <v>1375000</v>
      </c>
      <c r="W70" s="3">
        <v>1280000</v>
      </c>
      <c r="X70" s="3">
        <v>1380000</v>
      </c>
      <c r="Y70" s="3">
        <v>1320000</v>
      </c>
      <c r="Z70" s="3">
        <v>919000</v>
      </c>
      <c r="AA70" s="3">
        <v>780000</v>
      </c>
      <c r="AB70" s="3">
        <v>950000</v>
      </c>
      <c r="AC70" s="3">
        <v>855000</v>
      </c>
      <c r="AD70" s="3">
        <v>844000</v>
      </c>
      <c r="AE70" s="3">
        <v>1249000</v>
      </c>
      <c r="AF70" s="3">
        <v>599000</v>
      </c>
      <c r="AG70" s="3">
        <v>1500000</v>
      </c>
      <c r="AH70" s="3">
        <v>1682500</v>
      </c>
      <c r="AI70" s="3">
        <v>798000</v>
      </c>
      <c r="AJ70" s="3">
        <v>833000</v>
      </c>
      <c r="AK70" s="3">
        <v>1718888</v>
      </c>
      <c r="AL70" s="3">
        <v>1685000</v>
      </c>
      <c r="AM70" s="3">
        <v>723000</v>
      </c>
      <c r="AN70" s="4">
        <v>2350000</v>
      </c>
      <c r="AO70" s="4">
        <v>1555000</v>
      </c>
      <c r="AP70" s="4">
        <v>2570000</v>
      </c>
      <c r="AQ70" s="4">
        <v>2417500</v>
      </c>
      <c r="AR70" s="4">
        <v>1850000</v>
      </c>
    </row>
    <row r="71" spans="1:44" ht="15" x14ac:dyDescent="0.2">
      <c r="A71" s="2" t="s">
        <v>48</v>
      </c>
      <c r="B71" s="3" t="s">
        <v>71</v>
      </c>
      <c r="C71" s="3">
        <v>687500</v>
      </c>
      <c r="D71" s="3">
        <f>IFERROR(VLOOKUP(B71,'[1]All Metro Suburbs'!B$2:D$483,3,FALSE),0)</f>
        <v>960000</v>
      </c>
      <c r="E71" s="3">
        <f>IFERROR(VLOOKUP(B71,[2]LSG_Stats_Combined!B$2:D$478,3,FALSE),0)</f>
        <v>740000</v>
      </c>
      <c r="F71" s="3">
        <f>IFERROR(VLOOKUP(B71,[3]Sheet1!B$2:D$478,3,FALSE),0)</f>
        <v>750000</v>
      </c>
      <c r="G71" s="3">
        <v>800000</v>
      </c>
      <c r="H71" s="3">
        <f>IFERROR(VLOOKUP(B71,'[1]All Metro Suburbs'!B$2:F$483,5,FALSE),)</f>
        <v>844500</v>
      </c>
      <c r="I71" s="3">
        <f>IFERROR(VLOOKUP(B71,[2]LSG_Stats_Combined!B$2:F$478,5,FALSE),)</f>
        <v>835000</v>
      </c>
      <c r="J71" s="3">
        <f>IFERROR(VLOOKUP(B71,[3]Sheet1!B$2:F$478,5,FALSE),0)</f>
        <v>950000</v>
      </c>
      <c r="K71" s="3">
        <f>IFERROR(VLOOKUP(B71,[4]Sheet1!B$2:F$478,5,FALSE),0)</f>
        <v>880000</v>
      </c>
      <c r="L71" s="3">
        <f>IFERROR(VLOOKUP(B71,[5]LSG_Stats_Combined_2016q2!B$2:F$479,5,FALSE),0)</f>
        <v>652500</v>
      </c>
      <c r="M71" s="3">
        <f>IFERROR(VLOOKUP(B71,[6]LSG_Stats_Combined_2016q3!B$2:F$479,5,FALSE),0)</f>
        <v>790000</v>
      </c>
      <c r="N71" s="3">
        <f>IFERROR(VLOOKUP(B71,[7]LSG_Stats_Combined_2016q4!B$2:F$478,5,FALSE),0)</f>
        <v>890000</v>
      </c>
      <c r="O71" s="3">
        <f>IFERROR(VLOOKUP(B71,[8]LSG_Stats_Combined_2017q1!B$2:F$479,5,FALSE),0)</f>
        <v>946000</v>
      </c>
      <c r="P71" s="3">
        <f>IFERROR(VLOOKUP(B71,[9]LSG_Stats_Combined_2017q2!B$2:F$479,5,FALSE),0)</f>
        <v>1200000</v>
      </c>
      <c r="Q71" s="3">
        <f>IFERROR(VLOOKUP(B71,[10]City_Suburb_2017q3!B$2:F$479,5,FALSE),0)</f>
        <v>825000</v>
      </c>
      <c r="R71" s="3">
        <f>IFERROR(VLOOKUP(B71,[11]LSG_Stats_Combined_2017q4!B$2:F$480,5,FALSE),0)</f>
        <v>1075000</v>
      </c>
      <c r="S71" s="3">
        <f>IFERROR(VLOOKUP(B71,[12]LSG_Stats_Combined_2018q1!B$1:G$480,5,FALSE),0)</f>
        <v>1102500</v>
      </c>
      <c r="T71" s="3">
        <v>755000</v>
      </c>
      <c r="U71" s="3">
        <v>859500</v>
      </c>
      <c r="V71" s="3">
        <v>1015000</v>
      </c>
      <c r="W71" s="3">
        <v>800000</v>
      </c>
      <c r="X71" s="3">
        <v>925000</v>
      </c>
      <c r="Y71" s="3">
        <v>1200000</v>
      </c>
      <c r="Z71" s="3">
        <v>1100000</v>
      </c>
      <c r="AA71" s="3">
        <v>572500</v>
      </c>
      <c r="AB71" s="3">
        <v>590000</v>
      </c>
      <c r="AC71" s="3">
        <v>550000</v>
      </c>
      <c r="AD71" s="3">
        <v>590500</v>
      </c>
      <c r="AE71" s="3">
        <v>615000</v>
      </c>
      <c r="AF71" s="3">
        <v>600000</v>
      </c>
      <c r="AG71" s="3">
        <v>651000</v>
      </c>
      <c r="AH71" s="3">
        <v>705000</v>
      </c>
      <c r="AI71" s="3">
        <v>763500</v>
      </c>
      <c r="AJ71" s="3">
        <v>817500</v>
      </c>
      <c r="AK71" s="3">
        <v>1500000</v>
      </c>
      <c r="AL71" s="3">
        <v>1300000</v>
      </c>
      <c r="AM71" s="3">
        <v>955000</v>
      </c>
      <c r="AN71" s="4">
        <v>1585000</v>
      </c>
      <c r="AO71" s="4">
        <v>1700000</v>
      </c>
      <c r="AP71" s="4">
        <v>1760000</v>
      </c>
      <c r="AQ71" s="4">
        <v>1665000</v>
      </c>
      <c r="AR71" s="4">
        <v>1423000</v>
      </c>
    </row>
    <row r="72" spans="1:44" ht="15" x14ac:dyDescent="0.2">
      <c r="A72" s="2" t="s">
        <v>48</v>
      </c>
      <c r="B72" s="3" t="s">
        <v>72</v>
      </c>
      <c r="C72" s="3">
        <v>1002500</v>
      </c>
      <c r="D72" s="3">
        <f>IFERROR(VLOOKUP(B72,'[1]All Metro Suburbs'!B$2:D$483,3,FALSE),0)</f>
        <v>1370000</v>
      </c>
      <c r="E72" s="3">
        <f>IFERROR(VLOOKUP(B72,[2]LSG_Stats_Combined!B$2:D$478,3,FALSE),0)</f>
        <v>1027000</v>
      </c>
      <c r="F72" s="3">
        <f>IFERROR(VLOOKUP(B72,[3]Sheet1!B$2:D$478,3,FALSE),0)</f>
        <v>1130000</v>
      </c>
      <c r="G72" s="3">
        <v>1301000</v>
      </c>
      <c r="H72" s="3">
        <f>IFERROR(VLOOKUP(B72,'[1]All Metro Suburbs'!B$2:F$483,5,FALSE),)</f>
        <v>1600000</v>
      </c>
      <c r="I72" s="3">
        <f>IFERROR(VLOOKUP(B72,[2]LSG_Stats_Combined!B$2:F$478,5,FALSE),)</f>
        <v>1515000</v>
      </c>
      <c r="J72" s="3">
        <f>IFERROR(VLOOKUP(B72,[3]Sheet1!B$2:F$478,5,FALSE),0)</f>
        <v>1021050</v>
      </c>
      <c r="K72" s="3">
        <f>IFERROR(VLOOKUP(B72,[4]Sheet1!B$2:F$478,5,FALSE),0)</f>
        <v>1312500</v>
      </c>
      <c r="L72" s="3">
        <f>IFERROR(VLOOKUP(B72,[5]LSG_Stats_Combined_2016q2!B$2:F$479,5,FALSE),0)</f>
        <v>1252500</v>
      </c>
      <c r="M72" s="3">
        <f>IFERROR(VLOOKUP(B72,[6]LSG_Stats_Combined_2016q3!B$2:F$479,5,FALSE),0)</f>
        <v>917500</v>
      </c>
      <c r="N72" s="3">
        <f>IFERROR(VLOOKUP(B72,[7]LSG_Stats_Combined_2016q4!B$2:F$478,5,FALSE),0)</f>
        <v>1237000</v>
      </c>
      <c r="O72" s="3">
        <f>IFERROR(VLOOKUP(B72,[8]LSG_Stats_Combined_2017q1!B$2:F$479,5,FALSE),0)</f>
        <v>1320000</v>
      </c>
      <c r="P72" s="3">
        <f>IFERROR(VLOOKUP(B72,[9]LSG_Stats_Combined_2017q2!B$2:F$479,5,FALSE),0)</f>
        <v>1420000</v>
      </c>
      <c r="Q72" s="3">
        <f>IFERROR(VLOOKUP(B72,[10]City_Suburb_2017q3!B$2:F$479,5,FALSE),0)</f>
        <v>1421000</v>
      </c>
      <c r="R72" s="3">
        <f>IFERROR(VLOOKUP(B72,[11]LSG_Stats_Combined_2017q4!B$2:F$480,5,FALSE),0)</f>
        <v>1507750</v>
      </c>
      <c r="S72" s="3">
        <f>IFERROR(VLOOKUP(B72,[12]LSG_Stats_Combined_2018q1!B$1:G$480,5,FALSE),0)</f>
        <v>1375000</v>
      </c>
      <c r="T72" s="3">
        <v>1533500</v>
      </c>
      <c r="U72" s="3">
        <v>1425000</v>
      </c>
      <c r="V72" s="3">
        <v>1400000</v>
      </c>
      <c r="W72" s="3">
        <v>1705000</v>
      </c>
      <c r="X72" s="3">
        <v>1330000</v>
      </c>
      <c r="Y72" s="3">
        <v>1606500</v>
      </c>
      <c r="Z72" s="3">
        <v>1450000</v>
      </c>
      <c r="AA72" s="3">
        <v>526000</v>
      </c>
      <c r="AB72" s="3">
        <v>546000</v>
      </c>
      <c r="AC72" s="3">
        <v>567500</v>
      </c>
      <c r="AD72" s="3">
        <v>550000</v>
      </c>
      <c r="AE72" s="3">
        <v>570000</v>
      </c>
      <c r="AF72" s="3">
        <v>623000</v>
      </c>
      <c r="AG72" s="3">
        <v>646500</v>
      </c>
      <c r="AH72" s="3">
        <v>690000</v>
      </c>
      <c r="AI72" s="3">
        <v>910000</v>
      </c>
      <c r="AJ72" s="3">
        <v>817500</v>
      </c>
      <c r="AK72" s="3">
        <v>1732500</v>
      </c>
      <c r="AL72" s="3">
        <v>1775000</v>
      </c>
      <c r="AM72" s="3">
        <v>915000</v>
      </c>
      <c r="AN72" s="4">
        <v>1660000</v>
      </c>
      <c r="AO72" s="4">
        <v>2000000</v>
      </c>
      <c r="AP72" s="4">
        <v>2050000</v>
      </c>
      <c r="AQ72" s="4">
        <v>3275800</v>
      </c>
      <c r="AR72" s="4">
        <v>2200000</v>
      </c>
    </row>
    <row r="73" spans="1:44" ht="15" x14ac:dyDescent="0.2">
      <c r="A73" s="2" t="s">
        <v>48</v>
      </c>
      <c r="B73" s="3" t="s">
        <v>73</v>
      </c>
      <c r="C73" s="3">
        <v>750000</v>
      </c>
      <c r="D73" s="3">
        <f>IFERROR(VLOOKUP(B73,'[1]All Metro Suburbs'!B$2:D$483,3,FALSE),0)</f>
        <v>1100000</v>
      </c>
      <c r="E73" s="3">
        <f>IFERROR(VLOOKUP(B73,[2]LSG_Stats_Combined!B$2:D$478,3,FALSE),0)</f>
        <v>1150000</v>
      </c>
      <c r="F73" s="3">
        <f>IFERROR(VLOOKUP(B73,[3]Sheet1!B$2:D$478,3,FALSE),0)</f>
        <v>1125000</v>
      </c>
      <c r="G73" s="3">
        <v>1108000</v>
      </c>
      <c r="H73" s="3">
        <f>IFERROR(VLOOKUP(B73,'[1]All Metro Suburbs'!B$2:F$483,5,FALSE),)</f>
        <v>1215000</v>
      </c>
      <c r="I73" s="3">
        <f>IFERROR(VLOOKUP(B73,[2]LSG_Stats_Combined!B$2:F$478,5,FALSE),)</f>
        <v>930000</v>
      </c>
      <c r="J73" s="3">
        <f>IFERROR(VLOOKUP(B73,[3]Sheet1!B$2:F$478,5,FALSE),0)</f>
        <v>1023250</v>
      </c>
      <c r="K73" s="3">
        <f>IFERROR(VLOOKUP(B73,[4]Sheet1!B$2:F$478,5,FALSE),0)</f>
        <v>1300001</v>
      </c>
      <c r="L73" s="3">
        <f>IFERROR(VLOOKUP(B73,[5]LSG_Stats_Combined_2016q2!B$2:F$479,5,FALSE),0)</f>
        <v>1765000</v>
      </c>
      <c r="M73" s="3">
        <f>IFERROR(VLOOKUP(B73,[6]LSG_Stats_Combined_2016q3!B$2:F$479,5,FALSE),0)</f>
        <v>700000</v>
      </c>
      <c r="N73" s="3">
        <f>IFERROR(VLOOKUP(B73,[7]LSG_Stats_Combined_2016q4!B$2:F$478,5,FALSE),0)</f>
        <v>900000</v>
      </c>
      <c r="O73" s="3">
        <f>IFERROR(VLOOKUP(B73,[8]LSG_Stats_Combined_2017q1!B$2:F$479,5,FALSE),0)</f>
        <v>1027500</v>
      </c>
      <c r="P73" s="3">
        <f>IFERROR(VLOOKUP(B73,[9]LSG_Stats_Combined_2017q2!B$2:F$479,5,FALSE),0)</f>
        <v>1420000</v>
      </c>
      <c r="Q73" s="3">
        <f>IFERROR(VLOOKUP(B73,[10]City_Suburb_2017q3!B$2:F$479,5,FALSE),0)</f>
        <v>1282500</v>
      </c>
      <c r="R73" s="3">
        <f>IFERROR(VLOOKUP(B73,[11]LSG_Stats_Combined_2017q4!B$2:F$480,5,FALSE),0)</f>
        <v>1325000</v>
      </c>
      <c r="S73" s="3">
        <f>IFERROR(VLOOKUP(B73,[12]LSG_Stats_Combined_2018q1!B$1:G$480,5,FALSE),0)</f>
        <v>1250000</v>
      </c>
      <c r="T73" s="3">
        <v>1910410</v>
      </c>
      <c r="U73" s="3">
        <v>1660000</v>
      </c>
      <c r="V73" s="3">
        <v>1222500</v>
      </c>
      <c r="W73" s="3">
        <v>930000</v>
      </c>
      <c r="X73" s="3">
        <v>1863500</v>
      </c>
      <c r="Y73" s="3">
        <v>0</v>
      </c>
      <c r="Z73" s="3">
        <v>1147500</v>
      </c>
      <c r="AA73" s="3">
        <v>602000</v>
      </c>
      <c r="AB73" s="3">
        <v>566000</v>
      </c>
      <c r="AC73" s="3">
        <v>553750</v>
      </c>
      <c r="AD73" s="3">
        <v>620000</v>
      </c>
      <c r="AE73" s="3">
        <v>616000</v>
      </c>
      <c r="AF73" s="3">
        <v>762000</v>
      </c>
      <c r="AG73" s="3">
        <v>715500</v>
      </c>
      <c r="AH73" s="3">
        <v>743000</v>
      </c>
      <c r="AI73" s="3">
        <v>777500</v>
      </c>
      <c r="AJ73" s="3">
        <v>960500</v>
      </c>
      <c r="AK73" s="3">
        <v>1331250</v>
      </c>
      <c r="AL73" s="3">
        <v>1657500</v>
      </c>
      <c r="AM73" s="3">
        <v>880000</v>
      </c>
      <c r="AN73" s="4">
        <v>1950000</v>
      </c>
      <c r="AO73" s="4">
        <v>2525000</v>
      </c>
      <c r="AP73" s="4">
        <v>2350000</v>
      </c>
      <c r="AQ73" s="4">
        <v>1760000</v>
      </c>
      <c r="AR73" s="4">
        <v>2000000</v>
      </c>
    </row>
    <row r="74" spans="1:44" ht="15" x14ac:dyDescent="0.2">
      <c r="A74" s="2" t="s">
        <v>48</v>
      </c>
      <c r="B74" s="3" t="s">
        <v>45</v>
      </c>
      <c r="C74" s="3">
        <v>0</v>
      </c>
      <c r="D74" s="3">
        <f>IFERROR(VLOOKUP(B74,'[1]All Metro Suburbs'!B$2:D$483,3,FALSE),0)</f>
        <v>0</v>
      </c>
      <c r="E74" s="3">
        <f>IFERROR(VLOOKUP(B74,[2]LSG_Stats_Combined!B$2:D$478,3,FALSE),0)</f>
        <v>0</v>
      </c>
      <c r="F74" s="3">
        <f>IFERROR(VLOOKUP(B74,[3]Sheet1!B$2:D$478,3,FALSE),0)</f>
        <v>0</v>
      </c>
      <c r="G74" s="3">
        <v>805000</v>
      </c>
      <c r="H74" s="3">
        <f>IFERROR(VLOOKUP(B74,'[1]All Metro Suburbs'!B$2:F$483,5,FALSE),)</f>
        <v>0</v>
      </c>
      <c r="I74" s="3">
        <f>IFERROR(VLOOKUP(B74,[2]LSG_Stats_Combined!B$2:F$478,5,FALSE),)</f>
        <v>0</v>
      </c>
      <c r="J74" s="3">
        <f>IFERROR(VLOOKUP(B74,[3]Sheet1!B$2:F$478,5,FALSE),0)</f>
        <v>0</v>
      </c>
      <c r="K74" s="3">
        <f>IFERROR(VLOOKUP(B74,[4]Sheet1!B$2:F$478,5,FALSE),0)</f>
        <v>0</v>
      </c>
      <c r="L74" s="3">
        <f>IFERROR(VLOOKUP(B74,[5]LSG_Stats_Combined_2016q2!B$2:F$479,5,FALSE),0)</f>
        <v>0</v>
      </c>
      <c r="M74" s="3">
        <f>IFERROR(VLOOKUP(B74,[6]LSG_Stats_Combined_2016q3!B$2:F$479,5,FALSE),0)</f>
        <v>0</v>
      </c>
      <c r="N74" s="3">
        <f>IFERROR(VLOOKUP(B74,[7]LSG_Stats_Combined_2016q4!B$2:F$478,5,FALSE),0)</f>
        <v>0</v>
      </c>
      <c r="O74" s="3">
        <f>IFERROR(VLOOKUP(B74,[8]LSG_Stats_Combined_2017q1!B$2:F$479,5,FALSE),0)</f>
        <v>0</v>
      </c>
      <c r="P74" s="3">
        <f>IFERROR(VLOOKUP(B74,[9]LSG_Stats_Combined_2017q2!B$2:F$479,5,FALSE),0)</f>
        <v>660000</v>
      </c>
      <c r="Q74" s="3">
        <f>IFERROR(VLOOKUP(B74,[10]City_Suburb_2017q3!B$2:F$479,5,FALSE),0)</f>
        <v>782000</v>
      </c>
      <c r="R74" s="3">
        <f>IFERROR(VLOOKUP(B74,[11]LSG_Stats_Combined_2017q4!B$2:F$480,5,FALSE),0)</f>
        <v>1065000</v>
      </c>
      <c r="S74" s="3">
        <f>IFERROR(VLOOKUP(B74,[12]LSG_Stats_Combined_2018q1!B$1:G$480,5,FALSE),0)</f>
        <v>688500</v>
      </c>
      <c r="T74" s="3">
        <v>400000</v>
      </c>
      <c r="U74" s="3">
        <v>762000</v>
      </c>
      <c r="V74" s="3">
        <v>1015000</v>
      </c>
      <c r="W74" s="3">
        <v>0</v>
      </c>
      <c r="X74" s="3">
        <v>820750</v>
      </c>
      <c r="Y74" s="3">
        <v>0</v>
      </c>
      <c r="Z74" s="3">
        <v>0</v>
      </c>
      <c r="AA74" s="3">
        <v>632000</v>
      </c>
      <c r="AB74" s="3">
        <v>775000</v>
      </c>
      <c r="AC74" s="3">
        <v>670000</v>
      </c>
      <c r="AD74" s="3">
        <v>650000</v>
      </c>
      <c r="AE74" s="3">
        <v>755500</v>
      </c>
      <c r="AF74" s="3">
        <v>621000</v>
      </c>
      <c r="AG74" s="3">
        <v>875300</v>
      </c>
      <c r="AH74" s="3">
        <v>985000</v>
      </c>
      <c r="AI74" s="3">
        <v>715000.5</v>
      </c>
      <c r="AJ74" s="3">
        <v>780000</v>
      </c>
      <c r="AK74" s="3">
        <v>1630000</v>
      </c>
      <c r="AL74" s="3">
        <v>0</v>
      </c>
      <c r="AM74" s="3">
        <v>747500</v>
      </c>
      <c r="AN74" s="4">
        <v>1290000</v>
      </c>
      <c r="AO74" s="4">
        <v>1658000</v>
      </c>
      <c r="AP74" s="4">
        <v>936000</v>
      </c>
      <c r="AQ74" s="4">
        <v>0</v>
      </c>
      <c r="AR74" s="4">
        <v>0</v>
      </c>
    </row>
    <row r="75" spans="1:44" ht="15" x14ac:dyDescent="0.2">
      <c r="A75" s="2" t="s">
        <v>48</v>
      </c>
      <c r="B75" s="3" t="s">
        <v>74</v>
      </c>
      <c r="C75" s="3">
        <v>750000</v>
      </c>
      <c r="D75" s="3">
        <f>IFERROR(VLOOKUP(B75,'[1]All Metro Suburbs'!B$2:D$483,3,FALSE),0)</f>
        <v>720000</v>
      </c>
      <c r="E75" s="3">
        <f>IFERROR(VLOOKUP(B75,[2]LSG_Stats_Combined!B$2:D$478,3,FALSE),0)</f>
        <v>855750</v>
      </c>
      <c r="F75" s="3">
        <f>IFERROR(VLOOKUP(B75,[3]Sheet1!B$2:D$478,3,FALSE),0)</f>
        <v>745750</v>
      </c>
      <c r="G75" s="3">
        <v>746250</v>
      </c>
      <c r="H75" s="3">
        <f>IFERROR(VLOOKUP(B75,'[1]All Metro Suburbs'!B$2:F$483,5,FALSE),)</f>
        <v>805000</v>
      </c>
      <c r="I75" s="3">
        <f>IFERROR(VLOOKUP(B75,[2]LSG_Stats_Combined!B$2:F$478,5,FALSE),)</f>
        <v>725000</v>
      </c>
      <c r="J75" s="3">
        <f>IFERROR(VLOOKUP(B75,[3]Sheet1!B$2:F$478,5,FALSE),0)</f>
        <v>895000</v>
      </c>
      <c r="K75" s="3">
        <f>IFERROR(VLOOKUP(B75,[4]Sheet1!B$2:F$478,5,FALSE),0)</f>
        <v>925000</v>
      </c>
      <c r="L75" s="3">
        <f>IFERROR(VLOOKUP(B75,[5]LSG_Stats_Combined_2016q2!B$2:F$479,5,FALSE),0)</f>
        <v>832000</v>
      </c>
      <c r="M75" s="3">
        <f>IFERROR(VLOOKUP(B75,[6]LSG_Stats_Combined_2016q3!B$2:F$479,5,FALSE),0)</f>
        <v>722000</v>
      </c>
      <c r="N75" s="3">
        <f>IFERROR(VLOOKUP(B75,[7]LSG_Stats_Combined_2016q4!B$2:F$478,5,FALSE),0)</f>
        <v>835000</v>
      </c>
      <c r="O75" s="3">
        <f>IFERROR(VLOOKUP(B75,[8]LSG_Stats_Combined_2017q1!B$2:F$479,5,FALSE),0)</f>
        <v>828500</v>
      </c>
      <c r="P75" s="3">
        <f>IFERROR(VLOOKUP(B75,[9]LSG_Stats_Combined_2017q2!B$2:F$479,5,FALSE),0)</f>
        <v>805000</v>
      </c>
      <c r="Q75" s="3">
        <f>IFERROR(VLOOKUP(B75,[10]City_Suburb_2017q3!B$2:F$479,5,FALSE),0)</f>
        <v>905000</v>
      </c>
      <c r="R75" s="3">
        <f>IFERROR(VLOOKUP(B75,[11]LSG_Stats_Combined_2017q4!B$2:F$480,5,FALSE),0)</f>
        <v>879750</v>
      </c>
      <c r="S75" s="3">
        <f>IFERROR(VLOOKUP(B75,[12]LSG_Stats_Combined_2018q1!B$1:G$480,5,FALSE),0)</f>
        <v>940000</v>
      </c>
      <c r="T75" s="3">
        <v>752500</v>
      </c>
      <c r="U75" s="3">
        <v>910000</v>
      </c>
      <c r="V75" s="3">
        <v>862750</v>
      </c>
      <c r="W75" s="3">
        <v>860000</v>
      </c>
      <c r="X75" s="3">
        <v>1025000</v>
      </c>
      <c r="Y75" s="3">
        <v>960000</v>
      </c>
      <c r="Z75" s="3">
        <v>890000</v>
      </c>
      <c r="AA75" s="3">
        <v>522500</v>
      </c>
      <c r="AB75" s="3">
        <v>570000</v>
      </c>
      <c r="AC75" s="3">
        <v>549500</v>
      </c>
      <c r="AD75" s="3">
        <v>543000</v>
      </c>
      <c r="AE75" s="3">
        <v>615000</v>
      </c>
      <c r="AF75" s="3">
        <v>631250</v>
      </c>
      <c r="AG75" s="3">
        <v>615000</v>
      </c>
      <c r="AH75" s="3">
        <v>681000</v>
      </c>
      <c r="AI75" s="3">
        <v>840000</v>
      </c>
      <c r="AJ75" s="3">
        <v>766000</v>
      </c>
      <c r="AK75" s="3">
        <v>1350000</v>
      </c>
      <c r="AL75" s="3">
        <v>1190000</v>
      </c>
      <c r="AM75" s="3">
        <v>860000</v>
      </c>
      <c r="AN75" s="4">
        <v>1365944</v>
      </c>
      <c r="AO75" s="4">
        <v>1370000</v>
      </c>
      <c r="AP75" s="4">
        <v>1200000</v>
      </c>
      <c r="AQ75" s="4">
        <v>1340000</v>
      </c>
      <c r="AR75" s="4">
        <v>1950000</v>
      </c>
    </row>
    <row r="76" spans="1:44" ht="15" x14ac:dyDescent="0.2">
      <c r="A76" s="2" t="s">
        <v>75</v>
      </c>
      <c r="B76" s="3" t="s">
        <v>76</v>
      </c>
      <c r="C76" s="3">
        <v>415000</v>
      </c>
      <c r="D76" s="3">
        <f>IFERROR(VLOOKUP(B76,'[1]All Metro Suburbs'!B$2:D$483,3,FALSE),0)</f>
        <v>483000</v>
      </c>
      <c r="E76" s="3">
        <f>IFERROR(VLOOKUP(B76,[2]LSG_Stats_Combined!B$2:D$478,3,FALSE),0)</f>
        <v>430000</v>
      </c>
      <c r="F76" s="3">
        <f>IFERROR(VLOOKUP(B76,[3]Sheet1!B$2:D$478,3,FALSE),0)</f>
        <v>475000</v>
      </c>
      <c r="G76" s="3">
        <v>472500</v>
      </c>
      <c r="H76" s="3">
        <f>IFERROR(VLOOKUP(B76,'[1]All Metro Suburbs'!B$2:F$483,5,FALSE),)</f>
        <v>485000</v>
      </c>
      <c r="I76" s="3">
        <f>IFERROR(VLOOKUP(B76,[2]LSG_Stats_Combined!B$2:F$478,5,FALSE),)</f>
        <v>493000</v>
      </c>
      <c r="J76" s="3">
        <f>IFERROR(VLOOKUP(B76,[3]Sheet1!B$2:F$478,5,FALSE),0)</f>
        <v>475000</v>
      </c>
      <c r="K76" s="3">
        <f>IFERROR(VLOOKUP(B76,[4]Sheet1!B$2:F$478,5,FALSE),0)</f>
        <v>575000</v>
      </c>
      <c r="L76" s="3">
        <f>IFERROR(VLOOKUP(B76,[5]LSG_Stats_Combined_2016q2!B$2:F$479,5,FALSE),0)</f>
        <v>495000</v>
      </c>
      <c r="M76" s="3">
        <f>IFERROR(VLOOKUP(B76,[6]LSG_Stats_Combined_2016q3!B$2:F$479,5,FALSE),0)</f>
        <v>490000</v>
      </c>
      <c r="N76" s="3">
        <f>IFERROR(VLOOKUP(B76,[7]LSG_Stats_Combined_2016q4!B$2:F$478,5,FALSE),0)</f>
        <v>518500</v>
      </c>
      <c r="O76" s="3">
        <f>IFERROR(VLOOKUP(B76,[8]LSG_Stats_Combined_2017q1!B$2:F$479,5,FALSE),0)</f>
        <v>532000</v>
      </c>
      <c r="P76" s="3">
        <f>IFERROR(VLOOKUP(B76,[9]LSG_Stats_Combined_2017q2!B$2:F$479,5,FALSE),0)</f>
        <v>461750</v>
      </c>
      <c r="Q76" s="3">
        <f>IFERROR(VLOOKUP(B76,[10]City_Suburb_2017q3!B$2:F$479,5,FALSE),0)</f>
        <v>482000</v>
      </c>
      <c r="R76" s="3">
        <f>IFERROR(VLOOKUP(B76,[11]LSG_Stats_Combined_2017q4!B$2:F$480,5,FALSE),0)</f>
        <v>528500</v>
      </c>
      <c r="S76" s="3">
        <f>IFERROR(VLOOKUP(B76,[12]LSG_Stats_Combined_2018q1!B$1:G$480,5,FALSE),0)</f>
        <v>556100</v>
      </c>
      <c r="T76" s="3">
        <v>567000</v>
      </c>
      <c r="U76" s="3">
        <v>570000</v>
      </c>
      <c r="V76" s="3">
        <v>537400</v>
      </c>
      <c r="W76" s="3">
        <v>500000</v>
      </c>
      <c r="X76" s="3">
        <v>578000</v>
      </c>
      <c r="Y76" s="3">
        <v>537500</v>
      </c>
      <c r="Z76" s="3">
        <v>572500</v>
      </c>
      <c r="AA76" s="3">
        <v>521500</v>
      </c>
      <c r="AB76" s="3">
        <v>477500</v>
      </c>
      <c r="AC76" s="3">
        <v>600000</v>
      </c>
      <c r="AD76" s="3">
        <v>575000</v>
      </c>
      <c r="AE76" s="3">
        <v>572500</v>
      </c>
      <c r="AF76" s="3">
        <v>746250</v>
      </c>
      <c r="AG76" s="3">
        <v>655000</v>
      </c>
      <c r="AH76" s="3">
        <v>691000</v>
      </c>
      <c r="AI76" s="3">
        <v>912500</v>
      </c>
      <c r="AJ76" s="3">
        <v>952500</v>
      </c>
      <c r="AK76" s="3">
        <v>748000</v>
      </c>
      <c r="AL76" s="3">
        <v>766500</v>
      </c>
      <c r="AM76" s="3">
        <v>890000</v>
      </c>
      <c r="AN76" s="4">
        <v>795500</v>
      </c>
      <c r="AO76" s="4">
        <v>857500</v>
      </c>
      <c r="AP76" s="4">
        <v>785000</v>
      </c>
      <c r="AQ76" s="4">
        <v>800000</v>
      </c>
      <c r="AR76" s="4">
        <v>892500</v>
      </c>
    </row>
    <row r="77" spans="1:44" ht="15" x14ac:dyDescent="0.2">
      <c r="A77" s="2" t="s">
        <v>75</v>
      </c>
      <c r="B77" s="3" t="s">
        <v>75</v>
      </c>
      <c r="C77" s="3">
        <v>465000</v>
      </c>
      <c r="D77" s="3">
        <f>IFERROR(VLOOKUP(B77,'[1]All Metro Suburbs'!B$2:D$483,3,FALSE),0)</f>
        <v>440000</v>
      </c>
      <c r="E77" s="3">
        <f>IFERROR(VLOOKUP(B77,[2]LSG_Stats_Combined!B$2:D$478,3,FALSE),0)</f>
        <v>467500</v>
      </c>
      <c r="F77" s="3">
        <f>IFERROR(VLOOKUP(B77,[3]Sheet1!B$2:D$478,3,FALSE),0)</f>
        <v>470000</v>
      </c>
      <c r="G77" s="3">
        <v>460000</v>
      </c>
      <c r="H77" s="3">
        <f>IFERROR(VLOOKUP(B77,'[1]All Metro Suburbs'!B$2:F$483,5,FALSE),)</f>
        <v>510000</v>
      </c>
      <c r="I77" s="3">
        <f>IFERROR(VLOOKUP(B77,[2]LSG_Stats_Combined!B$2:F$478,5,FALSE),)</f>
        <v>495000</v>
      </c>
      <c r="J77" s="3">
        <f>IFERROR(VLOOKUP(B77,[3]Sheet1!B$2:F$478,5,FALSE),0)</f>
        <v>500000</v>
      </c>
      <c r="K77" s="3">
        <f>IFERROR(VLOOKUP(B77,[4]Sheet1!B$2:F$478,5,FALSE),0)</f>
        <v>552500</v>
      </c>
      <c r="L77" s="3">
        <f>IFERROR(VLOOKUP(B77,[5]LSG_Stats_Combined_2016q2!B$2:F$479,5,FALSE),0)</f>
        <v>530000</v>
      </c>
      <c r="M77" s="3">
        <f>IFERROR(VLOOKUP(B77,[6]LSG_Stats_Combined_2016q3!B$2:F$479,5,FALSE),0)</f>
        <v>521000</v>
      </c>
      <c r="N77" s="3">
        <f>IFERROR(VLOOKUP(B77,[7]LSG_Stats_Combined_2016q4!B$2:F$478,5,FALSE),0)</f>
        <v>510000</v>
      </c>
      <c r="O77" s="3">
        <f>IFERROR(VLOOKUP(B77,[8]LSG_Stats_Combined_2017q1!B$2:F$479,5,FALSE),0)</f>
        <v>528000</v>
      </c>
      <c r="P77" s="3">
        <f>IFERROR(VLOOKUP(B77,[9]LSG_Stats_Combined_2017q2!B$2:F$479,5,FALSE),0)</f>
        <v>535000</v>
      </c>
      <c r="Q77" s="3">
        <f>IFERROR(VLOOKUP(B77,[10]City_Suburb_2017q3!B$2:F$479,5,FALSE),0)</f>
        <v>572495</v>
      </c>
      <c r="R77" s="3">
        <f>IFERROR(VLOOKUP(B77,[11]LSG_Stats_Combined_2017q4!B$2:F$480,5,FALSE),0)</f>
        <v>574250</v>
      </c>
      <c r="S77" s="3">
        <f>IFERROR(VLOOKUP(B77,[12]LSG_Stats_Combined_2018q1!B$1:G$480,5,FALSE),0)</f>
        <v>572000</v>
      </c>
      <c r="T77" s="3">
        <v>590000</v>
      </c>
      <c r="U77" s="3">
        <v>545000</v>
      </c>
      <c r="V77" s="3">
        <v>545500</v>
      </c>
      <c r="W77" s="3">
        <v>534750</v>
      </c>
      <c r="X77" s="3">
        <v>560000</v>
      </c>
      <c r="Y77" s="3">
        <v>565000</v>
      </c>
      <c r="Z77" s="3">
        <v>560500</v>
      </c>
      <c r="AA77" s="3">
        <v>628250</v>
      </c>
      <c r="AB77" s="3">
        <v>690000</v>
      </c>
      <c r="AC77" s="3">
        <v>662500</v>
      </c>
      <c r="AD77" s="3">
        <v>650500</v>
      </c>
      <c r="AE77" s="3">
        <v>668800</v>
      </c>
      <c r="AF77" s="3">
        <v>765000</v>
      </c>
      <c r="AG77" s="3">
        <v>755000</v>
      </c>
      <c r="AH77" s="3">
        <v>897500</v>
      </c>
      <c r="AI77" s="3">
        <v>648000</v>
      </c>
      <c r="AJ77" s="3">
        <v>925000</v>
      </c>
      <c r="AK77" s="3">
        <v>800600</v>
      </c>
      <c r="AL77" s="3">
        <v>772500</v>
      </c>
      <c r="AM77" s="3">
        <v>632500</v>
      </c>
      <c r="AN77" s="4">
        <v>811000</v>
      </c>
      <c r="AO77" s="4">
        <v>835100</v>
      </c>
      <c r="AP77" s="4">
        <v>846250</v>
      </c>
      <c r="AQ77" s="4">
        <v>899000</v>
      </c>
      <c r="AR77" s="4">
        <v>991000</v>
      </c>
    </row>
    <row r="78" spans="1:44" ht="15" x14ac:dyDescent="0.2">
      <c r="A78" s="2" t="s">
        <v>75</v>
      </c>
      <c r="B78" s="3" t="s">
        <v>77</v>
      </c>
      <c r="C78" s="3">
        <v>457500</v>
      </c>
      <c r="D78" s="3">
        <f>IFERROR(VLOOKUP(B78,'[1]All Metro Suburbs'!B$2:D$483,3,FALSE),0)</f>
        <v>474000</v>
      </c>
      <c r="E78" s="3">
        <f>IFERROR(VLOOKUP(B78,[2]LSG_Stats_Combined!B$2:D$478,3,FALSE),0)</f>
        <v>574000</v>
      </c>
      <c r="F78" s="3">
        <f>IFERROR(VLOOKUP(B78,[3]Sheet1!B$2:D$478,3,FALSE),0)</f>
        <v>518000</v>
      </c>
      <c r="G78" s="3">
        <v>522500</v>
      </c>
      <c r="H78" s="3">
        <f>IFERROR(VLOOKUP(B78,'[1]All Metro Suburbs'!B$2:F$483,5,FALSE),)</f>
        <v>485000</v>
      </c>
      <c r="I78" s="3">
        <f>IFERROR(VLOOKUP(B78,[2]LSG_Stats_Combined!B$2:F$478,5,FALSE),)</f>
        <v>525000</v>
      </c>
      <c r="J78" s="3">
        <f>IFERROR(VLOOKUP(B78,[3]Sheet1!B$2:F$478,5,FALSE),0)</f>
        <v>487500</v>
      </c>
      <c r="K78" s="3">
        <f>IFERROR(VLOOKUP(B78,[4]Sheet1!B$2:F$478,5,FALSE),0)</f>
        <v>605000</v>
      </c>
      <c r="L78" s="3">
        <f>IFERROR(VLOOKUP(B78,[5]LSG_Stats_Combined_2016q2!B$2:F$479,5,FALSE),0)</f>
        <v>517000</v>
      </c>
      <c r="M78" s="3">
        <f>IFERROR(VLOOKUP(B78,[6]LSG_Stats_Combined_2016q3!B$2:F$479,5,FALSE),0)</f>
        <v>570000</v>
      </c>
      <c r="N78" s="3">
        <f>IFERROR(VLOOKUP(B78,[7]LSG_Stats_Combined_2016q4!B$2:F$478,5,FALSE),0)</f>
        <v>625000</v>
      </c>
      <c r="O78" s="3">
        <f>IFERROR(VLOOKUP(B78,[8]LSG_Stats_Combined_2017q1!B$2:F$479,5,FALSE),0)</f>
        <v>495000</v>
      </c>
      <c r="P78" s="3">
        <f>IFERROR(VLOOKUP(B78,[9]LSG_Stats_Combined_2017q2!B$2:F$479,5,FALSE),0)</f>
        <v>581000</v>
      </c>
      <c r="Q78" s="3">
        <f>IFERROR(VLOOKUP(B78,[10]City_Suburb_2017q3!B$2:F$479,5,FALSE),0)</f>
        <v>585000</v>
      </c>
      <c r="R78" s="3">
        <f>IFERROR(VLOOKUP(B78,[11]LSG_Stats_Combined_2017q4!B$2:F$480,5,FALSE),0)</f>
        <v>567500</v>
      </c>
      <c r="S78" s="3">
        <f>IFERROR(VLOOKUP(B78,[12]LSG_Stats_Combined_2018q1!B$1:G$480,5,FALSE),0)</f>
        <v>565000</v>
      </c>
      <c r="T78" s="3">
        <v>612500</v>
      </c>
      <c r="U78" s="3">
        <v>615000</v>
      </c>
      <c r="V78" s="3">
        <v>583000</v>
      </c>
      <c r="W78" s="3">
        <v>650000</v>
      </c>
      <c r="X78" s="3">
        <v>595000</v>
      </c>
      <c r="Y78" s="3">
        <v>595000</v>
      </c>
      <c r="Z78" s="3">
        <v>500000</v>
      </c>
      <c r="AA78" s="3">
        <v>710000</v>
      </c>
      <c r="AB78" s="3">
        <v>680000</v>
      </c>
      <c r="AC78" s="3">
        <v>650000</v>
      </c>
      <c r="AD78" s="3">
        <v>720000</v>
      </c>
      <c r="AE78" s="3">
        <v>840000</v>
      </c>
      <c r="AF78" s="3">
        <v>555899</v>
      </c>
      <c r="AG78" s="3">
        <v>800800</v>
      </c>
      <c r="AH78" s="3">
        <v>900000</v>
      </c>
      <c r="AI78" s="3">
        <v>1068500</v>
      </c>
      <c r="AJ78" s="3">
        <v>550000</v>
      </c>
      <c r="AK78" s="3">
        <v>840000</v>
      </c>
      <c r="AL78" s="3">
        <v>575000</v>
      </c>
      <c r="AM78" s="3">
        <v>860000</v>
      </c>
      <c r="AN78" s="4">
        <v>842000</v>
      </c>
      <c r="AO78" s="4">
        <v>855000</v>
      </c>
      <c r="AP78" s="4">
        <v>841500</v>
      </c>
      <c r="AQ78" s="4">
        <v>900000</v>
      </c>
      <c r="AR78" s="4">
        <v>906000</v>
      </c>
    </row>
    <row r="79" spans="1:44" ht="15" x14ac:dyDescent="0.2">
      <c r="A79" s="2" t="s">
        <v>75</v>
      </c>
      <c r="B79" s="3" t="s">
        <v>65</v>
      </c>
      <c r="C79" s="3">
        <v>625000</v>
      </c>
      <c r="D79" s="3">
        <f>IFERROR(VLOOKUP(B79,'[1]All Metro Suburbs'!B$2:D$483,3,FALSE),0)</f>
        <v>533275</v>
      </c>
      <c r="E79" s="3">
        <f>IFERROR(VLOOKUP(B79,[2]LSG_Stats_Combined!B$2:D$478,3,FALSE),0)</f>
        <v>536125</v>
      </c>
      <c r="F79" s="3">
        <f>IFERROR(VLOOKUP(B79,[3]Sheet1!B$2:D$478,3,FALSE),0)</f>
        <v>524000</v>
      </c>
      <c r="G79" s="3">
        <v>590000</v>
      </c>
      <c r="H79" s="3">
        <f>IFERROR(VLOOKUP(B79,'[1]All Metro Suburbs'!B$2:F$483,5,FALSE),)</f>
        <v>593600</v>
      </c>
      <c r="I79" s="3">
        <f>IFERROR(VLOOKUP(B79,[2]LSG_Stats_Combined!B$2:F$478,5,FALSE),)</f>
        <v>555000</v>
      </c>
      <c r="J79" s="3">
        <f>IFERROR(VLOOKUP(B79,[3]Sheet1!B$2:F$478,5,FALSE),0)</f>
        <v>580000</v>
      </c>
      <c r="K79" s="3">
        <f>IFERROR(VLOOKUP(B79,[4]Sheet1!B$2:F$478,5,FALSE),0)</f>
        <v>605000</v>
      </c>
      <c r="L79" s="3">
        <f>IFERROR(VLOOKUP(B79,[5]LSG_Stats_Combined_2016q2!B$2:F$479,5,FALSE),0)</f>
        <v>598000</v>
      </c>
      <c r="M79" s="3">
        <f>IFERROR(VLOOKUP(B79,[6]LSG_Stats_Combined_2016q3!B$2:F$479,5,FALSE),0)</f>
        <v>647750</v>
      </c>
      <c r="N79" s="3">
        <f>IFERROR(VLOOKUP(B79,[7]LSG_Stats_Combined_2016q4!B$2:F$478,5,FALSE),0)</f>
        <v>686000</v>
      </c>
      <c r="O79" s="3">
        <f>IFERROR(VLOOKUP(B79,[8]LSG_Stats_Combined_2017q1!B$2:F$479,5,FALSE),0)</f>
        <v>645000</v>
      </c>
      <c r="P79" s="3">
        <f>IFERROR(VLOOKUP(B79,[9]LSG_Stats_Combined_2017q2!B$2:F$479,5,FALSE),0)</f>
        <v>677000</v>
      </c>
      <c r="Q79" s="3">
        <f>IFERROR(VLOOKUP(B79,[10]City_Suburb_2017q3!B$2:F$479,5,FALSE),0)</f>
        <v>704000</v>
      </c>
      <c r="R79" s="3">
        <f>IFERROR(VLOOKUP(B79,[11]LSG_Stats_Combined_2017q4!B$2:F$480,5,FALSE),0)</f>
        <v>643500</v>
      </c>
      <c r="S79" s="3">
        <f>IFERROR(VLOOKUP(B79,[12]LSG_Stats_Combined_2018q1!B$1:G$480,5,FALSE),0)</f>
        <v>673750</v>
      </c>
      <c r="T79" s="3">
        <v>659000</v>
      </c>
      <c r="U79" s="3">
        <v>682000</v>
      </c>
      <c r="V79" s="3">
        <v>670000</v>
      </c>
      <c r="W79" s="3">
        <v>600000</v>
      </c>
      <c r="X79" s="3">
        <v>653000</v>
      </c>
      <c r="Y79" s="3">
        <v>685000</v>
      </c>
      <c r="Z79" s="3">
        <v>648000</v>
      </c>
      <c r="AA79" s="3">
        <v>492000</v>
      </c>
      <c r="AB79" s="3">
        <v>450000</v>
      </c>
      <c r="AC79" s="3">
        <v>448500</v>
      </c>
      <c r="AD79" s="3">
        <v>525000</v>
      </c>
      <c r="AE79" s="3">
        <v>505000</v>
      </c>
      <c r="AF79" s="3">
        <v>688750</v>
      </c>
      <c r="AG79" s="3">
        <v>586000</v>
      </c>
      <c r="AH79" s="3">
        <v>628000</v>
      </c>
      <c r="AI79" s="3">
        <v>600000</v>
      </c>
      <c r="AJ79" s="3">
        <v>810000</v>
      </c>
      <c r="AK79" s="3">
        <v>1000000</v>
      </c>
      <c r="AL79" s="3">
        <v>990000</v>
      </c>
      <c r="AM79" s="3">
        <v>600000</v>
      </c>
      <c r="AN79" s="4">
        <v>1000000</v>
      </c>
      <c r="AO79" s="4">
        <v>1032500</v>
      </c>
      <c r="AP79" s="4">
        <v>1115000</v>
      </c>
      <c r="AQ79" s="4">
        <v>1055000</v>
      </c>
      <c r="AR79" s="4">
        <v>1031000</v>
      </c>
    </row>
    <row r="80" spans="1:44" ht="15" x14ac:dyDescent="0.2">
      <c r="A80" s="2" t="s">
        <v>75</v>
      </c>
      <c r="B80" s="3" t="s">
        <v>78</v>
      </c>
      <c r="C80" s="3">
        <v>452500</v>
      </c>
      <c r="D80" s="3">
        <f>IFERROR(VLOOKUP(B80,'[1]All Metro Suburbs'!B$2:D$483,3,FALSE),0)</f>
        <v>477500</v>
      </c>
      <c r="E80" s="3">
        <f>IFERROR(VLOOKUP(B80,[2]LSG_Stats_Combined!B$2:D$478,3,FALSE),0)</f>
        <v>432000</v>
      </c>
      <c r="F80" s="3">
        <f>IFERROR(VLOOKUP(B80,[3]Sheet1!B$2:D$478,3,FALSE),0)</f>
        <v>485000</v>
      </c>
      <c r="G80" s="3">
        <v>463500</v>
      </c>
      <c r="H80" s="3">
        <f>IFERROR(VLOOKUP(B80,'[1]All Metro Suburbs'!B$2:F$483,5,FALSE),)</f>
        <v>497500</v>
      </c>
      <c r="I80" s="3">
        <f>IFERROR(VLOOKUP(B80,[2]LSG_Stats_Combined!B$2:F$478,5,FALSE),)</f>
        <v>487500</v>
      </c>
      <c r="J80" s="3">
        <f>IFERROR(VLOOKUP(B80,[3]Sheet1!B$2:F$478,5,FALSE),0)</f>
        <v>552500</v>
      </c>
      <c r="K80" s="3">
        <f>IFERROR(VLOOKUP(B80,[4]Sheet1!B$2:F$478,5,FALSE),0)</f>
        <v>550000</v>
      </c>
      <c r="L80" s="3">
        <f>IFERROR(VLOOKUP(B80,[5]LSG_Stats_Combined_2016q2!B$2:F$479,5,FALSE),0)</f>
        <v>500500</v>
      </c>
      <c r="M80" s="3">
        <f>IFERROR(VLOOKUP(B80,[6]LSG_Stats_Combined_2016q3!B$2:F$479,5,FALSE),0)</f>
        <v>532500</v>
      </c>
      <c r="N80" s="3">
        <f>IFERROR(VLOOKUP(B80,[7]LSG_Stats_Combined_2016q4!B$2:F$478,5,FALSE),0)</f>
        <v>485100</v>
      </c>
      <c r="O80" s="3">
        <f>IFERROR(VLOOKUP(B80,[8]LSG_Stats_Combined_2017q1!B$2:F$479,5,FALSE),0)</f>
        <v>570000</v>
      </c>
      <c r="P80" s="3">
        <f>IFERROR(VLOOKUP(B80,[9]LSG_Stats_Combined_2017q2!B$2:F$479,5,FALSE),0)</f>
        <v>482500</v>
      </c>
      <c r="Q80" s="3">
        <f>IFERROR(VLOOKUP(B80,[10]City_Suburb_2017q3!B$2:F$479,5,FALSE),0)</f>
        <v>533000</v>
      </c>
      <c r="R80" s="3">
        <f>IFERROR(VLOOKUP(B80,[11]LSG_Stats_Combined_2017q4!B$2:F$480,5,FALSE),0)</f>
        <v>540000</v>
      </c>
      <c r="S80" s="3">
        <f>IFERROR(VLOOKUP(B80,[12]LSG_Stats_Combined_2018q1!B$1:G$480,5,FALSE),0)</f>
        <v>502000</v>
      </c>
      <c r="T80" s="3">
        <v>531500</v>
      </c>
      <c r="U80" s="3">
        <v>588000</v>
      </c>
      <c r="V80" s="3">
        <v>539500</v>
      </c>
      <c r="W80" s="3">
        <v>535500</v>
      </c>
      <c r="X80" s="3">
        <v>530000</v>
      </c>
      <c r="Y80" s="3">
        <v>467000</v>
      </c>
      <c r="Z80" s="3">
        <v>544000</v>
      </c>
      <c r="AA80" s="3">
        <v>665000</v>
      </c>
      <c r="AB80" s="3">
        <v>890000</v>
      </c>
      <c r="AC80" s="3">
        <v>743000</v>
      </c>
      <c r="AD80" s="3">
        <v>630000</v>
      </c>
      <c r="AE80" s="3">
        <v>632500</v>
      </c>
      <c r="AF80" s="3">
        <v>499500</v>
      </c>
      <c r="AG80" s="3">
        <v>760000</v>
      </c>
      <c r="AH80" s="3">
        <v>805000</v>
      </c>
      <c r="AI80" s="3">
        <v>712500</v>
      </c>
      <c r="AJ80" s="3">
        <v>588000</v>
      </c>
      <c r="AK80" s="3">
        <v>750000</v>
      </c>
      <c r="AL80" s="3">
        <v>820000</v>
      </c>
      <c r="AM80" s="3">
        <v>740000</v>
      </c>
      <c r="AN80" s="4">
        <v>805000</v>
      </c>
      <c r="AO80" s="4">
        <v>753024</v>
      </c>
      <c r="AP80" s="4">
        <v>827500</v>
      </c>
      <c r="AQ80" s="4">
        <v>817750</v>
      </c>
      <c r="AR80" s="4">
        <v>855000</v>
      </c>
    </row>
    <row r="81" spans="1:44" ht="15" x14ac:dyDescent="0.2">
      <c r="A81" s="2" t="s">
        <v>75</v>
      </c>
      <c r="B81" s="3" t="s">
        <v>79</v>
      </c>
      <c r="C81" s="3">
        <v>405750</v>
      </c>
      <c r="D81" s="3">
        <f>IFERROR(VLOOKUP(B81,'[1]All Metro Suburbs'!B$2:D$483,3,FALSE),0)</f>
        <v>475000</v>
      </c>
      <c r="E81" s="3">
        <f>IFERROR(VLOOKUP(B81,[2]LSG_Stats_Combined!B$2:D$478,3,FALSE),0)</f>
        <v>455000</v>
      </c>
      <c r="F81" s="3">
        <f>IFERROR(VLOOKUP(B81,[3]Sheet1!B$2:D$478,3,FALSE),0)</f>
        <v>435000</v>
      </c>
      <c r="G81" s="3">
        <v>460000</v>
      </c>
      <c r="H81" s="3">
        <f>IFERROR(VLOOKUP(B81,'[1]All Metro Suburbs'!B$2:F$483,5,FALSE),)</f>
        <v>485000</v>
      </c>
      <c r="I81" s="3">
        <f>IFERROR(VLOOKUP(B81,[2]LSG_Stats_Combined!B$2:F$478,5,FALSE),)</f>
        <v>480000</v>
      </c>
      <c r="J81" s="3">
        <f>IFERROR(VLOOKUP(B81,[3]Sheet1!B$2:F$478,5,FALSE),0)</f>
        <v>490000</v>
      </c>
      <c r="K81" s="3">
        <f>IFERROR(VLOOKUP(B81,[4]Sheet1!B$2:F$478,5,FALSE),0)</f>
        <v>503500</v>
      </c>
      <c r="L81" s="3">
        <f>IFERROR(VLOOKUP(B81,[5]LSG_Stats_Combined_2016q2!B$2:F$479,5,FALSE),0)</f>
        <v>517500</v>
      </c>
      <c r="M81" s="3">
        <f>IFERROR(VLOOKUP(B81,[6]LSG_Stats_Combined_2016q3!B$2:F$479,5,FALSE),0)</f>
        <v>527000</v>
      </c>
      <c r="N81" s="3">
        <f>IFERROR(VLOOKUP(B81,[7]LSG_Stats_Combined_2016q4!B$2:F$478,5,FALSE),0)</f>
        <v>500000</v>
      </c>
      <c r="O81" s="3">
        <f>IFERROR(VLOOKUP(B81,[8]LSG_Stats_Combined_2017q1!B$2:F$479,5,FALSE),0)</f>
        <v>520000</v>
      </c>
      <c r="P81" s="3">
        <f>IFERROR(VLOOKUP(B81,[9]LSG_Stats_Combined_2017q2!B$2:F$479,5,FALSE),0)</f>
        <v>522500</v>
      </c>
      <c r="Q81" s="3">
        <f>IFERROR(VLOOKUP(B81,[10]City_Suburb_2017q3!B$2:F$479,5,FALSE),0)</f>
        <v>560000</v>
      </c>
      <c r="R81" s="3">
        <f>IFERROR(VLOOKUP(B81,[11]LSG_Stats_Combined_2017q4!B$2:F$480,5,FALSE),0)</f>
        <v>557500</v>
      </c>
      <c r="S81" s="3">
        <f>IFERROR(VLOOKUP(B81,[12]LSG_Stats_Combined_2018q1!B$1:G$480,5,FALSE),0)</f>
        <v>539000</v>
      </c>
      <c r="T81" s="3">
        <v>510250</v>
      </c>
      <c r="U81" s="3">
        <v>577500</v>
      </c>
      <c r="V81" s="3">
        <v>534000</v>
      </c>
      <c r="W81" s="3">
        <v>539000</v>
      </c>
      <c r="X81" s="3">
        <v>488000</v>
      </c>
      <c r="Y81" s="3">
        <v>509500</v>
      </c>
      <c r="Z81" s="3">
        <v>510000</v>
      </c>
      <c r="AA81" s="3">
        <v>410000</v>
      </c>
      <c r="AB81" s="3">
        <v>414000</v>
      </c>
      <c r="AC81" s="3">
        <v>446000</v>
      </c>
      <c r="AD81" s="3">
        <v>445000</v>
      </c>
      <c r="AE81" s="3">
        <v>430000</v>
      </c>
      <c r="AF81" s="3">
        <v>675000</v>
      </c>
      <c r="AG81" s="3">
        <v>535000</v>
      </c>
      <c r="AH81" s="3">
        <v>516000</v>
      </c>
      <c r="AI81" s="3">
        <v>970000</v>
      </c>
      <c r="AJ81" s="3">
        <v>782500</v>
      </c>
      <c r="AK81" s="3">
        <v>722500</v>
      </c>
      <c r="AL81" s="3">
        <v>710000</v>
      </c>
      <c r="AM81" s="3">
        <v>0</v>
      </c>
      <c r="AN81" s="4">
        <v>813000</v>
      </c>
      <c r="AO81" s="4">
        <v>810000</v>
      </c>
      <c r="AP81" s="4">
        <v>820000</v>
      </c>
      <c r="AQ81" s="4">
        <v>840000</v>
      </c>
      <c r="AR81" s="4">
        <v>890500</v>
      </c>
    </row>
    <row r="82" spans="1:44" ht="15" x14ac:dyDescent="0.2">
      <c r="A82" s="2" t="s">
        <v>75</v>
      </c>
      <c r="B82" s="3" t="s">
        <v>38</v>
      </c>
      <c r="C82" s="3">
        <v>512500</v>
      </c>
      <c r="D82" s="3">
        <f>IFERROR(VLOOKUP(B82,'[1]All Metro Suburbs'!B$2:D$483,3,FALSE),0)</f>
        <v>444250</v>
      </c>
      <c r="E82" s="3">
        <f>IFERROR(VLOOKUP(B82,[2]LSG_Stats_Combined!B$2:D$478,3,FALSE),0)</f>
        <v>510000</v>
      </c>
      <c r="F82" s="3">
        <f>IFERROR(VLOOKUP(B82,[3]Sheet1!B$2:D$478,3,FALSE),0)</f>
        <v>490000</v>
      </c>
      <c r="G82" s="3">
        <v>486000</v>
      </c>
      <c r="H82" s="3">
        <f>IFERROR(VLOOKUP(B82,'[1]All Metro Suburbs'!B$2:F$483,5,FALSE),)</f>
        <v>525000</v>
      </c>
      <c r="I82" s="3">
        <f>IFERROR(VLOOKUP(B82,[2]LSG_Stats_Combined!B$2:F$478,5,FALSE),)</f>
        <v>532500</v>
      </c>
      <c r="J82" s="3">
        <f>IFERROR(VLOOKUP(B82,[3]Sheet1!B$2:F$478,5,FALSE),0)</f>
        <v>615000</v>
      </c>
      <c r="K82" s="3">
        <f>IFERROR(VLOOKUP(B82,[4]Sheet1!B$2:F$478,5,FALSE),0)</f>
        <v>557500</v>
      </c>
      <c r="L82" s="3">
        <f>IFERROR(VLOOKUP(B82,[5]LSG_Stats_Combined_2016q2!B$2:F$479,5,FALSE),0)</f>
        <v>605000</v>
      </c>
      <c r="M82" s="3">
        <f>IFERROR(VLOOKUP(B82,[6]LSG_Stats_Combined_2016q3!B$2:F$479,5,FALSE),0)</f>
        <v>563000</v>
      </c>
      <c r="N82" s="3">
        <f>IFERROR(VLOOKUP(B82,[7]LSG_Stats_Combined_2016q4!B$2:F$478,5,FALSE),0)</f>
        <v>556250</v>
      </c>
      <c r="O82" s="3">
        <f>IFERROR(VLOOKUP(B82,[8]LSG_Stats_Combined_2017q1!B$2:F$479,5,FALSE),0)</f>
        <v>580000</v>
      </c>
      <c r="P82" s="3">
        <f>IFERROR(VLOOKUP(B82,[9]LSG_Stats_Combined_2017q2!B$2:F$479,5,FALSE),0)</f>
        <v>581500</v>
      </c>
      <c r="Q82" s="3">
        <f>IFERROR(VLOOKUP(B82,[10]City_Suburb_2017q3!B$2:F$479,5,FALSE),0)</f>
        <v>612500</v>
      </c>
      <c r="R82" s="3">
        <f>IFERROR(VLOOKUP(B82,[11]LSG_Stats_Combined_2017q4!B$2:F$480,5,FALSE),0)</f>
        <v>639000</v>
      </c>
      <c r="S82" s="3">
        <f>IFERROR(VLOOKUP(B82,[12]LSG_Stats_Combined_2018q1!B$1:G$480,5,FALSE),0)</f>
        <v>612500</v>
      </c>
      <c r="T82" s="3">
        <v>652500</v>
      </c>
      <c r="U82" s="3">
        <v>630000</v>
      </c>
      <c r="V82" s="3">
        <v>637500</v>
      </c>
      <c r="W82" s="3">
        <v>662500</v>
      </c>
      <c r="X82" s="3">
        <v>600000</v>
      </c>
      <c r="Y82" s="3">
        <v>620000</v>
      </c>
      <c r="Z82" s="3">
        <v>600000</v>
      </c>
      <c r="AA82" s="3">
        <v>470250</v>
      </c>
      <c r="AB82" s="3">
        <v>470000</v>
      </c>
      <c r="AC82" s="3">
        <v>528500</v>
      </c>
      <c r="AD82" s="3">
        <v>480000</v>
      </c>
      <c r="AE82" s="3">
        <v>511875</v>
      </c>
      <c r="AF82" s="3">
        <v>484500</v>
      </c>
      <c r="AG82" s="3">
        <v>665000</v>
      </c>
      <c r="AH82" s="3">
        <v>560000</v>
      </c>
      <c r="AI82" s="3">
        <v>734000</v>
      </c>
      <c r="AJ82" s="3">
        <v>1150000</v>
      </c>
      <c r="AK82" s="3">
        <v>897000</v>
      </c>
      <c r="AL82" s="3">
        <v>861000</v>
      </c>
      <c r="AM82" s="3">
        <v>790000</v>
      </c>
      <c r="AN82" s="4">
        <v>874575</v>
      </c>
      <c r="AO82" s="4">
        <v>921000</v>
      </c>
      <c r="AP82" s="4">
        <v>937000</v>
      </c>
      <c r="AQ82" s="4">
        <v>985000</v>
      </c>
      <c r="AR82" s="4">
        <v>1085000</v>
      </c>
    </row>
    <row r="83" spans="1:44" ht="15" x14ac:dyDescent="0.2">
      <c r="A83" s="2" t="s">
        <v>75</v>
      </c>
      <c r="B83" s="3" t="s">
        <v>80</v>
      </c>
      <c r="C83" s="3">
        <v>550000</v>
      </c>
      <c r="D83" s="3">
        <f>IFERROR(VLOOKUP(B83,'[1]All Metro Suburbs'!B$2:D$483,3,FALSE),0)</f>
        <v>587500</v>
      </c>
      <c r="E83" s="3">
        <f>IFERROR(VLOOKUP(B83,[2]LSG_Stats_Combined!B$2:D$478,3,FALSE),0)</f>
        <v>615000</v>
      </c>
      <c r="F83" s="3">
        <f>IFERROR(VLOOKUP(B83,[3]Sheet1!B$2:D$478,3,FALSE),0)</f>
        <v>610000</v>
      </c>
      <c r="G83" s="3">
        <v>595000</v>
      </c>
      <c r="H83" s="3">
        <f>IFERROR(VLOOKUP(B83,'[1]All Metro Suburbs'!B$2:F$483,5,FALSE),)</f>
        <v>620000</v>
      </c>
      <c r="I83" s="3">
        <f>IFERROR(VLOOKUP(B83,[2]LSG_Stats_Combined!B$2:F$478,5,FALSE),)</f>
        <v>625000</v>
      </c>
      <c r="J83" s="3">
        <f>IFERROR(VLOOKUP(B83,[3]Sheet1!B$2:F$478,5,FALSE),0)</f>
        <v>705000</v>
      </c>
      <c r="K83" s="3">
        <f>IFERROR(VLOOKUP(B83,[4]Sheet1!B$2:F$478,5,FALSE),0)</f>
        <v>662500</v>
      </c>
      <c r="L83" s="3">
        <f>IFERROR(VLOOKUP(B83,[5]LSG_Stats_Combined_2016q2!B$2:F$479,5,FALSE),0)</f>
        <v>685500</v>
      </c>
      <c r="M83" s="3">
        <f>IFERROR(VLOOKUP(B83,[6]LSG_Stats_Combined_2016q3!B$2:F$479,5,FALSE),0)</f>
        <v>562000</v>
      </c>
      <c r="N83" s="3">
        <f>IFERROR(VLOOKUP(B83,[7]LSG_Stats_Combined_2016q4!B$2:F$478,5,FALSE),0)</f>
        <v>700000</v>
      </c>
      <c r="O83" s="3">
        <f>IFERROR(VLOOKUP(B83,[8]LSG_Stats_Combined_2017q1!B$2:F$479,5,FALSE),0)</f>
        <v>670000</v>
      </c>
      <c r="P83" s="3">
        <f>IFERROR(VLOOKUP(B83,[9]LSG_Stats_Combined_2017q2!B$2:F$479,5,FALSE),0)</f>
        <v>638000</v>
      </c>
      <c r="Q83" s="3">
        <f>IFERROR(VLOOKUP(B83,[10]City_Suburb_2017q3!B$2:F$479,5,FALSE),0)</f>
        <v>700000</v>
      </c>
      <c r="R83" s="3">
        <f>IFERROR(VLOOKUP(B83,[11]LSG_Stats_Combined_2017q4!B$2:F$480,5,FALSE),0)</f>
        <v>670000</v>
      </c>
      <c r="S83" s="3">
        <f>IFERROR(VLOOKUP(B83,[12]LSG_Stats_Combined_2018q1!B$1:G$480,5,FALSE),0)</f>
        <v>817400</v>
      </c>
      <c r="T83" s="3">
        <v>735000</v>
      </c>
      <c r="U83" s="3">
        <v>686250</v>
      </c>
      <c r="V83" s="3">
        <v>631000</v>
      </c>
      <c r="W83" s="3">
        <v>735000</v>
      </c>
      <c r="X83" s="3">
        <v>655000</v>
      </c>
      <c r="Y83" s="3">
        <v>695000</v>
      </c>
      <c r="Z83" s="3">
        <v>641000</v>
      </c>
      <c r="AA83" s="3">
        <v>600000</v>
      </c>
      <c r="AB83" s="3">
        <v>586000</v>
      </c>
      <c r="AC83" s="3">
        <v>598300</v>
      </c>
      <c r="AD83" s="3">
        <v>606500</v>
      </c>
      <c r="AE83" s="3">
        <v>595000</v>
      </c>
      <c r="AF83" s="3">
        <v>675750</v>
      </c>
      <c r="AG83" s="3">
        <v>850000</v>
      </c>
      <c r="AH83" s="3">
        <v>915000</v>
      </c>
      <c r="AI83" s="3">
        <v>705000</v>
      </c>
      <c r="AJ83" s="3">
        <v>780000</v>
      </c>
      <c r="AK83" s="3">
        <v>1188000</v>
      </c>
      <c r="AL83" s="3">
        <v>1067500</v>
      </c>
      <c r="AM83" s="3">
        <v>877500</v>
      </c>
      <c r="AN83" s="4">
        <v>1102500</v>
      </c>
      <c r="AO83" s="4">
        <v>953500</v>
      </c>
      <c r="AP83" s="4">
        <v>1300000</v>
      </c>
      <c r="AQ83" s="4">
        <v>1280000</v>
      </c>
      <c r="AR83" s="4">
        <v>1135000</v>
      </c>
    </row>
    <row r="84" spans="1:44" ht="15" x14ac:dyDescent="0.2">
      <c r="A84" s="2" t="s">
        <v>81</v>
      </c>
      <c r="B84" s="3" t="s">
        <v>82</v>
      </c>
      <c r="C84" s="3">
        <v>435000</v>
      </c>
      <c r="D84" s="3">
        <f>IFERROR(VLOOKUP(B84,'[1]All Metro Suburbs'!B$2:D$483,3,FALSE),0)</f>
        <v>427500</v>
      </c>
      <c r="E84" s="3">
        <f>IFERROR(VLOOKUP(B84,[2]LSG_Stats_Combined!B$2:D$478,3,FALSE),0)</f>
        <v>393750</v>
      </c>
      <c r="F84" s="3">
        <f>IFERROR(VLOOKUP(B84,[3]Sheet1!B$2:D$478,3,FALSE),0)</f>
        <v>382500</v>
      </c>
      <c r="G84" s="3">
        <v>415500</v>
      </c>
      <c r="H84" s="3">
        <f>IFERROR(VLOOKUP(B84,'[1]All Metro Suburbs'!B$2:F$483,5,FALSE),)</f>
        <v>400000</v>
      </c>
      <c r="I84" s="3">
        <f>IFERROR(VLOOKUP(B84,[2]LSG_Stats_Combined!B$2:F$478,5,FALSE),)</f>
        <v>451750</v>
      </c>
      <c r="J84" s="3">
        <f>IFERROR(VLOOKUP(B84,[3]Sheet1!B$2:F$478,5,FALSE),0)</f>
        <v>377500</v>
      </c>
      <c r="K84" s="3">
        <f>IFERROR(VLOOKUP(B84,[4]Sheet1!B$2:F$478,5,FALSE),0)</f>
        <v>0</v>
      </c>
      <c r="L84" s="3">
        <f>IFERROR(VLOOKUP(B84,[5]LSG_Stats_Combined_2016q2!B$2:F$479,5,FALSE),0)</f>
        <v>467000</v>
      </c>
      <c r="M84" s="3">
        <f>IFERROR(VLOOKUP(B84,[6]LSG_Stats_Combined_2016q3!B$2:F$479,5,FALSE),0)</f>
        <v>525000</v>
      </c>
      <c r="N84" s="3">
        <f>IFERROR(VLOOKUP(B84,[7]LSG_Stats_Combined_2016q4!B$2:F$478,5,FALSE),0)</f>
        <v>475000</v>
      </c>
      <c r="O84" s="3">
        <f>IFERROR(VLOOKUP(B84,[8]LSG_Stats_Combined_2017q1!B$2:F$479,5,FALSE),0)</f>
        <v>400000</v>
      </c>
      <c r="P84" s="3">
        <f>IFERROR(VLOOKUP(B84,[9]LSG_Stats_Combined_2017q2!B$2:F$479,5,FALSE),0)</f>
        <v>430000</v>
      </c>
      <c r="Q84" s="3">
        <f>IFERROR(VLOOKUP(B84,[10]City_Suburb_2017q3!B$2:F$479,5,FALSE),0)</f>
        <v>425000</v>
      </c>
      <c r="R84" s="3">
        <f>IFERROR(VLOOKUP(B84,[11]LSG_Stats_Combined_2017q4!B$2:F$480,5,FALSE),0)</f>
        <v>440000</v>
      </c>
      <c r="S84" s="3">
        <f>IFERROR(VLOOKUP(B84,[12]LSG_Stats_Combined_2018q1!B$1:G$480,5,FALSE),0)</f>
        <v>429000</v>
      </c>
      <c r="T84" s="3">
        <v>420000</v>
      </c>
      <c r="U84" s="3">
        <v>488000</v>
      </c>
      <c r="V84" s="3">
        <v>430500</v>
      </c>
      <c r="W84" s="3">
        <v>455000</v>
      </c>
      <c r="X84" s="3">
        <v>487500</v>
      </c>
      <c r="Y84" s="3">
        <v>446000</v>
      </c>
      <c r="Z84" s="3">
        <v>505000</v>
      </c>
      <c r="AA84" s="3">
        <v>588500</v>
      </c>
      <c r="AB84" s="3">
        <v>580000</v>
      </c>
      <c r="AC84" s="3">
        <v>595000</v>
      </c>
      <c r="AD84" s="3">
        <v>571750</v>
      </c>
      <c r="AE84" s="3">
        <v>670000</v>
      </c>
      <c r="AF84" s="3">
        <v>618000</v>
      </c>
      <c r="AG84" s="3">
        <v>712750</v>
      </c>
      <c r="AH84" s="3">
        <v>687500</v>
      </c>
      <c r="AI84" s="3">
        <v>1368750</v>
      </c>
      <c r="AJ84" s="3">
        <v>1070000</v>
      </c>
      <c r="AK84" s="3">
        <v>680500</v>
      </c>
      <c r="AL84" s="3">
        <v>736000</v>
      </c>
      <c r="AM84" s="3">
        <v>1155500</v>
      </c>
      <c r="AN84" s="4">
        <v>662250</v>
      </c>
      <c r="AO84" s="4">
        <v>730500</v>
      </c>
      <c r="AP84" s="4">
        <v>824750</v>
      </c>
      <c r="AQ84" s="4">
        <v>675500</v>
      </c>
      <c r="AR84" s="4">
        <v>787500</v>
      </c>
    </row>
    <row r="85" spans="1:44" ht="15" x14ac:dyDescent="0.2">
      <c r="A85" s="2" t="s">
        <v>81</v>
      </c>
      <c r="B85" s="3" t="s">
        <v>83</v>
      </c>
      <c r="C85" s="3">
        <v>476500</v>
      </c>
      <c r="D85" s="3">
        <f>IFERROR(VLOOKUP(B85,'[1]All Metro Suburbs'!B$2:D$483,3,FALSE),0)</f>
        <v>485000</v>
      </c>
      <c r="E85" s="3">
        <f>IFERROR(VLOOKUP(B85,[2]LSG_Stats_Combined!B$2:D$478,3,FALSE),0)</f>
        <v>534500</v>
      </c>
      <c r="F85" s="3">
        <f>IFERROR(VLOOKUP(B85,[3]Sheet1!B$2:D$478,3,FALSE),0)</f>
        <v>615000</v>
      </c>
      <c r="G85" s="3">
        <v>617750</v>
      </c>
      <c r="H85" s="3">
        <f>IFERROR(VLOOKUP(B85,'[1]All Metro Suburbs'!B$2:F$483,5,FALSE),)</f>
        <v>500000</v>
      </c>
      <c r="I85" s="3">
        <f>IFERROR(VLOOKUP(B85,[2]LSG_Stats_Combined!B$2:F$478,5,FALSE),)</f>
        <v>450000</v>
      </c>
      <c r="J85" s="3">
        <f>IFERROR(VLOOKUP(B85,[3]Sheet1!B$2:F$478,5,FALSE),0)</f>
        <v>490250</v>
      </c>
      <c r="K85" s="3">
        <f>IFERROR(VLOOKUP(B85,[4]Sheet1!B$2:F$478,5,FALSE),0)</f>
        <v>580000</v>
      </c>
      <c r="L85" s="3">
        <f>IFERROR(VLOOKUP(B85,[5]LSG_Stats_Combined_2016q2!B$2:F$479,5,FALSE),0)</f>
        <v>581800</v>
      </c>
      <c r="M85" s="3">
        <f>IFERROR(VLOOKUP(B85,[6]LSG_Stats_Combined_2016q3!B$2:F$479,5,FALSE),0)</f>
        <v>521500</v>
      </c>
      <c r="N85" s="3">
        <f>IFERROR(VLOOKUP(B85,[7]LSG_Stats_Combined_2016q4!B$2:F$478,5,FALSE),0)</f>
        <v>631000</v>
      </c>
      <c r="O85" s="3">
        <f>IFERROR(VLOOKUP(B85,[8]LSG_Stats_Combined_2017q1!B$2:F$479,5,FALSE),0)</f>
        <v>725000</v>
      </c>
      <c r="P85" s="3">
        <f>IFERROR(VLOOKUP(B85,[9]LSG_Stats_Combined_2017q2!B$2:F$479,5,FALSE),0)</f>
        <v>585000</v>
      </c>
      <c r="Q85" s="3">
        <f>IFERROR(VLOOKUP(B85,[10]City_Suburb_2017q3!B$2:F$479,5,FALSE),0)</f>
        <v>590000</v>
      </c>
      <c r="R85" s="3">
        <f>IFERROR(VLOOKUP(B85,[11]LSG_Stats_Combined_2017q4!B$2:F$480,5,FALSE),0)</f>
        <v>547500</v>
      </c>
      <c r="S85" s="3">
        <f>IFERROR(VLOOKUP(B85,[12]LSG_Stats_Combined_2018q1!B$1:G$480,5,FALSE),0)</f>
        <v>516000</v>
      </c>
      <c r="T85" s="3">
        <v>612500</v>
      </c>
      <c r="U85" s="3">
        <v>545000</v>
      </c>
      <c r="V85" s="3">
        <v>693750</v>
      </c>
      <c r="W85" s="3">
        <v>747500</v>
      </c>
      <c r="X85" s="3">
        <v>535000</v>
      </c>
      <c r="Y85" s="3">
        <v>600000</v>
      </c>
      <c r="Z85" s="3">
        <v>500000</v>
      </c>
      <c r="AA85" s="3">
        <v>452500</v>
      </c>
      <c r="AB85" s="3">
        <v>471000</v>
      </c>
      <c r="AC85" s="3">
        <v>700000</v>
      </c>
      <c r="AD85" s="3">
        <v>561500</v>
      </c>
      <c r="AE85" s="3">
        <v>525000</v>
      </c>
      <c r="AF85" s="3">
        <v>815000</v>
      </c>
      <c r="AG85" s="3">
        <v>550000</v>
      </c>
      <c r="AH85" s="3">
        <v>657500</v>
      </c>
      <c r="AI85" s="3">
        <v>908000</v>
      </c>
      <c r="AJ85" s="3">
        <v>1400000</v>
      </c>
      <c r="AK85" s="3">
        <v>1003000</v>
      </c>
      <c r="AL85" s="3">
        <v>851000</v>
      </c>
      <c r="AM85" s="3">
        <v>613500</v>
      </c>
      <c r="AN85" s="4">
        <v>1310000</v>
      </c>
      <c r="AO85" s="4">
        <v>907500</v>
      </c>
      <c r="AP85" s="4">
        <v>997500</v>
      </c>
      <c r="AQ85" s="4">
        <v>990099</v>
      </c>
      <c r="AR85" s="4">
        <v>960000</v>
      </c>
    </row>
    <row r="86" spans="1:44" ht="15" x14ac:dyDescent="0.2">
      <c r="A86" s="2" t="s">
        <v>81</v>
      </c>
      <c r="B86" s="3" t="s">
        <v>84</v>
      </c>
      <c r="C86" s="3">
        <v>360000</v>
      </c>
      <c r="D86" s="3">
        <f>IFERROR(VLOOKUP(B86,'[1]All Metro Suburbs'!B$2:D$483,3,FALSE),0)</f>
        <v>378000</v>
      </c>
      <c r="E86" s="3">
        <f>IFERROR(VLOOKUP(B86,[2]LSG_Stats_Combined!B$2:D$478,3,FALSE),0)</f>
        <v>370000</v>
      </c>
      <c r="F86" s="3">
        <f>IFERROR(VLOOKUP(B86,[3]Sheet1!B$2:D$478,3,FALSE),0)</f>
        <v>366500</v>
      </c>
      <c r="G86" s="3">
        <v>355000</v>
      </c>
      <c r="H86" s="3">
        <f>IFERROR(VLOOKUP(B86,'[1]All Metro Suburbs'!B$2:F$483,5,FALSE),)</f>
        <v>357500</v>
      </c>
      <c r="I86" s="3">
        <f>IFERROR(VLOOKUP(B86,[2]LSG_Stats_Combined!B$2:F$478,5,FALSE),)</f>
        <v>376000</v>
      </c>
      <c r="J86" s="3">
        <f>IFERROR(VLOOKUP(B86,[3]Sheet1!B$2:F$478,5,FALSE),0)</f>
        <v>483750</v>
      </c>
      <c r="K86" s="3">
        <f>IFERROR(VLOOKUP(B86,[4]Sheet1!B$2:F$478,5,FALSE),0)</f>
        <v>404500</v>
      </c>
      <c r="L86" s="3">
        <f>IFERROR(VLOOKUP(B86,[5]LSG_Stats_Combined_2016q2!B$2:F$479,5,FALSE),0)</f>
        <v>367000</v>
      </c>
      <c r="M86" s="3">
        <f>IFERROR(VLOOKUP(B86,[6]LSG_Stats_Combined_2016q3!B$2:F$479,5,FALSE),0)</f>
        <v>380000</v>
      </c>
      <c r="N86" s="3">
        <f>IFERROR(VLOOKUP(B86,[7]LSG_Stats_Combined_2016q4!B$2:F$478,5,FALSE),0)</f>
        <v>363000</v>
      </c>
      <c r="O86" s="3">
        <f>IFERROR(VLOOKUP(B86,[8]LSG_Stats_Combined_2017q1!B$2:F$479,5,FALSE),0)</f>
        <v>320000</v>
      </c>
      <c r="P86" s="3">
        <f>IFERROR(VLOOKUP(B86,[9]LSG_Stats_Combined_2017q2!B$2:F$479,5,FALSE),0)</f>
        <v>382000</v>
      </c>
      <c r="Q86" s="3">
        <f>IFERROR(VLOOKUP(B86,[10]City_Suburb_2017q3!B$2:F$479,5,FALSE),0)</f>
        <v>405000</v>
      </c>
      <c r="R86" s="3">
        <f>IFERROR(VLOOKUP(B86,[11]LSG_Stats_Combined_2017q4!B$2:F$480,5,FALSE),0)</f>
        <v>450000</v>
      </c>
      <c r="S86" s="3">
        <f>IFERROR(VLOOKUP(B86,[12]LSG_Stats_Combined_2018q1!B$1:G$480,5,FALSE),0)</f>
        <v>385000</v>
      </c>
      <c r="T86" s="3">
        <v>412500</v>
      </c>
      <c r="U86" s="3">
        <v>321000</v>
      </c>
      <c r="V86" s="3">
        <v>402500</v>
      </c>
      <c r="W86" s="3">
        <v>365000</v>
      </c>
      <c r="X86" s="3">
        <v>398000</v>
      </c>
      <c r="Y86" s="3">
        <v>401750</v>
      </c>
      <c r="Z86" s="3">
        <v>412000</v>
      </c>
      <c r="AA86" s="3">
        <v>691000</v>
      </c>
      <c r="AB86" s="3">
        <v>615000</v>
      </c>
      <c r="AC86" s="3">
        <v>645000</v>
      </c>
      <c r="AD86" s="3">
        <v>751000</v>
      </c>
      <c r="AE86" s="3">
        <v>615000</v>
      </c>
      <c r="AF86" s="3">
        <v>660000</v>
      </c>
      <c r="AG86" s="3">
        <v>957500</v>
      </c>
      <c r="AH86" s="3">
        <v>1133000</v>
      </c>
      <c r="AI86" s="3">
        <v>700000</v>
      </c>
      <c r="AJ86" s="3">
        <v>865000</v>
      </c>
      <c r="AK86" s="3">
        <v>725000</v>
      </c>
      <c r="AL86" s="3">
        <v>640000</v>
      </c>
      <c r="AM86" s="3">
        <v>752500</v>
      </c>
      <c r="AN86" s="4">
        <v>595000</v>
      </c>
      <c r="AO86" s="4">
        <v>641000</v>
      </c>
      <c r="AP86" s="4">
        <v>815000</v>
      </c>
      <c r="AQ86" s="4">
        <v>696500</v>
      </c>
      <c r="AR86" s="4">
        <v>880000</v>
      </c>
    </row>
    <row r="87" spans="1:44" ht="15" x14ac:dyDescent="0.2">
      <c r="A87" s="2" t="s">
        <v>81</v>
      </c>
      <c r="B87" s="3" t="s">
        <v>85</v>
      </c>
      <c r="C87" s="3">
        <v>310000</v>
      </c>
      <c r="D87" s="3">
        <f>IFERROR(VLOOKUP(B87,'[1]All Metro Suburbs'!B$2:D$483,3,FALSE),0)</f>
        <v>373500</v>
      </c>
      <c r="E87" s="3">
        <f>IFERROR(VLOOKUP(B87,[2]LSG_Stats_Combined!B$2:D$478,3,FALSE),0)</f>
        <v>424500</v>
      </c>
      <c r="F87" s="3">
        <f>IFERROR(VLOOKUP(B87,[3]Sheet1!B$2:D$478,3,FALSE),0)</f>
        <v>412500</v>
      </c>
      <c r="G87" s="3">
        <v>405000</v>
      </c>
      <c r="H87" s="3">
        <f>IFERROR(VLOOKUP(B87,'[1]All Metro Suburbs'!B$2:F$483,5,FALSE),)</f>
        <v>514500</v>
      </c>
      <c r="I87" s="3">
        <f>IFERROR(VLOOKUP(B87,[2]LSG_Stats_Combined!B$2:F$478,5,FALSE),)</f>
        <v>430000</v>
      </c>
      <c r="J87" s="3">
        <f>IFERROR(VLOOKUP(B87,[3]Sheet1!B$2:F$478,5,FALSE),0)</f>
        <v>489000</v>
      </c>
      <c r="K87" s="3">
        <f>IFERROR(VLOOKUP(B87,[4]Sheet1!B$2:F$478,5,FALSE),0)</f>
        <v>473000</v>
      </c>
      <c r="L87" s="3">
        <f>IFERROR(VLOOKUP(B87,[5]LSG_Stats_Combined_2016q2!B$2:F$479,5,FALSE),0)</f>
        <v>476750</v>
      </c>
      <c r="M87" s="3">
        <f>IFERROR(VLOOKUP(B87,[6]LSG_Stats_Combined_2016q3!B$2:F$479,5,FALSE),0)</f>
        <v>500000</v>
      </c>
      <c r="N87" s="3">
        <f>IFERROR(VLOOKUP(B87,[7]LSG_Stats_Combined_2016q4!B$2:F$478,5,FALSE),0)</f>
        <v>496000</v>
      </c>
      <c r="O87" s="3">
        <f>IFERROR(VLOOKUP(B87,[8]LSG_Stats_Combined_2017q1!B$2:F$479,5,FALSE),0)</f>
        <v>449125</v>
      </c>
      <c r="P87" s="3">
        <f>IFERROR(VLOOKUP(B87,[9]LSG_Stats_Combined_2017q2!B$2:F$479,5,FALSE),0)</f>
        <v>505000</v>
      </c>
      <c r="Q87" s="3">
        <f>IFERROR(VLOOKUP(B87,[10]City_Suburb_2017q3!B$2:F$479,5,FALSE),0)</f>
        <v>494650</v>
      </c>
      <c r="R87" s="3">
        <f>IFERROR(VLOOKUP(B87,[11]LSG_Stats_Combined_2017q4!B$2:F$480,5,FALSE),0)</f>
        <v>471000</v>
      </c>
      <c r="S87" s="3">
        <f>IFERROR(VLOOKUP(B87,[12]LSG_Stats_Combined_2018q1!B$1:G$480,5,FALSE),0)</f>
        <v>475000</v>
      </c>
      <c r="T87" s="3">
        <v>489000</v>
      </c>
      <c r="U87" s="3">
        <v>517500</v>
      </c>
      <c r="V87" s="3">
        <v>487500</v>
      </c>
      <c r="W87" s="3">
        <v>497500</v>
      </c>
      <c r="X87" s="3">
        <v>490000</v>
      </c>
      <c r="Y87" s="3">
        <v>468500</v>
      </c>
      <c r="Z87" s="3">
        <v>545000</v>
      </c>
      <c r="AA87" s="3">
        <v>630000</v>
      </c>
      <c r="AB87" s="3">
        <v>568000</v>
      </c>
      <c r="AC87" s="3">
        <v>475000</v>
      </c>
      <c r="AD87" s="3">
        <v>535000</v>
      </c>
      <c r="AE87" s="3">
        <v>535000</v>
      </c>
      <c r="AF87" s="3">
        <v>456000</v>
      </c>
      <c r="AG87" s="3">
        <v>633000</v>
      </c>
      <c r="AH87" s="3">
        <v>677000</v>
      </c>
      <c r="AI87" s="3">
        <v>776500</v>
      </c>
      <c r="AJ87" s="3">
        <v>770000</v>
      </c>
      <c r="AK87" s="3">
        <v>570000</v>
      </c>
      <c r="AL87" s="3">
        <v>668000</v>
      </c>
      <c r="AM87" s="3">
        <v>852000</v>
      </c>
      <c r="AN87" s="4">
        <v>670000</v>
      </c>
      <c r="AO87" s="4">
        <v>665000</v>
      </c>
      <c r="AP87" s="4">
        <v>880000</v>
      </c>
      <c r="AQ87" s="4">
        <v>850000</v>
      </c>
      <c r="AR87" s="4">
        <v>1081750</v>
      </c>
    </row>
    <row r="88" spans="1:44" ht="15" x14ac:dyDescent="0.2">
      <c r="A88" s="2" t="s">
        <v>81</v>
      </c>
      <c r="B88" s="3" t="s">
        <v>86</v>
      </c>
      <c r="C88" s="3">
        <v>160000</v>
      </c>
      <c r="D88" s="3">
        <f>IFERROR(VLOOKUP(B88,'[1]All Metro Suburbs'!B$2:D$483,3,FALSE),0)</f>
        <v>244000</v>
      </c>
      <c r="E88" s="3">
        <f>IFERROR(VLOOKUP(B88,[2]LSG_Stats_Combined!B$2:D$478,3,FALSE),0)</f>
        <v>575000</v>
      </c>
      <c r="F88" s="3">
        <f>IFERROR(VLOOKUP(B88,[3]Sheet1!B$2:D$478,3,FALSE),0)</f>
        <v>615000</v>
      </c>
      <c r="G88" s="3">
        <v>295833</v>
      </c>
      <c r="H88" s="3">
        <f>IFERROR(VLOOKUP(B88,'[1]All Metro Suburbs'!B$2:F$483,5,FALSE),)</f>
        <v>0</v>
      </c>
      <c r="I88" s="3">
        <f>IFERROR(VLOOKUP(B88,[2]LSG_Stats_Combined!B$2:F$478,5,FALSE),)</f>
        <v>645000</v>
      </c>
      <c r="J88" s="3">
        <f>IFERROR(VLOOKUP(B88,[3]Sheet1!B$2:F$478,5,FALSE),0)</f>
        <v>0</v>
      </c>
      <c r="K88" s="3">
        <f>IFERROR(VLOOKUP(B88,[4]Sheet1!B$2:F$478,5,FALSE),0)</f>
        <v>0</v>
      </c>
      <c r="L88" s="3">
        <f>IFERROR(VLOOKUP(B88,[5]LSG_Stats_Combined_2016q2!B$2:F$479,5,FALSE),0)</f>
        <v>0</v>
      </c>
      <c r="M88" s="3">
        <f>IFERROR(VLOOKUP(B88,[6]LSG_Stats_Combined_2016q3!B$2:F$479,5,FALSE),0)</f>
        <v>725000</v>
      </c>
      <c r="N88" s="3">
        <f>IFERROR(VLOOKUP(B88,[7]LSG_Stats_Combined_2016q4!B$2:F$478,5,FALSE),0)</f>
        <v>0</v>
      </c>
      <c r="O88" s="3">
        <f>IFERROR(VLOOKUP(B88,[8]LSG_Stats_Combined_2017q1!B$2:F$479,5,FALSE),0)</f>
        <v>925000</v>
      </c>
      <c r="P88" s="3">
        <f>IFERROR(VLOOKUP(B88,[9]LSG_Stats_Combined_2017q2!B$2:F$479,5,FALSE),0)</f>
        <v>505000</v>
      </c>
      <c r="Q88" s="3">
        <f>IFERROR(VLOOKUP(B88,[10]City_Suburb_2017q3!B$2:F$479,5,FALSE),0)</f>
        <v>491000</v>
      </c>
      <c r="R88" s="3">
        <f>IFERROR(VLOOKUP(B88,[11]LSG_Stats_Combined_2017q4!B$2:F$480,5,FALSE),0)</f>
        <v>487400</v>
      </c>
      <c r="S88" s="3">
        <f>IFERROR(VLOOKUP(B88,[12]LSG_Stats_Combined_2018q1!B$1:G$480,5,FALSE),0)</f>
        <v>648000</v>
      </c>
      <c r="T88" s="3">
        <v>457500</v>
      </c>
      <c r="U88" s="3">
        <v>0</v>
      </c>
      <c r="V88" s="3">
        <v>606000</v>
      </c>
      <c r="W88" s="3">
        <v>0</v>
      </c>
      <c r="X88" s="3">
        <v>511000</v>
      </c>
      <c r="Y88" s="3">
        <v>0</v>
      </c>
      <c r="Z88" s="3">
        <v>652000</v>
      </c>
      <c r="AA88" s="3">
        <v>550000</v>
      </c>
      <c r="AB88" s="3">
        <v>560000</v>
      </c>
      <c r="AC88" s="3">
        <v>570000</v>
      </c>
      <c r="AD88" s="3">
        <v>560000</v>
      </c>
      <c r="AE88" s="3">
        <v>585000</v>
      </c>
      <c r="AF88" s="3">
        <v>725000</v>
      </c>
      <c r="AG88" s="3">
        <v>595000</v>
      </c>
      <c r="AH88" s="3">
        <v>682500</v>
      </c>
      <c r="AI88" s="3">
        <v>1123000</v>
      </c>
      <c r="AJ88" s="3">
        <v>827500</v>
      </c>
      <c r="AK88" s="3">
        <v>0</v>
      </c>
      <c r="AL88" s="3">
        <v>1105000</v>
      </c>
      <c r="AM88" s="3">
        <v>1025000</v>
      </c>
      <c r="AN88" s="4">
        <v>914500</v>
      </c>
      <c r="AO88" s="4">
        <v>1170000</v>
      </c>
      <c r="AP88" s="4">
        <v>805000</v>
      </c>
      <c r="AQ88" s="4">
        <v>942500</v>
      </c>
      <c r="AR88" s="4">
        <v>1076000</v>
      </c>
    </row>
    <row r="89" spans="1:44" ht="15" x14ac:dyDescent="0.2">
      <c r="A89" s="2" t="s">
        <v>81</v>
      </c>
      <c r="B89" s="3" t="s">
        <v>87</v>
      </c>
      <c r="C89" s="3">
        <v>487125</v>
      </c>
      <c r="D89" s="3">
        <f>IFERROR(VLOOKUP(B89,'[1]All Metro Suburbs'!B$2:D$483,3,FALSE),0)</f>
        <v>497750</v>
      </c>
      <c r="E89" s="3">
        <f>IFERROR(VLOOKUP(B89,[2]LSG_Stats_Combined!B$2:D$478,3,FALSE),0)</f>
        <v>470000</v>
      </c>
      <c r="F89" s="3">
        <f>IFERROR(VLOOKUP(B89,[3]Sheet1!B$2:D$478,3,FALSE),0)</f>
        <v>492500</v>
      </c>
      <c r="G89" s="3">
        <v>452500</v>
      </c>
      <c r="H89" s="3">
        <f>IFERROR(VLOOKUP(B89,'[1]All Metro Suburbs'!B$2:F$483,5,FALSE),)</f>
        <v>485000</v>
      </c>
      <c r="I89" s="3">
        <f>IFERROR(VLOOKUP(B89,[2]LSG_Stats_Combined!B$2:F$478,5,FALSE),)</f>
        <v>545000</v>
      </c>
      <c r="J89" s="3">
        <f>IFERROR(VLOOKUP(B89,[3]Sheet1!B$2:F$478,5,FALSE),0)</f>
        <v>525000</v>
      </c>
      <c r="K89" s="3">
        <f>IFERROR(VLOOKUP(B89,[4]Sheet1!B$2:F$478,5,FALSE),0)</f>
        <v>469000</v>
      </c>
      <c r="L89" s="3">
        <f>IFERROR(VLOOKUP(B89,[5]LSG_Stats_Combined_2016q2!B$2:F$479,5,FALSE),0)</f>
        <v>491000</v>
      </c>
      <c r="M89" s="3">
        <f>IFERROR(VLOOKUP(B89,[6]LSG_Stats_Combined_2016q3!B$2:F$479,5,FALSE),0)</f>
        <v>565000</v>
      </c>
      <c r="N89" s="3">
        <f>IFERROR(VLOOKUP(B89,[7]LSG_Stats_Combined_2016q4!B$2:F$478,5,FALSE),0)</f>
        <v>520300</v>
      </c>
      <c r="O89" s="3">
        <f>IFERROR(VLOOKUP(B89,[8]LSG_Stats_Combined_2017q1!B$2:F$479,5,FALSE),0)</f>
        <v>557550</v>
      </c>
      <c r="P89" s="3">
        <f>IFERROR(VLOOKUP(B89,[9]LSG_Stats_Combined_2017q2!B$2:F$479,5,FALSE),0)</f>
        <v>575000</v>
      </c>
      <c r="Q89" s="3">
        <f>IFERROR(VLOOKUP(B89,[10]City_Suburb_2017q3!B$2:F$479,5,FALSE),0)</f>
        <v>546000</v>
      </c>
      <c r="R89" s="3">
        <f>IFERROR(VLOOKUP(B89,[11]LSG_Stats_Combined_2017q4!B$2:F$480,5,FALSE),0)</f>
        <v>600000</v>
      </c>
      <c r="S89" s="3">
        <f>IFERROR(VLOOKUP(B89,[12]LSG_Stats_Combined_2018q1!B$1:G$480,5,FALSE),0)</f>
        <v>575000</v>
      </c>
      <c r="T89" s="3">
        <v>537500</v>
      </c>
      <c r="U89" s="3">
        <v>520000</v>
      </c>
      <c r="V89" s="3">
        <v>605500</v>
      </c>
      <c r="W89" s="3">
        <v>528000</v>
      </c>
      <c r="X89" s="3">
        <v>575000</v>
      </c>
      <c r="Y89" s="3">
        <v>521000</v>
      </c>
      <c r="Z89" s="3">
        <v>551500</v>
      </c>
      <c r="AA89" s="3">
        <v>627500</v>
      </c>
      <c r="AB89" s="3">
        <v>560000</v>
      </c>
      <c r="AC89" s="3">
        <v>565000</v>
      </c>
      <c r="AD89" s="3">
        <v>627500</v>
      </c>
      <c r="AE89" s="3">
        <v>631500</v>
      </c>
      <c r="AF89" s="3">
        <v>810000</v>
      </c>
      <c r="AG89" s="3">
        <v>710000</v>
      </c>
      <c r="AH89" s="3">
        <v>777500</v>
      </c>
      <c r="AI89" s="3">
        <v>970000</v>
      </c>
      <c r="AJ89" s="3">
        <v>1065000</v>
      </c>
      <c r="AK89" s="3">
        <v>767500</v>
      </c>
      <c r="AL89" s="3">
        <v>819000</v>
      </c>
      <c r="AM89" s="3">
        <v>1186250</v>
      </c>
      <c r="AN89" s="4">
        <v>827160</v>
      </c>
      <c r="AO89" s="4">
        <v>980000</v>
      </c>
      <c r="AP89" s="4">
        <v>993000</v>
      </c>
      <c r="AQ89" s="4">
        <v>930000</v>
      </c>
      <c r="AR89" s="4">
        <v>970000</v>
      </c>
    </row>
    <row r="90" spans="1:44" ht="15" x14ac:dyDescent="0.2">
      <c r="A90" s="2" t="s">
        <v>81</v>
      </c>
      <c r="B90" s="3" t="s">
        <v>88</v>
      </c>
      <c r="C90" s="3">
        <v>422000</v>
      </c>
      <c r="D90" s="3">
        <f>IFERROR(VLOOKUP(B90,'[1]All Metro Suburbs'!B$2:D$483,3,FALSE),0)</f>
        <v>510000</v>
      </c>
      <c r="E90" s="3">
        <f>IFERROR(VLOOKUP(B90,[2]LSG_Stats_Combined!B$2:D$478,3,FALSE),0)</f>
        <v>495000</v>
      </c>
      <c r="F90" s="3">
        <f>IFERROR(VLOOKUP(B90,[3]Sheet1!B$2:D$478,3,FALSE),0)</f>
        <v>508000</v>
      </c>
      <c r="G90" s="3">
        <v>605000</v>
      </c>
      <c r="H90" s="3">
        <f>IFERROR(VLOOKUP(B90,'[1]All Metro Suburbs'!B$2:F$483,5,FALSE),)</f>
        <v>745000</v>
      </c>
      <c r="I90" s="3">
        <f>IFERROR(VLOOKUP(B90,[2]LSG_Stats_Combined!B$2:F$478,5,FALSE),)</f>
        <v>440000</v>
      </c>
      <c r="J90" s="3">
        <f>IFERROR(VLOOKUP(B90,[3]Sheet1!B$2:F$478,5,FALSE),0)</f>
        <v>430000</v>
      </c>
      <c r="K90" s="3">
        <f>IFERROR(VLOOKUP(B90,[4]Sheet1!B$2:F$478,5,FALSE),0)</f>
        <v>428000</v>
      </c>
      <c r="L90" s="3">
        <f>IFERROR(VLOOKUP(B90,[5]LSG_Stats_Combined_2016q2!B$2:F$479,5,FALSE),0)</f>
        <v>400000</v>
      </c>
      <c r="M90" s="3">
        <f>IFERROR(VLOOKUP(B90,[6]LSG_Stats_Combined_2016q3!B$2:F$479,5,FALSE),0)</f>
        <v>448000</v>
      </c>
      <c r="N90" s="3">
        <f>IFERROR(VLOOKUP(B90,[7]LSG_Stats_Combined_2016q4!B$2:F$478,5,FALSE),0)</f>
        <v>465500</v>
      </c>
      <c r="O90" s="3">
        <f>IFERROR(VLOOKUP(B90,[8]LSG_Stats_Combined_2017q1!B$2:F$479,5,FALSE),0)</f>
        <v>405220</v>
      </c>
      <c r="P90" s="3">
        <f>IFERROR(VLOOKUP(B90,[9]LSG_Stats_Combined_2017q2!B$2:F$479,5,FALSE),0)</f>
        <v>446000</v>
      </c>
      <c r="Q90" s="3">
        <f>IFERROR(VLOOKUP(B90,[10]City_Suburb_2017q3!B$2:F$479,5,FALSE),0)</f>
        <v>537500</v>
      </c>
      <c r="R90" s="3">
        <f>IFERROR(VLOOKUP(B90,[11]LSG_Stats_Combined_2017q4!B$2:F$480,5,FALSE),0)</f>
        <v>465000</v>
      </c>
      <c r="S90" s="3">
        <f>IFERROR(VLOOKUP(B90,[12]LSG_Stats_Combined_2018q1!B$1:G$480,5,FALSE),0)</f>
        <v>440000</v>
      </c>
      <c r="T90" s="3">
        <v>453000</v>
      </c>
      <c r="U90" s="3">
        <v>505000</v>
      </c>
      <c r="V90" s="3">
        <v>515000</v>
      </c>
      <c r="W90" s="3">
        <v>495000</v>
      </c>
      <c r="X90" s="3">
        <v>555000</v>
      </c>
      <c r="Y90" s="3">
        <v>528000</v>
      </c>
      <c r="Z90" s="3">
        <v>443500</v>
      </c>
      <c r="AA90" s="3">
        <v>660000</v>
      </c>
      <c r="AB90" s="3">
        <v>725000</v>
      </c>
      <c r="AC90" s="3">
        <v>767500</v>
      </c>
      <c r="AD90" s="3">
        <v>725000</v>
      </c>
      <c r="AE90" s="3">
        <v>722500</v>
      </c>
      <c r="AF90" s="3">
        <v>950000</v>
      </c>
      <c r="AG90" s="3">
        <v>800000</v>
      </c>
      <c r="AH90" s="3">
        <v>935000</v>
      </c>
      <c r="AI90" s="3">
        <v>517000</v>
      </c>
      <c r="AJ90" s="3">
        <v>1220000</v>
      </c>
      <c r="AK90" s="3">
        <v>730000</v>
      </c>
      <c r="AL90" s="3">
        <v>900000</v>
      </c>
      <c r="AM90" s="3">
        <v>612500</v>
      </c>
      <c r="AN90" s="4">
        <v>870000</v>
      </c>
      <c r="AO90" s="4">
        <v>790000</v>
      </c>
      <c r="AP90" s="4">
        <v>901000</v>
      </c>
      <c r="AQ90" s="4">
        <v>876750</v>
      </c>
      <c r="AR90" s="4">
        <v>869000</v>
      </c>
    </row>
    <row r="91" spans="1:44" ht="15" x14ac:dyDescent="0.2">
      <c r="A91" s="2" t="s">
        <v>81</v>
      </c>
      <c r="B91" s="3" t="s">
        <v>89</v>
      </c>
      <c r="C91" s="3">
        <v>558000</v>
      </c>
      <c r="D91" s="3">
        <f>IFERROR(VLOOKUP(B91,'[1]All Metro Suburbs'!B$2:D$483,3,FALSE),0)</f>
        <v>565000</v>
      </c>
      <c r="E91" s="3">
        <f>IFERROR(VLOOKUP(B91,[2]LSG_Stats_Combined!B$2:D$478,3,FALSE),0)</f>
        <v>475000</v>
      </c>
      <c r="F91" s="3">
        <f>IFERROR(VLOOKUP(B91,[3]Sheet1!B$2:D$478,3,FALSE),0)</f>
        <v>475000</v>
      </c>
      <c r="G91" s="3">
        <v>275500</v>
      </c>
      <c r="H91" s="3">
        <f>IFERROR(VLOOKUP(B91,'[1]All Metro Suburbs'!B$2:F$483,5,FALSE),)</f>
        <v>500000</v>
      </c>
      <c r="I91" s="3">
        <f>IFERROR(VLOOKUP(B91,[2]LSG_Stats_Combined!B$2:F$478,5,FALSE),)</f>
        <v>445000</v>
      </c>
      <c r="J91" s="3">
        <f>IFERROR(VLOOKUP(B91,[3]Sheet1!B$2:F$478,5,FALSE),0)</f>
        <v>470000</v>
      </c>
      <c r="K91" s="3">
        <f>IFERROR(VLOOKUP(B91,[4]Sheet1!B$2:F$478,5,FALSE),0)</f>
        <v>558000</v>
      </c>
      <c r="L91" s="3">
        <f>IFERROR(VLOOKUP(B91,[5]LSG_Stats_Combined_2016q2!B$2:F$479,5,FALSE),0)</f>
        <v>500000</v>
      </c>
      <c r="M91" s="3">
        <f>IFERROR(VLOOKUP(B91,[6]LSG_Stats_Combined_2016q3!B$2:F$479,5,FALSE),0)</f>
        <v>540000</v>
      </c>
      <c r="N91" s="3">
        <f>IFERROR(VLOOKUP(B91,[7]LSG_Stats_Combined_2016q4!B$2:F$478,5,FALSE),0)</f>
        <v>650000</v>
      </c>
      <c r="O91" s="3">
        <f>IFERROR(VLOOKUP(B91,[8]LSG_Stats_Combined_2017q1!B$2:F$479,5,FALSE),0)</f>
        <v>670000</v>
      </c>
      <c r="P91" s="3">
        <f>IFERROR(VLOOKUP(B91,[9]LSG_Stats_Combined_2017q2!B$2:F$479,5,FALSE),0)</f>
        <v>0</v>
      </c>
      <c r="Q91" s="3">
        <f>IFERROR(VLOOKUP(B91,[10]City_Suburb_2017q3!B$2:F$479,5,FALSE),0)</f>
        <v>568000</v>
      </c>
      <c r="R91" s="3">
        <f>IFERROR(VLOOKUP(B91,[11]LSG_Stats_Combined_2017q4!B$2:F$480,5,FALSE),0)</f>
        <v>600000</v>
      </c>
      <c r="S91" s="3">
        <f>IFERROR(VLOOKUP(B91,[12]LSG_Stats_Combined_2018q1!B$1:G$480,5,FALSE),0)</f>
        <v>525000</v>
      </c>
      <c r="T91" s="3">
        <v>802500</v>
      </c>
      <c r="U91" s="3">
        <v>636000</v>
      </c>
      <c r="V91" s="3">
        <v>660000</v>
      </c>
      <c r="W91" s="3">
        <v>740000</v>
      </c>
      <c r="X91" s="3">
        <v>660000</v>
      </c>
      <c r="Y91" s="3">
        <v>600000</v>
      </c>
      <c r="Z91" s="3">
        <v>645000</v>
      </c>
      <c r="AA91" s="3">
        <v>722000</v>
      </c>
      <c r="AB91" s="3">
        <v>848500</v>
      </c>
      <c r="AC91" s="3">
        <v>780000</v>
      </c>
      <c r="AD91" s="3">
        <v>690500</v>
      </c>
      <c r="AE91" s="3">
        <v>828000</v>
      </c>
      <c r="AF91" s="3">
        <v>450000</v>
      </c>
      <c r="AG91" s="3">
        <v>970000</v>
      </c>
      <c r="AH91" s="3">
        <v>968500</v>
      </c>
      <c r="AI91" s="3">
        <v>1393000</v>
      </c>
      <c r="AJ91" s="3">
        <v>710000</v>
      </c>
      <c r="AK91" s="3">
        <v>1100000</v>
      </c>
      <c r="AL91" s="3">
        <v>716500</v>
      </c>
      <c r="AM91" s="3">
        <v>1550000</v>
      </c>
      <c r="AN91" s="4">
        <v>760000</v>
      </c>
      <c r="AO91" s="4">
        <v>990000</v>
      </c>
      <c r="AP91" s="4">
        <v>0</v>
      </c>
      <c r="AQ91" s="4">
        <v>1020000</v>
      </c>
      <c r="AR91" s="4">
        <v>1283000</v>
      </c>
    </row>
    <row r="92" spans="1:44" ht="15" x14ac:dyDescent="0.2">
      <c r="A92" s="2" t="s">
        <v>81</v>
      </c>
      <c r="B92" s="3" t="s">
        <v>90</v>
      </c>
      <c r="C92" s="3">
        <v>475000</v>
      </c>
      <c r="D92" s="3">
        <f>IFERROR(VLOOKUP(B92,'[1]All Metro Suburbs'!B$2:D$483,3,FALSE),0)</f>
        <v>455000</v>
      </c>
      <c r="E92" s="3">
        <f>IFERROR(VLOOKUP(B92,[2]LSG_Stats_Combined!B$2:D$478,3,FALSE),0)</f>
        <v>449000</v>
      </c>
      <c r="F92" s="3">
        <f>IFERROR(VLOOKUP(B92,[3]Sheet1!B$2:D$478,3,FALSE),0)</f>
        <v>425000</v>
      </c>
      <c r="G92" s="3">
        <v>460000</v>
      </c>
      <c r="H92" s="3">
        <f>IFERROR(VLOOKUP(B92,'[1]All Metro Suburbs'!B$2:F$483,5,FALSE),)</f>
        <v>0</v>
      </c>
      <c r="I92" s="3">
        <f>IFERROR(VLOOKUP(B92,[2]LSG_Stats_Combined!B$2:F$478,5,FALSE),)</f>
        <v>619000</v>
      </c>
      <c r="J92" s="3">
        <f>IFERROR(VLOOKUP(B92,[3]Sheet1!B$2:F$478,5,FALSE),0)</f>
        <v>482000</v>
      </c>
      <c r="K92" s="3">
        <f>IFERROR(VLOOKUP(B92,[4]Sheet1!B$2:F$478,5,FALSE),0)</f>
        <v>0</v>
      </c>
      <c r="L92" s="3">
        <f>IFERROR(VLOOKUP(B92,[5]LSG_Stats_Combined_2016q2!B$2:F$479,5,FALSE),0)</f>
        <v>505500</v>
      </c>
      <c r="M92" s="3">
        <f>IFERROR(VLOOKUP(B92,[6]LSG_Stats_Combined_2016q3!B$2:F$479,5,FALSE),0)</f>
        <v>0</v>
      </c>
      <c r="N92" s="3">
        <f>IFERROR(VLOOKUP(B92,[7]LSG_Stats_Combined_2016q4!B$2:F$478,5,FALSE),0)</f>
        <v>347500</v>
      </c>
      <c r="O92" s="3">
        <f>IFERROR(VLOOKUP(B92,[8]LSG_Stats_Combined_2017q1!B$2:F$479,5,FALSE),0)</f>
        <v>516250</v>
      </c>
      <c r="P92" s="3">
        <f>IFERROR(VLOOKUP(B92,[9]LSG_Stats_Combined_2017q2!B$2:F$479,5,FALSE),0)</f>
        <v>360000</v>
      </c>
      <c r="Q92" s="3">
        <f>IFERROR(VLOOKUP(B92,[10]City_Suburb_2017q3!B$2:F$479,5,FALSE),0)</f>
        <v>0</v>
      </c>
      <c r="R92" s="3">
        <f>IFERROR(VLOOKUP(B92,[11]LSG_Stats_Combined_2017q4!B$2:F$480,5,FALSE),0)</f>
        <v>520000</v>
      </c>
      <c r="S92" s="3">
        <f>IFERROR(VLOOKUP(B92,[12]LSG_Stats_Combined_2018q1!B$1:G$480,5,FALSE),0)</f>
        <v>496500</v>
      </c>
      <c r="T92" s="3">
        <v>468000</v>
      </c>
      <c r="U92" s="3">
        <v>511190</v>
      </c>
      <c r="V92" s="3">
        <v>471000</v>
      </c>
      <c r="W92" s="3">
        <v>417500</v>
      </c>
      <c r="X92" s="3">
        <v>485000</v>
      </c>
      <c r="Y92" s="3">
        <v>560075</v>
      </c>
      <c r="Z92" s="3">
        <v>477000</v>
      </c>
      <c r="AA92" s="3">
        <v>313000</v>
      </c>
      <c r="AB92" s="3">
        <v>480000</v>
      </c>
      <c r="AC92" s="3">
        <v>465000</v>
      </c>
      <c r="AD92" s="3">
        <v>470000</v>
      </c>
      <c r="AE92" s="3">
        <v>465000</v>
      </c>
      <c r="AF92" s="3">
        <v>1222500</v>
      </c>
      <c r="AG92" s="3">
        <v>518000</v>
      </c>
      <c r="AH92" s="3">
        <v>620000</v>
      </c>
      <c r="AI92" s="3">
        <v>1385000</v>
      </c>
      <c r="AJ92" s="3">
        <v>1400000</v>
      </c>
      <c r="AK92" s="3">
        <v>900000</v>
      </c>
      <c r="AL92" s="3">
        <v>675000</v>
      </c>
      <c r="AM92" s="3">
        <v>1225000</v>
      </c>
      <c r="AN92" s="4">
        <v>665000</v>
      </c>
      <c r="AO92" s="4">
        <v>722000</v>
      </c>
      <c r="AP92" s="4">
        <v>892500</v>
      </c>
      <c r="AQ92" s="4">
        <v>805000</v>
      </c>
      <c r="AR92" s="4">
        <v>792750</v>
      </c>
    </row>
    <row r="93" spans="1:44" ht="15" x14ac:dyDescent="0.2">
      <c r="A93" s="2" t="s">
        <v>81</v>
      </c>
      <c r="B93" s="3" t="s">
        <v>91</v>
      </c>
      <c r="C93" s="3">
        <v>456000</v>
      </c>
      <c r="D93" s="3">
        <f>IFERROR(VLOOKUP(B93,'[1]All Metro Suburbs'!B$2:D$483,3,FALSE),0)</f>
        <v>450000</v>
      </c>
      <c r="E93" s="3">
        <f>IFERROR(VLOOKUP(B93,[2]LSG_Stats_Combined!B$2:D$478,3,FALSE),0)</f>
        <v>430500</v>
      </c>
      <c r="F93" s="3">
        <f>IFERROR(VLOOKUP(B93,[3]Sheet1!B$2:D$478,3,FALSE),0)</f>
        <v>438750</v>
      </c>
      <c r="G93" s="3">
        <v>475000</v>
      </c>
      <c r="H93" s="3">
        <f>IFERROR(VLOOKUP(B93,'[1]All Metro Suburbs'!B$2:F$483,5,FALSE),)</f>
        <v>431000</v>
      </c>
      <c r="I93" s="3">
        <f>IFERROR(VLOOKUP(B93,[2]LSG_Stats_Combined!B$2:F$478,5,FALSE),)</f>
        <v>487000</v>
      </c>
      <c r="J93" s="3">
        <f>IFERROR(VLOOKUP(B93,[3]Sheet1!B$2:F$478,5,FALSE),0)</f>
        <v>496500</v>
      </c>
      <c r="K93" s="3">
        <f>IFERROR(VLOOKUP(B93,[4]Sheet1!B$2:F$478,5,FALSE),0)</f>
        <v>470500</v>
      </c>
      <c r="L93" s="3">
        <f>IFERROR(VLOOKUP(B93,[5]LSG_Stats_Combined_2016q2!B$2:F$479,5,FALSE),0)</f>
        <v>480000</v>
      </c>
      <c r="M93" s="3">
        <f>IFERROR(VLOOKUP(B93,[6]LSG_Stats_Combined_2016q3!B$2:F$479,5,FALSE),0)</f>
        <v>505000</v>
      </c>
      <c r="N93" s="3">
        <f>IFERROR(VLOOKUP(B93,[7]LSG_Stats_Combined_2016q4!B$2:F$478,5,FALSE),0)</f>
        <v>520750</v>
      </c>
      <c r="O93" s="3">
        <f>IFERROR(VLOOKUP(B93,[8]LSG_Stats_Combined_2017q1!B$2:F$479,5,FALSE),0)</f>
        <v>512500</v>
      </c>
      <c r="P93" s="3">
        <f>IFERROR(VLOOKUP(B93,[9]LSG_Stats_Combined_2017q2!B$2:F$479,5,FALSE),0)</f>
        <v>495000</v>
      </c>
      <c r="Q93" s="3">
        <f>IFERROR(VLOOKUP(B93,[10]City_Suburb_2017q3!B$2:F$479,5,FALSE),0)</f>
        <v>500000</v>
      </c>
      <c r="R93" s="3">
        <f>IFERROR(VLOOKUP(B93,[11]LSG_Stats_Combined_2017q4!B$2:F$480,5,FALSE),0)</f>
        <v>511000</v>
      </c>
      <c r="S93" s="3">
        <f>IFERROR(VLOOKUP(B93,[12]LSG_Stats_Combined_2018q1!B$1:G$480,5,FALSE),0)</f>
        <v>512000</v>
      </c>
      <c r="T93" s="3">
        <v>519000</v>
      </c>
      <c r="U93" s="3">
        <v>537500</v>
      </c>
      <c r="V93" s="3">
        <v>545000</v>
      </c>
      <c r="W93" s="3">
        <v>512500</v>
      </c>
      <c r="X93" s="3">
        <v>560000</v>
      </c>
      <c r="Y93" s="3">
        <v>550000</v>
      </c>
      <c r="Z93" s="3">
        <v>535000</v>
      </c>
      <c r="AA93" s="3">
        <v>951500</v>
      </c>
      <c r="AB93" s="3">
        <v>926500</v>
      </c>
      <c r="AC93" s="3">
        <v>1100000</v>
      </c>
      <c r="AD93" s="3">
        <v>893500</v>
      </c>
      <c r="AE93" s="3">
        <v>955000</v>
      </c>
      <c r="AF93" s="3">
        <v>1150000</v>
      </c>
      <c r="AG93" s="3">
        <v>1270000</v>
      </c>
      <c r="AH93" s="3">
        <v>1265000</v>
      </c>
      <c r="AI93" s="3">
        <v>537500</v>
      </c>
      <c r="AJ93" s="3">
        <v>1402855</v>
      </c>
      <c r="AK93" s="3">
        <v>852500</v>
      </c>
      <c r="AL93" s="3">
        <v>750000</v>
      </c>
      <c r="AM93" s="3">
        <v>0</v>
      </c>
      <c r="AN93" s="4">
        <v>780700</v>
      </c>
      <c r="AO93" s="4">
        <v>818000</v>
      </c>
      <c r="AP93" s="4">
        <v>872000</v>
      </c>
      <c r="AQ93" s="4">
        <v>818000</v>
      </c>
      <c r="AR93" s="4">
        <v>898000</v>
      </c>
    </row>
    <row r="94" spans="1:44" ht="15" x14ac:dyDescent="0.2">
      <c r="A94" s="2" t="s">
        <v>81</v>
      </c>
      <c r="B94" s="3" t="s">
        <v>92</v>
      </c>
      <c r="C94" s="3">
        <v>482500</v>
      </c>
      <c r="D94" s="3">
        <f>IFERROR(VLOOKUP(B94,'[1]All Metro Suburbs'!B$2:D$483,3,FALSE),0)</f>
        <v>480000</v>
      </c>
      <c r="E94" s="3">
        <f>IFERROR(VLOOKUP(B94,[2]LSG_Stats_Combined!B$2:D$478,3,FALSE),0)</f>
        <v>451750</v>
      </c>
      <c r="F94" s="3">
        <f>IFERROR(VLOOKUP(B94,[3]Sheet1!B$2:D$478,3,FALSE),0)</f>
        <v>523000</v>
      </c>
      <c r="G94" s="3">
        <v>485000</v>
      </c>
      <c r="H94" s="3">
        <f>IFERROR(VLOOKUP(B94,'[1]All Metro Suburbs'!B$2:F$483,5,FALSE),)</f>
        <v>560000</v>
      </c>
      <c r="I94" s="3">
        <f>IFERROR(VLOOKUP(B94,[2]LSG_Stats_Combined!B$2:F$478,5,FALSE),)</f>
        <v>509250</v>
      </c>
      <c r="J94" s="3">
        <f>IFERROR(VLOOKUP(B94,[3]Sheet1!B$2:F$478,5,FALSE),0)</f>
        <v>545000</v>
      </c>
      <c r="K94" s="3">
        <f>IFERROR(VLOOKUP(B94,[4]Sheet1!B$2:F$478,5,FALSE),0)</f>
        <v>511000</v>
      </c>
      <c r="L94" s="3">
        <f>IFERROR(VLOOKUP(B94,[5]LSG_Stats_Combined_2016q2!B$2:F$479,5,FALSE),0)</f>
        <v>560000</v>
      </c>
      <c r="M94" s="3">
        <f>IFERROR(VLOOKUP(B94,[6]LSG_Stats_Combined_2016q3!B$2:F$479,5,FALSE),0)</f>
        <v>562750</v>
      </c>
      <c r="N94" s="3">
        <f>IFERROR(VLOOKUP(B94,[7]LSG_Stats_Combined_2016q4!B$2:F$478,5,FALSE),0)</f>
        <v>573000</v>
      </c>
      <c r="O94" s="3">
        <f>IFERROR(VLOOKUP(B94,[8]LSG_Stats_Combined_2017q1!B$2:F$479,5,FALSE),0)</f>
        <v>587500</v>
      </c>
      <c r="P94" s="3">
        <f>IFERROR(VLOOKUP(B94,[9]LSG_Stats_Combined_2017q2!B$2:F$479,5,FALSE),0)</f>
        <v>555000</v>
      </c>
      <c r="Q94" s="3">
        <f>IFERROR(VLOOKUP(B94,[10]City_Suburb_2017q3!B$2:F$479,5,FALSE),0)</f>
        <v>601000</v>
      </c>
      <c r="R94" s="3">
        <f>IFERROR(VLOOKUP(B94,[11]LSG_Stats_Combined_2017q4!B$2:F$480,5,FALSE),0)</f>
        <v>620000</v>
      </c>
      <c r="S94" s="3">
        <f>IFERROR(VLOOKUP(B94,[12]LSG_Stats_Combined_2018q1!B$1:G$480,5,FALSE),0)</f>
        <v>565000</v>
      </c>
      <c r="T94" s="3">
        <v>580000</v>
      </c>
      <c r="U94" s="3">
        <v>610000</v>
      </c>
      <c r="V94" s="3">
        <v>607500</v>
      </c>
      <c r="W94" s="3">
        <v>607500</v>
      </c>
      <c r="X94" s="3">
        <v>598500</v>
      </c>
      <c r="Y94" s="3">
        <v>585000</v>
      </c>
      <c r="Z94" s="3">
        <v>625000</v>
      </c>
      <c r="AA94" s="3">
        <v>1035000</v>
      </c>
      <c r="AB94" s="3">
        <v>837500</v>
      </c>
      <c r="AC94" s="3">
        <v>1012500</v>
      </c>
      <c r="AD94" s="3">
        <v>902500</v>
      </c>
      <c r="AE94" s="3">
        <v>1280500</v>
      </c>
      <c r="AF94" s="3">
        <v>0</v>
      </c>
      <c r="AG94" s="3">
        <v>1320000</v>
      </c>
      <c r="AH94" s="3">
        <v>1420000</v>
      </c>
      <c r="AI94" s="3">
        <v>851500</v>
      </c>
      <c r="AJ94" s="3">
        <v>0</v>
      </c>
      <c r="AK94" s="3">
        <v>859000</v>
      </c>
      <c r="AL94" s="3">
        <v>862000</v>
      </c>
      <c r="AM94" s="3">
        <v>891000</v>
      </c>
      <c r="AN94" s="4">
        <v>840000</v>
      </c>
      <c r="AO94" s="4">
        <v>866000</v>
      </c>
      <c r="AP94" s="4">
        <v>858750</v>
      </c>
      <c r="AQ94" s="4">
        <v>930000</v>
      </c>
      <c r="AR94" s="4">
        <v>980000</v>
      </c>
    </row>
    <row r="95" spans="1:44" ht="15" x14ac:dyDescent="0.2">
      <c r="A95" s="2" t="s">
        <v>81</v>
      </c>
      <c r="B95" s="3" t="s">
        <v>93</v>
      </c>
      <c r="C95" s="3">
        <v>564000</v>
      </c>
      <c r="D95" s="3">
        <f>IFERROR(VLOOKUP(B95,'[1]All Metro Suburbs'!B$2:D$483,3,FALSE),0)</f>
        <v>530000</v>
      </c>
      <c r="E95" s="3">
        <f>IFERROR(VLOOKUP(B95,[2]LSG_Stats_Combined!B$2:D$478,3,FALSE),0)</f>
        <v>550500</v>
      </c>
      <c r="F95" s="3">
        <f>IFERROR(VLOOKUP(B95,[3]Sheet1!B$2:D$478,3,FALSE),0)</f>
        <v>555000</v>
      </c>
      <c r="G95" s="3">
        <v>600000</v>
      </c>
      <c r="H95" s="3">
        <f>IFERROR(VLOOKUP(B95,'[1]All Metro Suburbs'!B$2:F$483,5,FALSE),)</f>
        <v>600000</v>
      </c>
      <c r="I95" s="3">
        <f>IFERROR(VLOOKUP(B95,[2]LSG_Stats_Combined!B$2:F$478,5,FALSE),)</f>
        <v>646000</v>
      </c>
      <c r="J95" s="3">
        <f>IFERROR(VLOOKUP(B95,[3]Sheet1!B$2:F$478,5,FALSE),0)</f>
        <v>565000</v>
      </c>
      <c r="K95" s="3">
        <f>IFERROR(VLOOKUP(B95,[4]Sheet1!B$2:F$478,5,FALSE),0)</f>
        <v>630000</v>
      </c>
      <c r="L95" s="3">
        <f>IFERROR(VLOOKUP(B95,[5]LSG_Stats_Combined_2016q2!B$2:F$479,5,FALSE),0)</f>
        <v>570000</v>
      </c>
      <c r="M95" s="3">
        <f>IFERROR(VLOOKUP(B95,[6]LSG_Stats_Combined_2016q3!B$2:F$479,5,FALSE),0)</f>
        <v>640000</v>
      </c>
      <c r="N95" s="3">
        <f>IFERROR(VLOOKUP(B95,[7]LSG_Stats_Combined_2016q4!B$2:F$478,5,FALSE),0)</f>
        <v>650000</v>
      </c>
      <c r="O95" s="3">
        <f>IFERROR(VLOOKUP(B95,[8]LSG_Stats_Combined_2017q1!B$2:F$479,5,FALSE),0)</f>
        <v>620000</v>
      </c>
      <c r="P95" s="3">
        <f>IFERROR(VLOOKUP(B95,[9]LSG_Stats_Combined_2017q2!B$2:F$479,5,FALSE),0)</f>
        <v>615000</v>
      </c>
      <c r="Q95" s="3">
        <f>IFERROR(VLOOKUP(B95,[10]City_Suburb_2017q3!B$2:F$479,5,FALSE),0)</f>
        <v>667500</v>
      </c>
      <c r="R95" s="3">
        <f>IFERROR(VLOOKUP(B95,[11]LSG_Stats_Combined_2017q4!B$2:F$480,5,FALSE),0)</f>
        <v>731000</v>
      </c>
      <c r="S95" s="3">
        <f>IFERROR(VLOOKUP(B95,[12]LSG_Stats_Combined_2018q1!B$1:G$480,5,FALSE),0)</f>
        <v>696000</v>
      </c>
      <c r="T95" s="3">
        <v>631000</v>
      </c>
      <c r="U95" s="3">
        <v>620000</v>
      </c>
      <c r="V95" s="3">
        <v>687500</v>
      </c>
      <c r="W95" s="3">
        <v>657500</v>
      </c>
      <c r="X95" s="3">
        <v>667500</v>
      </c>
      <c r="Y95" s="3">
        <v>626000</v>
      </c>
      <c r="Z95" s="3">
        <v>746000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643500</v>
      </c>
      <c r="AG95" s="3">
        <v>0</v>
      </c>
      <c r="AH95" s="3">
        <v>0</v>
      </c>
      <c r="AI95" s="3">
        <v>780000</v>
      </c>
      <c r="AJ95" s="3">
        <v>875000</v>
      </c>
      <c r="AK95" s="3">
        <v>991000</v>
      </c>
      <c r="AL95" s="3">
        <v>1000000</v>
      </c>
      <c r="AM95" s="3">
        <v>671000</v>
      </c>
      <c r="AN95" s="4">
        <v>990000</v>
      </c>
      <c r="AO95" s="4">
        <v>1120000</v>
      </c>
      <c r="AP95" s="4">
        <v>1031500</v>
      </c>
      <c r="AQ95" s="4">
        <v>1175000</v>
      </c>
      <c r="AR95" s="4">
        <v>1050000</v>
      </c>
    </row>
    <row r="96" spans="1:44" ht="15" x14ac:dyDescent="0.2">
      <c r="A96" s="2" t="s">
        <v>81</v>
      </c>
      <c r="B96" s="3" t="s">
        <v>94</v>
      </c>
      <c r="C96" s="3">
        <v>568500</v>
      </c>
      <c r="D96" s="3">
        <f>IFERROR(VLOOKUP(B96,'[1]All Metro Suburbs'!B$2:D$483,3,FALSE),0)</f>
        <v>586500</v>
      </c>
      <c r="E96" s="3">
        <f>IFERROR(VLOOKUP(B96,[2]LSG_Stats_Combined!B$2:D$478,3,FALSE),0)</f>
        <v>672000</v>
      </c>
      <c r="F96" s="3">
        <f>IFERROR(VLOOKUP(B96,[3]Sheet1!B$2:D$478,3,FALSE),0)</f>
        <v>637500</v>
      </c>
      <c r="G96" s="3">
        <v>605500</v>
      </c>
      <c r="H96" s="3">
        <f>IFERROR(VLOOKUP(B96,'[1]All Metro Suburbs'!B$2:F$483,5,FALSE),)</f>
        <v>600000</v>
      </c>
      <c r="I96" s="3">
        <f>IFERROR(VLOOKUP(B96,[2]LSG_Stats_Combined!B$2:F$478,5,FALSE),)</f>
        <v>638000</v>
      </c>
      <c r="J96" s="3">
        <f>IFERROR(VLOOKUP(B96,[3]Sheet1!B$2:F$478,5,FALSE),0)</f>
        <v>657500</v>
      </c>
      <c r="K96" s="3">
        <f>IFERROR(VLOOKUP(B96,[4]Sheet1!B$2:F$478,5,FALSE),0)</f>
        <v>666750</v>
      </c>
      <c r="L96" s="3">
        <f>IFERROR(VLOOKUP(B96,[5]LSG_Stats_Combined_2016q2!B$2:F$479,5,FALSE),0)</f>
        <v>675000</v>
      </c>
      <c r="M96" s="3">
        <f>IFERROR(VLOOKUP(B96,[6]LSG_Stats_Combined_2016q3!B$2:F$479,5,FALSE),0)</f>
        <v>683000</v>
      </c>
      <c r="N96" s="3">
        <f>IFERROR(VLOOKUP(B96,[7]LSG_Stats_Combined_2016q4!B$2:F$478,5,FALSE),0)</f>
        <v>700000</v>
      </c>
      <c r="O96" s="3">
        <f>IFERROR(VLOOKUP(B96,[8]LSG_Stats_Combined_2017q1!B$2:F$479,5,FALSE),0)</f>
        <v>762500</v>
      </c>
      <c r="P96" s="3">
        <f>IFERROR(VLOOKUP(B96,[9]LSG_Stats_Combined_2017q2!B$2:F$479,5,FALSE),0)</f>
        <v>730000</v>
      </c>
      <c r="Q96" s="3">
        <f>IFERROR(VLOOKUP(B96,[10]City_Suburb_2017q3!B$2:F$479,5,FALSE),0)</f>
        <v>700000</v>
      </c>
      <c r="R96" s="3">
        <f>IFERROR(VLOOKUP(B96,[11]LSG_Stats_Combined_2017q4!B$2:F$480,5,FALSE),0)</f>
        <v>697750</v>
      </c>
      <c r="S96" s="3">
        <f>IFERROR(VLOOKUP(B96,[12]LSG_Stats_Combined_2018q1!B$1:G$480,5,FALSE),0)</f>
        <v>666000</v>
      </c>
      <c r="T96" s="3">
        <v>692500</v>
      </c>
      <c r="U96" s="3">
        <v>775000</v>
      </c>
      <c r="V96" s="3">
        <v>752500</v>
      </c>
      <c r="W96" s="3">
        <v>762500</v>
      </c>
      <c r="X96" s="3">
        <v>780000</v>
      </c>
      <c r="Y96" s="3">
        <v>665500</v>
      </c>
      <c r="Z96" s="3">
        <v>745000</v>
      </c>
      <c r="AA96" s="3">
        <v>579500</v>
      </c>
      <c r="AB96" s="3">
        <v>627500</v>
      </c>
      <c r="AC96" s="3">
        <v>580000</v>
      </c>
      <c r="AD96" s="3">
        <v>657000</v>
      </c>
      <c r="AE96" s="3">
        <v>620000</v>
      </c>
      <c r="AF96" s="3">
        <v>650200</v>
      </c>
      <c r="AG96" s="3">
        <v>744750</v>
      </c>
      <c r="AH96" s="3">
        <v>872500</v>
      </c>
      <c r="AI96" s="3">
        <v>685000</v>
      </c>
      <c r="AJ96" s="3">
        <v>1000000</v>
      </c>
      <c r="AK96" s="3">
        <v>1211000</v>
      </c>
      <c r="AL96" s="3">
        <v>995000</v>
      </c>
      <c r="AM96" s="3">
        <v>825000</v>
      </c>
      <c r="AN96" s="4">
        <v>1191000</v>
      </c>
      <c r="AO96" s="4">
        <v>1123000</v>
      </c>
      <c r="AP96" s="4">
        <v>1145000</v>
      </c>
      <c r="AQ96" s="4">
        <v>1235000</v>
      </c>
      <c r="AR96" s="4">
        <v>1372500</v>
      </c>
    </row>
    <row r="97" spans="1:44" ht="15" x14ac:dyDescent="0.2">
      <c r="A97" s="2" t="s">
        <v>81</v>
      </c>
      <c r="B97" s="3" t="s">
        <v>95</v>
      </c>
      <c r="C97" s="3">
        <v>387500</v>
      </c>
      <c r="D97" s="3">
        <f>IFERROR(VLOOKUP(B97,'[1]All Metro Suburbs'!B$2:D$483,3,FALSE),0)</f>
        <v>350000</v>
      </c>
      <c r="E97" s="3">
        <f>IFERROR(VLOOKUP(B97,[2]LSG_Stats_Combined!B$2:D$478,3,FALSE),0)</f>
        <v>0</v>
      </c>
      <c r="F97" s="3">
        <f>IFERROR(VLOOKUP(B97,[3]Sheet1!B$2:D$478,3,FALSE),0)</f>
        <v>355000</v>
      </c>
      <c r="G97" s="3">
        <v>410750</v>
      </c>
      <c r="H97" s="3">
        <f>IFERROR(VLOOKUP(B97,'[1]All Metro Suburbs'!B$2:F$483,5,FALSE),)</f>
        <v>353750</v>
      </c>
      <c r="I97" s="3">
        <f>IFERROR(VLOOKUP(B97,[2]LSG_Stats_Combined!B$2:F$478,5,FALSE),)</f>
        <v>371000</v>
      </c>
      <c r="J97" s="3">
        <f>IFERROR(VLOOKUP(B97,[3]Sheet1!B$2:F$478,5,FALSE),0)</f>
        <v>377500</v>
      </c>
      <c r="K97" s="3">
        <f>IFERROR(VLOOKUP(B97,[4]Sheet1!B$2:F$478,5,FALSE),0)</f>
        <v>393000</v>
      </c>
      <c r="L97" s="3">
        <f>IFERROR(VLOOKUP(B97,[5]LSG_Stats_Combined_2016q2!B$2:F$479,5,FALSE),0)</f>
        <v>420000</v>
      </c>
      <c r="M97" s="3">
        <f>IFERROR(VLOOKUP(B97,[6]LSG_Stats_Combined_2016q3!B$2:F$479,5,FALSE),0)</f>
        <v>388760.5</v>
      </c>
      <c r="N97" s="3">
        <f>IFERROR(VLOOKUP(B97,[7]LSG_Stats_Combined_2016q4!B$2:F$478,5,FALSE),0)</f>
        <v>420750</v>
      </c>
      <c r="O97" s="3">
        <f>IFERROR(VLOOKUP(B97,[8]LSG_Stats_Combined_2017q1!B$2:F$479,5,FALSE),0)</f>
        <v>405000</v>
      </c>
      <c r="P97" s="3">
        <f>IFERROR(VLOOKUP(B97,[9]LSG_Stats_Combined_2017q2!B$2:F$479,5,FALSE),0)</f>
        <v>375000</v>
      </c>
      <c r="Q97" s="3">
        <f>IFERROR(VLOOKUP(B97,[10]City_Suburb_2017q3!B$2:F$479,5,FALSE),0)</f>
        <v>392250</v>
      </c>
      <c r="R97" s="3">
        <f>IFERROR(VLOOKUP(B97,[11]LSG_Stats_Combined_2017q4!B$2:F$480,5,FALSE),0)</f>
        <v>337500</v>
      </c>
      <c r="S97" s="3">
        <f>IFERROR(VLOOKUP(B97,[12]LSG_Stats_Combined_2018q1!B$1:G$480,5,FALSE),0)</f>
        <v>440000</v>
      </c>
      <c r="T97" s="3">
        <v>430000</v>
      </c>
      <c r="U97" s="3">
        <v>461000</v>
      </c>
      <c r="V97" s="3">
        <v>421000</v>
      </c>
      <c r="W97" s="3">
        <v>387750</v>
      </c>
      <c r="X97" s="3">
        <v>450000</v>
      </c>
      <c r="Y97" s="3">
        <v>462000</v>
      </c>
      <c r="Z97" s="3">
        <v>390000</v>
      </c>
      <c r="AA97" s="3">
        <v>572000</v>
      </c>
      <c r="AB97" s="3">
        <v>515500</v>
      </c>
      <c r="AC97" s="3">
        <v>528500</v>
      </c>
      <c r="AD97" s="3">
        <v>545000</v>
      </c>
      <c r="AE97" s="3">
        <v>516000</v>
      </c>
      <c r="AF97" s="3">
        <v>0</v>
      </c>
      <c r="AG97" s="3">
        <v>660000</v>
      </c>
      <c r="AH97" s="3">
        <v>664500</v>
      </c>
      <c r="AI97" s="3">
        <v>575500</v>
      </c>
      <c r="AJ97" s="3">
        <v>1143500</v>
      </c>
      <c r="AK97" s="3">
        <v>650000</v>
      </c>
      <c r="AL97" s="3">
        <v>643500</v>
      </c>
      <c r="AM97" s="3">
        <v>860000</v>
      </c>
      <c r="AN97" s="4">
        <v>712000</v>
      </c>
      <c r="AO97" s="4">
        <v>567500</v>
      </c>
      <c r="AP97" s="4">
        <v>731000</v>
      </c>
      <c r="AQ97" s="4">
        <v>637500</v>
      </c>
      <c r="AR97" s="4">
        <v>761000</v>
      </c>
    </row>
    <row r="98" spans="1:44" ht="15" x14ac:dyDescent="0.2">
      <c r="A98" s="2" t="s">
        <v>81</v>
      </c>
      <c r="B98" s="3" t="s">
        <v>96</v>
      </c>
      <c r="C98" s="3">
        <v>670000</v>
      </c>
      <c r="D98" s="3">
        <f>IFERROR(VLOOKUP(B98,'[1]All Metro Suburbs'!B$2:D$483,3,FALSE),0)</f>
        <v>780000</v>
      </c>
      <c r="E98" s="3">
        <f>IFERROR(VLOOKUP(B98,[2]LSG_Stats_Combined!B$2:D$478,3,FALSE),0)</f>
        <v>720000</v>
      </c>
      <c r="F98" s="3">
        <f>IFERROR(VLOOKUP(B98,[3]Sheet1!B$2:D$478,3,FALSE),0)</f>
        <v>750000</v>
      </c>
      <c r="G98" s="3">
        <v>672750</v>
      </c>
      <c r="H98" s="3">
        <f>IFERROR(VLOOKUP(B98,'[1]All Metro Suburbs'!B$2:F$483,5,FALSE),)</f>
        <v>775000</v>
      </c>
      <c r="I98" s="3">
        <f>IFERROR(VLOOKUP(B98,[2]LSG_Stats_Combined!B$2:F$478,5,FALSE),)</f>
        <v>737000</v>
      </c>
      <c r="J98" s="3">
        <f>IFERROR(VLOOKUP(B98,[3]Sheet1!B$2:F$478,5,FALSE),0)</f>
        <v>672000</v>
      </c>
      <c r="K98" s="3">
        <f>IFERROR(VLOOKUP(B98,[4]Sheet1!B$2:F$478,5,FALSE),0)</f>
        <v>842500</v>
      </c>
      <c r="L98" s="3">
        <f>IFERROR(VLOOKUP(B98,[5]LSG_Stats_Combined_2016q2!B$2:F$479,5,FALSE),0)</f>
        <v>799000</v>
      </c>
      <c r="M98" s="3">
        <f>IFERROR(VLOOKUP(B98,[6]LSG_Stats_Combined_2016q3!B$2:F$479,5,FALSE),0)</f>
        <v>708000</v>
      </c>
      <c r="N98" s="3">
        <f>IFERROR(VLOOKUP(B98,[7]LSG_Stats_Combined_2016q4!B$2:F$478,5,FALSE),0)</f>
        <v>845000</v>
      </c>
      <c r="O98" s="3">
        <f>IFERROR(VLOOKUP(B98,[8]LSG_Stats_Combined_2017q1!B$2:F$479,5,FALSE),0)</f>
        <v>705500</v>
      </c>
      <c r="P98" s="3">
        <f>IFERROR(VLOOKUP(B98,[9]LSG_Stats_Combined_2017q2!B$2:F$479,5,FALSE),0)</f>
        <v>799000</v>
      </c>
      <c r="Q98" s="3">
        <f>IFERROR(VLOOKUP(B98,[10]City_Suburb_2017q3!B$2:F$479,5,FALSE),0)</f>
        <v>895000</v>
      </c>
      <c r="R98" s="3">
        <f>IFERROR(VLOOKUP(B98,[11]LSG_Stats_Combined_2017q4!B$2:F$480,5,FALSE),0)</f>
        <v>828000</v>
      </c>
      <c r="S98" s="3">
        <f>IFERROR(VLOOKUP(B98,[12]LSG_Stats_Combined_2018q1!B$1:G$480,5,FALSE),0)</f>
        <v>843000</v>
      </c>
      <c r="T98" s="3">
        <v>963000</v>
      </c>
      <c r="U98" s="3">
        <v>880000</v>
      </c>
      <c r="V98" s="3">
        <v>900000</v>
      </c>
      <c r="W98" s="3">
        <v>975000</v>
      </c>
      <c r="X98" s="3">
        <v>857500</v>
      </c>
      <c r="Y98" s="3">
        <v>870000</v>
      </c>
      <c r="Z98" s="3">
        <v>900000</v>
      </c>
      <c r="AA98" s="3">
        <v>0</v>
      </c>
      <c r="AB98" s="3">
        <v>702000</v>
      </c>
      <c r="AC98" s="3">
        <v>0</v>
      </c>
      <c r="AD98" s="3">
        <v>795000</v>
      </c>
      <c r="AE98" s="3">
        <v>670750</v>
      </c>
      <c r="AF98" s="3">
        <v>512000</v>
      </c>
      <c r="AG98" s="3">
        <v>900000</v>
      </c>
      <c r="AH98" s="3">
        <v>560000</v>
      </c>
      <c r="AI98" s="3">
        <v>720000</v>
      </c>
      <c r="AJ98" s="3">
        <v>682500</v>
      </c>
      <c r="AK98" s="3">
        <v>1520000</v>
      </c>
      <c r="AL98" s="3">
        <v>1720000</v>
      </c>
      <c r="AM98" s="3">
        <v>663750</v>
      </c>
      <c r="AN98" s="4">
        <v>1410000</v>
      </c>
      <c r="AO98" s="4">
        <v>1440000</v>
      </c>
      <c r="AP98" s="4">
        <v>1401386</v>
      </c>
      <c r="AQ98" s="4">
        <v>1625000</v>
      </c>
      <c r="AR98" s="4">
        <v>1600000</v>
      </c>
    </row>
    <row r="99" spans="1:44" ht="15" x14ac:dyDescent="0.2">
      <c r="A99" s="2" t="s">
        <v>81</v>
      </c>
      <c r="B99" s="3" t="s">
        <v>97</v>
      </c>
      <c r="C99" s="3">
        <v>760000</v>
      </c>
      <c r="D99" s="3">
        <f>IFERROR(VLOOKUP(B99,'[1]All Metro Suburbs'!B$2:D$483,3,FALSE),0)</f>
        <v>832500</v>
      </c>
      <c r="E99" s="3">
        <f>IFERROR(VLOOKUP(B99,[2]LSG_Stats_Combined!B$2:D$478,3,FALSE),0)</f>
        <v>850000</v>
      </c>
      <c r="F99" s="3">
        <f>IFERROR(VLOOKUP(B99,[3]Sheet1!B$2:D$478,3,FALSE),0)</f>
        <v>767500</v>
      </c>
      <c r="G99" s="3">
        <v>971250</v>
      </c>
      <c r="H99" s="3">
        <f>IFERROR(VLOOKUP(B99,'[1]All Metro Suburbs'!B$2:F$483,5,FALSE),)</f>
        <v>1000000</v>
      </c>
      <c r="I99" s="3">
        <f>IFERROR(VLOOKUP(B99,[2]LSG_Stats_Combined!B$2:F$478,5,FALSE),)</f>
        <v>942500</v>
      </c>
      <c r="J99" s="3">
        <f>IFERROR(VLOOKUP(B99,[3]Sheet1!B$2:F$478,5,FALSE),0)</f>
        <v>797500</v>
      </c>
      <c r="K99" s="3">
        <f>IFERROR(VLOOKUP(B99,[4]Sheet1!B$2:F$478,5,FALSE),0)</f>
        <v>810000</v>
      </c>
      <c r="L99" s="3">
        <f>IFERROR(VLOOKUP(B99,[5]LSG_Stats_Combined_2016q2!B$2:F$479,5,FALSE),0)</f>
        <v>715000</v>
      </c>
      <c r="M99" s="3">
        <f>IFERROR(VLOOKUP(B99,[6]LSG_Stats_Combined_2016q3!B$2:F$479,5,FALSE),0)</f>
        <v>743500</v>
      </c>
      <c r="N99" s="3">
        <f>IFERROR(VLOOKUP(B99,[7]LSG_Stats_Combined_2016q4!B$2:F$478,5,FALSE),0)</f>
        <v>831000</v>
      </c>
      <c r="O99" s="3">
        <f>IFERROR(VLOOKUP(B99,[8]LSG_Stats_Combined_2017q1!B$2:F$479,5,FALSE),0)</f>
        <v>690000</v>
      </c>
      <c r="P99" s="3">
        <f>IFERROR(VLOOKUP(B99,[9]LSG_Stats_Combined_2017q2!B$2:F$479,5,FALSE),0)</f>
        <v>662000</v>
      </c>
      <c r="Q99" s="3">
        <f>IFERROR(VLOOKUP(B99,[10]City_Suburb_2017q3!B$2:F$479,5,FALSE),0)</f>
        <v>950000</v>
      </c>
      <c r="R99" s="3">
        <f>IFERROR(VLOOKUP(B99,[11]LSG_Stats_Combined_2017q4!B$2:F$480,5,FALSE),0)</f>
        <v>842500</v>
      </c>
      <c r="S99" s="3">
        <f>IFERROR(VLOOKUP(B99,[12]LSG_Stats_Combined_2018q1!B$1:G$480,5,FALSE),0)</f>
        <v>940500</v>
      </c>
      <c r="T99" s="3">
        <v>1065000</v>
      </c>
      <c r="U99" s="3">
        <v>765000</v>
      </c>
      <c r="V99" s="3">
        <v>985000</v>
      </c>
      <c r="W99" s="3">
        <v>927500</v>
      </c>
      <c r="X99" s="3">
        <v>1125000</v>
      </c>
      <c r="Y99" s="3">
        <v>915000</v>
      </c>
      <c r="Z99" s="3">
        <v>836000</v>
      </c>
      <c r="AA99" s="3">
        <v>431750</v>
      </c>
      <c r="AB99" s="3">
        <v>471500</v>
      </c>
      <c r="AC99" s="3">
        <v>450000</v>
      </c>
      <c r="AD99" s="3">
        <v>495000</v>
      </c>
      <c r="AE99" s="3">
        <v>532000</v>
      </c>
      <c r="AF99" s="3">
        <v>647500</v>
      </c>
      <c r="AG99" s="3">
        <v>535000</v>
      </c>
      <c r="AH99" s="3">
        <v>611000</v>
      </c>
      <c r="AI99" s="3">
        <v>0</v>
      </c>
      <c r="AJ99" s="3">
        <v>612000</v>
      </c>
      <c r="AK99" s="3">
        <v>1495500</v>
      </c>
      <c r="AL99" s="3">
        <v>1175000</v>
      </c>
      <c r="AM99" s="3">
        <v>813750</v>
      </c>
      <c r="AN99" s="4">
        <v>1357500</v>
      </c>
      <c r="AO99" s="4">
        <v>1280000</v>
      </c>
      <c r="AP99" s="4">
        <v>1480000</v>
      </c>
      <c r="AQ99" s="4">
        <v>1260000</v>
      </c>
      <c r="AR99" s="4">
        <v>1610000</v>
      </c>
    </row>
    <row r="100" spans="1:44" ht="15" x14ac:dyDescent="0.2">
      <c r="A100" s="2" t="s">
        <v>81</v>
      </c>
      <c r="B100" s="3" t="s">
        <v>98</v>
      </c>
      <c r="C100" s="3">
        <v>320000</v>
      </c>
      <c r="D100" s="3">
        <f>IFERROR(VLOOKUP(B100,'[1]All Metro Suburbs'!B$2:D$483,3,FALSE),0)</f>
        <v>480000</v>
      </c>
      <c r="E100" s="3">
        <f>IFERROR(VLOOKUP(B100,[2]LSG_Stats_Combined!B$2:D$478,3,FALSE),0)</f>
        <v>0</v>
      </c>
      <c r="F100" s="3">
        <f>IFERROR(VLOOKUP(B100,[3]Sheet1!B$2:D$478,3,FALSE),0)</f>
        <v>0</v>
      </c>
      <c r="G100" s="3">
        <v>0</v>
      </c>
      <c r="H100" s="3">
        <f>IFERROR(VLOOKUP(B100,'[1]All Metro Suburbs'!B$2:F$483,5,FALSE),)</f>
        <v>0</v>
      </c>
      <c r="I100" s="3">
        <f>IFERROR(VLOOKUP(B100,[2]LSG_Stats_Combined!B$2:F$478,5,FALSE),)</f>
        <v>0</v>
      </c>
      <c r="J100" s="3">
        <f>IFERROR(VLOOKUP(B100,[3]Sheet1!B$2:F$478,5,FALSE),0)</f>
        <v>0</v>
      </c>
      <c r="K100" s="3">
        <f>IFERROR(VLOOKUP(B100,[4]Sheet1!B$2:F$478,5,FALSE),0)</f>
        <v>0</v>
      </c>
      <c r="L100" s="3">
        <f>IFERROR(VLOOKUP(B100,[5]LSG_Stats_Combined_2016q2!B$2:F$479,5,FALSE),0)</f>
        <v>0</v>
      </c>
      <c r="M100" s="3">
        <f>IFERROR(VLOOKUP(B100,[6]LSG_Stats_Combined_2016q3!B$2:F$479,5,FALSE),0)</f>
        <v>480000</v>
      </c>
      <c r="N100" s="3">
        <f>IFERROR(VLOOKUP(B100,[7]LSG_Stats_Combined_2016q4!B$2:F$478,5,FALSE),0)</f>
        <v>0</v>
      </c>
      <c r="O100" s="3">
        <f>IFERROR(VLOOKUP(B100,[8]LSG_Stats_Combined_2017q1!B$2:F$479,5,FALSE),0)</f>
        <v>0</v>
      </c>
      <c r="P100" s="3">
        <f>IFERROR(VLOOKUP(B100,[9]LSG_Stats_Combined_2017q2!B$2:F$479,5,FALSE),0)</f>
        <v>0</v>
      </c>
      <c r="Q100" s="3">
        <f>IFERROR(VLOOKUP(B100,[10]City_Suburb_2017q3!B$2:F$479,5,FALSE),0)</f>
        <v>504000</v>
      </c>
      <c r="R100" s="3">
        <f>IFERROR(VLOOKUP(B100,[11]LSG_Stats_Combined_2017q4!B$2:F$480,5,FALSE),0)</f>
        <v>500000</v>
      </c>
      <c r="S100" s="3">
        <f>IFERROR(VLOOKUP(B100,[12]LSG_Stats_Combined_2018q1!B$1:G$480,5,FALSE),0)</f>
        <v>470000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535000</v>
      </c>
      <c r="AB100" s="3">
        <v>497500</v>
      </c>
      <c r="AC100" s="3">
        <v>535000</v>
      </c>
      <c r="AD100" s="3">
        <v>511000</v>
      </c>
      <c r="AE100" s="3">
        <v>557000</v>
      </c>
      <c r="AF100" s="3">
        <v>541100</v>
      </c>
      <c r="AG100" s="3">
        <v>645000</v>
      </c>
      <c r="AH100" s="3">
        <v>741000</v>
      </c>
      <c r="AI100" s="3">
        <v>507500</v>
      </c>
      <c r="AJ100" s="3">
        <v>0</v>
      </c>
      <c r="AK100" s="3">
        <v>0</v>
      </c>
      <c r="AL100" s="3">
        <v>0</v>
      </c>
      <c r="AM100" s="3">
        <v>457000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</row>
    <row r="101" spans="1:44" ht="15" x14ac:dyDescent="0.2">
      <c r="A101" s="2" t="s">
        <v>81</v>
      </c>
      <c r="B101" s="3" t="s">
        <v>99</v>
      </c>
      <c r="C101" s="3">
        <v>481500</v>
      </c>
      <c r="D101" s="3">
        <f>IFERROR(VLOOKUP(B101,'[1]All Metro Suburbs'!B$2:D$483,3,FALSE),0)</f>
        <v>730000</v>
      </c>
      <c r="E101" s="3">
        <f>IFERROR(VLOOKUP(B101,[2]LSG_Stats_Combined!B$2:D$478,3,FALSE),0)</f>
        <v>500000</v>
      </c>
      <c r="F101" s="3">
        <f>IFERROR(VLOOKUP(B101,[3]Sheet1!B$2:D$478,3,FALSE),0)</f>
        <v>610000</v>
      </c>
      <c r="G101" s="3">
        <v>575000</v>
      </c>
      <c r="H101" s="3">
        <f>IFERROR(VLOOKUP(B101,'[1]All Metro Suburbs'!B$2:F$483,5,FALSE),)</f>
        <v>480000</v>
      </c>
      <c r="I101" s="3">
        <f>IFERROR(VLOOKUP(B101,[2]LSG_Stats_Combined!B$2:F$478,5,FALSE),)</f>
        <v>575000</v>
      </c>
      <c r="J101" s="3">
        <f>IFERROR(VLOOKUP(B101,[3]Sheet1!B$2:F$478,5,FALSE),0)</f>
        <v>581000</v>
      </c>
      <c r="K101" s="3">
        <f>IFERROR(VLOOKUP(B101,[4]Sheet1!B$2:F$478,5,FALSE),0)</f>
        <v>635000</v>
      </c>
      <c r="L101" s="3">
        <f>IFERROR(VLOOKUP(B101,[5]LSG_Stats_Combined_2016q2!B$2:F$479,5,FALSE),0)</f>
        <v>610000</v>
      </c>
      <c r="M101" s="3">
        <f>IFERROR(VLOOKUP(B101,[6]LSG_Stats_Combined_2016q3!B$2:F$479,5,FALSE),0)</f>
        <v>602500</v>
      </c>
      <c r="N101" s="3">
        <f>IFERROR(VLOOKUP(B101,[7]LSG_Stats_Combined_2016q4!B$2:F$478,5,FALSE),0)</f>
        <v>620000</v>
      </c>
      <c r="O101" s="3">
        <f>IFERROR(VLOOKUP(B101,[8]LSG_Stats_Combined_2017q1!B$2:F$479,5,FALSE),0)</f>
        <v>573000</v>
      </c>
      <c r="P101" s="3">
        <f>IFERROR(VLOOKUP(B101,[9]LSG_Stats_Combined_2017q2!B$2:F$479,5,FALSE),0)</f>
        <v>596000</v>
      </c>
      <c r="Q101" s="3">
        <f>IFERROR(VLOOKUP(B101,[10]City_Suburb_2017q3!B$2:F$479,5,FALSE),0)</f>
        <v>625000</v>
      </c>
      <c r="R101" s="3">
        <f>IFERROR(VLOOKUP(B101,[11]LSG_Stats_Combined_2017q4!B$2:F$480,5,FALSE),0)</f>
        <v>577000</v>
      </c>
      <c r="S101" s="3">
        <f>IFERROR(VLOOKUP(B101,[12]LSG_Stats_Combined_2018q1!B$1:G$480,5,FALSE),0)</f>
        <v>625000</v>
      </c>
      <c r="T101" s="3">
        <v>530000</v>
      </c>
      <c r="U101" s="3">
        <v>620000</v>
      </c>
      <c r="V101" s="3">
        <v>550000</v>
      </c>
      <c r="W101" s="3">
        <v>630000</v>
      </c>
      <c r="X101" s="3">
        <v>580000</v>
      </c>
      <c r="Y101" s="3">
        <v>560000</v>
      </c>
      <c r="Z101" s="3">
        <v>590000</v>
      </c>
      <c r="AA101" s="3">
        <v>559300</v>
      </c>
      <c r="AB101" s="3">
        <v>560000</v>
      </c>
      <c r="AC101" s="3">
        <v>532000</v>
      </c>
      <c r="AD101" s="3">
        <v>562500</v>
      </c>
      <c r="AE101" s="3">
        <v>455000</v>
      </c>
      <c r="AF101" s="3">
        <v>442000</v>
      </c>
      <c r="AG101" s="3">
        <v>666500</v>
      </c>
      <c r="AH101" s="3">
        <v>665000</v>
      </c>
      <c r="AI101" s="3">
        <v>650000</v>
      </c>
      <c r="AJ101" s="3">
        <v>615000</v>
      </c>
      <c r="AK101" s="3">
        <v>1070000</v>
      </c>
      <c r="AL101" s="3">
        <v>830000</v>
      </c>
      <c r="AM101" s="3">
        <v>590000</v>
      </c>
      <c r="AN101" s="4">
        <v>1002500</v>
      </c>
      <c r="AO101" s="4">
        <v>901000</v>
      </c>
      <c r="AP101" s="4">
        <v>955000</v>
      </c>
      <c r="AQ101" s="4">
        <v>1112500</v>
      </c>
      <c r="AR101" s="4">
        <v>1150000</v>
      </c>
    </row>
    <row r="102" spans="1:44" ht="15" x14ac:dyDescent="0.2">
      <c r="A102" s="2" t="s">
        <v>81</v>
      </c>
      <c r="B102" s="3" t="s">
        <v>100</v>
      </c>
      <c r="C102" s="3">
        <v>322250</v>
      </c>
      <c r="D102" s="3">
        <f>IFERROR(VLOOKUP(B102,'[1]All Metro Suburbs'!B$2:D$483,3,FALSE),0)</f>
        <v>455000</v>
      </c>
      <c r="E102" s="3">
        <f>IFERROR(VLOOKUP(B102,[2]LSG_Stats_Combined!B$2:D$478,3,FALSE),0)</f>
        <v>408000</v>
      </c>
      <c r="F102" s="3">
        <f>IFERROR(VLOOKUP(B102,[3]Sheet1!B$2:D$478,3,FALSE),0)</f>
        <v>430000</v>
      </c>
      <c r="G102" s="3">
        <v>385000</v>
      </c>
      <c r="H102" s="3">
        <f>IFERROR(VLOOKUP(B102,'[1]All Metro Suburbs'!B$2:F$483,5,FALSE),)</f>
        <v>505000</v>
      </c>
      <c r="I102" s="3">
        <f>IFERROR(VLOOKUP(B102,[2]LSG_Stats_Combined!B$2:F$478,5,FALSE),)</f>
        <v>411000</v>
      </c>
      <c r="J102" s="3">
        <f>IFERROR(VLOOKUP(B102,[3]Sheet1!B$2:F$478,5,FALSE),0)</f>
        <v>450000</v>
      </c>
      <c r="K102" s="3">
        <f>IFERROR(VLOOKUP(B102,[4]Sheet1!B$2:F$478,5,FALSE),0)</f>
        <v>390000</v>
      </c>
      <c r="L102" s="3">
        <f>IFERROR(VLOOKUP(B102,[5]LSG_Stats_Combined_2016q2!B$2:F$479,5,FALSE),0)</f>
        <v>515000</v>
      </c>
      <c r="M102" s="3">
        <f>IFERROR(VLOOKUP(B102,[6]LSG_Stats_Combined_2016q3!B$2:F$479,5,FALSE),0)</f>
        <v>442500</v>
      </c>
      <c r="N102" s="3">
        <f>IFERROR(VLOOKUP(B102,[7]LSG_Stats_Combined_2016q4!B$2:F$478,5,FALSE),0)</f>
        <v>610000</v>
      </c>
      <c r="O102" s="3">
        <f>IFERROR(VLOOKUP(B102,[8]LSG_Stats_Combined_2017q1!B$2:F$479,5,FALSE),0)</f>
        <v>489000</v>
      </c>
      <c r="P102" s="3">
        <f>IFERROR(VLOOKUP(B102,[9]LSG_Stats_Combined_2017q2!B$2:F$479,5,FALSE),0)</f>
        <v>590000</v>
      </c>
      <c r="Q102" s="3">
        <f>IFERROR(VLOOKUP(B102,[10]City_Suburb_2017q3!B$2:F$479,5,FALSE),0)</f>
        <v>562500</v>
      </c>
      <c r="R102" s="3">
        <f>IFERROR(VLOOKUP(B102,[11]LSG_Stats_Combined_2017q4!B$2:F$480,5,FALSE),0)</f>
        <v>395000</v>
      </c>
      <c r="S102" s="3">
        <f>IFERROR(VLOOKUP(B102,[12]LSG_Stats_Combined_2018q1!B$1:G$480,5,FALSE),0)</f>
        <v>482500</v>
      </c>
      <c r="T102" s="3">
        <v>0</v>
      </c>
      <c r="U102" s="3">
        <v>675000</v>
      </c>
      <c r="V102" s="3">
        <v>527000</v>
      </c>
      <c r="W102" s="3">
        <v>455000</v>
      </c>
      <c r="X102" s="3">
        <v>392625</v>
      </c>
      <c r="Y102" s="3">
        <v>441000</v>
      </c>
      <c r="Z102" s="3">
        <v>417000</v>
      </c>
      <c r="AA102" s="3">
        <v>393000</v>
      </c>
      <c r="AB102" s="3">
        <v>481750</v>
      </c>
      <c r="AC102" s="3">
        <v>395000</v>
      </c>
      <c r="AD102" s="3">
        <v>425000</v>
      </c>
      <c r="AE102" s="3">
        <v>440000</v>
      </c>
      <c r="AF102" s="3">
        <v>525000</v>
      </c>
      <c r="AG102" s="3">
        <v>514500</v>
      </c>
      <c r="AH102" s="3">
        <v>502500</v>
      </c>
      <c r="AI102" s="3">
        <v>760000</v>
      </c>
      <c r="AJ102" s="3">
        <v>640000</v>
      </c>
      <c r="AK102" s="3">
        <v>820000</v>
      </c>
      <c r="AL102" s="3">
        <v>870000</v>
      </c>
      <c r="AM102" s="3">
        <v>735000</v>
      </c>
      <c r="AN102" s="4">
        <v>660000</v>
      </c>
      <c r="AO102" s="4">
        <v>0</v>
      </c>
      <c r="AP102" s="4">
        <v>800000</v>
      </c>
      <c r="AQ102" s="4">
        <v>1525000</v>
      </c>
      <c r="AR102" s="4">
        <v>852500</v>
      </c>
    </row>
    <row r="103" spans="1:44" ht="15" x14ac:dyDescent="0.2">
      <c r="A103" s="2" t="s">
        <v>81</v>
      </c>
      <c r="B103" s="3" t="s">
        <v>101</v>
      </c>
      <c r="C103" s="3">
        <v>502500</v>
      </c>
      <c r="D103" s="3">
        <f>IFERROR(VLOOKUP(B103,'[1]All Metro Suburbs'!B$2:D$483,3,FALSE),0)</f>
        <v>0</v>
      </c>
      <c r="E103" s="3">
        <f>IFERROR(VLOOKUP(B103,[2]LSG_Stats_Combined!B$2:D$478,3,FALSE),0)</f>
        <v>0</v>
      </c>
      <c r="F103" s="3">
        <f>IFERROR(VLOOKUP(B103,[3]Sheet1!B$2:D$478,3,FALSE),0)</f>
        <v>498500</v>
      </c>
      <c r="G103" s="3">
        <v>470000</v>
      </c>
      <c r="H103" s="3">
        <f>IFERROR(VLOOKUP(B103,'[1]All Metro Suburbs'!B$2:F$483,5,FALSE),)</f>
        <v>596250</v>
      </c>
      <c r="I103" s="3">
        <f>IFERROR(VLOOKUP(B103,[2]LSG_Stats_Combined!B$2:F$478,5,FALSE),)</f>
        <v>553000</v>
      </c>
      <c r="J103" s="3">
        <f>IFERROR(VLOOKUP(B103,[3]Sheet1!B$2:F$478,5,FALSE),0)</f>
        <v>0</v>
      </c>
      <c r="K103" s="3">
        <f>IFERROR(VLOOKUP(B103,[4]Sheet1!B$2:F$478,5,FALSE),0)</f>
        <v>0</v>
      </c>
      <c r="L103" s="3">
        <f>IFERROR(VLOOKUP(B103,[5]LSG_Stats_Combined_2016q2!B$2:F$479,5,FALSE),0)</f>
        <v>685000</v>
      </c>
      <c r="M103" s="3">
        <f>IFERROR(VLOOKUP(B103,[6]LSG_Stats_Combined_2016q3!B$2:F$479,5,FALSE),0)</f>
        <v>548750</v>
      </c>
      <c r="N103" s="3">
        <f>IFERROR(VLOOKUP(B103,[7]LSG_Stats_Combined_2016q4!B$2:F$478,5,FALSE),0)</f>
        <v>580000</v>
      </c>
      <c r="O103" s="3">
        <f>IFERROR(VLOOKUP(B103,[8]LSG_Stats_Combined_2017q1!B$2:F$479,5,FALSE),0)</f>
        <v>0</v>
      </c>
      <c r="P103" s="3">
        <f>IFERROR(VLOOKUP(B103,[9]LSG_Stats_Combined_2017q2!B$2:F$479,5,FALSE),0)</f>
        <v>702500</v>
      </c>
      <c r="Q103" s="3">
        <f>IFERROR(VLOOKUP(B103,[10]City_Suburb_2017q3!B$2:F$479,5,FALSE),0)</f>
        <v>601000</v>
      </c>
      <c r="R103" s="3">
        <f>IFERROR(VLOOKUP(B103,[11]LSG_Stats_Combined_2017q4!B$2:F$480,5,FALSE),0)</f>
        <v>611500</v>
      </c>
      <c r="S103" s="3">
        <f>IFERROR(VLOOKUP(B103,[12]LSG_Stats_Combined_2018q1!B$1:G$480,5,FALSE),0)</f>
        <v>840000</v>
      </c>
      <c r="T103" s="3">
        <v>745000</v>
      </c>
      <c r="U103" s="3">
        <v>600000</v>
      </c>
      <c r="V103" s="3">
        <v>745000</v>
      </c>
      <c r="W103" s="3">
        <v>693650</v>
      </c>
      <c r="X103" s="3">
        <v>527500</v>
      </c>
      <c r="Y103" s="3">
        <v>0</v>
      </c>
      <c r="Z103" s="3">
        <v>678500</v>
      </c>
      <c r="AA103" s="3">
        <v>403000</v>
      </c>
      <c r="AB103" s="3">
        <v>480000</v>
      </c>
      <c r="AC103" s="3">
        <v>450000</v>
      </c>
      <c r="AD103" s="3">
        <v>448000</v>
      </c>
      <c r="AE103" s="3">
        <v>500000</v>
      </c>
      <c r="AF103" s="3">
        <v>580000</v>
      </c>
      <c r="AG103" s="3">
        <v>562000</v>
      </c>
      <c r="AH103" s="3">
        <v>590375</v>
      </c>
      <c r="AI103" s="3">
        <v>813000</v>
      </c>
      <c r="AJ103" s="3">
        <v>850000</v>
      </c>
      <c r="AK103" s="3">
        <v>938000</v>
      </c>
      <c r="AL103" s="3">
        <v>785000</v>
      </c>
      <c r="AM103" s="3">
        <v>777000</v>
      </c>
      <c r="AN103" s="4">
        <v>1150000</v>
      </c>
      <c r="AO103" s="4">
        <v>1010000</v>
      </c>
      <c r="AP103" s="4">
        <v>0</v>
      </c>
      <c r="AQ103" s="4">
        <v>1270000</v>
      </c>
      <c r="AR103" s="4">
        <v>0</v>
      </c>
    </row>
    <row r="104" spans="1:44" ht="15" x14ac:dyDescent="0.2">
      <c r="A104" s="2" t="s">
        <v>81</v>
      </c>
      <c r="B104" s="3" t="s">
        <v>102</v>
      </c>
      <c r="C104" s="3">
        <v>330000</v>
      </c>
      <c r="D104" s="3">
        <f>IFERROR(VLOOKUP(B104,'[1]All Metro Suburbs'!B$2:D$483,3,FALSE),0)</f>
        <v>440000</v>
      </c>
      <c r="E104" s="3">
        <f>IFERROR(VLOOKUP(B104,[2]LSG_Stats_Combined!B$2:D$478,3,FALSE),0)</f>
        <v>385300</v>
      </c>
      <c r="F104" s="3">
        <f>IFERROR(VLOOKUP(B104,[3]Sheet1!B$2:D$478,3,FALSE),0)</f>
        <v>375000</v>
      </c>
      <c r="G104" s="3">
        <v>395000</v>
      </c>
      <c r="H104" s="3">
        <f>IFERROR(VLOOKUP(B104,'[1]All Metro Suburbs'!B$2:F$483,5,FALSE),)</f>
        <v>345000</v>
      </c>
      <c r="I104" s="3">
        <f>IFERROR(VLOOKUP(B104,[2]LSG_Stats_Combined!B$2:F$478,5,FALSE),)</f>
        <v>396000</v>
      </c>
      <c r="J104" s="3">
        <f>IFERROR(VLOOKUP(B104,[3]Sheet1!B$2:F$478,5,FALSE),0)</f>
        <v>376000</v>
      </c>
      <c r="K104" s="3">
        <f>IFERROR(VLOOKUP(B104,[4]Sheet1!B$2:F$478,5,FALSE),0)</f>
        <v>366500</v>
      </c>
      <c r="L104" s="3">
        <f>IFERROR(VLOOKUP(B104,[5]LSG_Stats_Combined_2016q2!B$2:F$479,5,FALSE),0)</f>
        <v>384500</v>
      </c>
      <c r="M104" s="3">
        <f>IFERROR(VLOOKUP(B104,[6]LSG_Stats_Combined_2016q3!B$2:F$479,5,FALSE),0)</f>
        <v>380500</v>
      </c>
      <c r="N104" s="3">
        <f>IFERROR(VLOOKUP(B104,[7]LSG_Stats_Combined_2016q4!B$2:F$478,5,FALSE),0)</f>
        <v>390000</v>
      </c>
      <c r="O104" s="3">
        <f>IFERROR(VLOOKUP(B104,[8]LSG_Stats_Combined_2017q1!B$2:F$479,5,FALSE),0)</f>
        <v>390000</v>
      </c>
      <c r="P104" s="3">
        <f>IFERROR(VLOOKUP(B104,[9]LSG_Stats_Combined_2017q2!B$2:F$479,5,FALSE),0)</f>
        <v>393000</v>
      </c>
      <c r="Q104" s="3">
        <f>IFERROR(VLOOKUP(B104,[10]City_Suburb_2017q3!B$2:F$479,5,FALSE),0)</f>
        <v>412000</v>
      </c>
      <c r="R104" s="3">
        <f>IFERROR(VLOOKUP(B104,[11]LSG_Stats_Combined_2017q4!B$2:F$480,5,FALSE),0)</f>
        <v>395000</v>
      </c>
      <c r="S104" s="3">
        <f>IFERROR(VLOOKUP(B104,[12]LSG_Stats_Combined_2018q1!B$1:G$480,5,FALSE),0)</f>
        <v>426000</v>
      </c>
      <c r="T104" s="3">
        <v>385000</v>
      </c>
      <c r="U104" s="3">
        <v>431000</v>
      </c>
      <c r="V104" s="3">
        <v>440000</v>
      </c>
      <c r="W104" s="3">
        <v>376000</v>
      </c>
      <c r="X104" s="3">
        <v>420000</v>
      </c>
      <c r="Y104" s="3">
        <v>422500</v>
      </c>
      <c r="Z104" s="3">
        <v>412500</v>
      </c>
      <c r="AA104" s="3">
        <v>540000</v>
      </c>
      <c r="AB104" s="3">
        <v>540000</v>
      </c>
      <c r="AC104" s="3">
        <v>557500</v>
      </c>
      <c r="AD104" s="3">
        <v>600000</v>
      </c>
      <c r="AE104" s="3">
        <v>578500</v>
      </c>
      <c r="AF104" s="3">
        <v>620000</v>
      </c>
      <c r="AG104" s="3">
        <v>630000</v>
      </c>
      <c r="AH104" s="3">
        <v>741250</v>
      </c>
      <c r="AI104" s="3">
        <v>951000</v>
      </c>
      <c r="AJ104" s="3">
        <v>839250</v>
      </c>
      <c r="AK104" s="3">
        <v>720000</v>
      </c>
      <c r="AL104" s="3">
        <v>690234</v>
      </c>
      <c r="AM104" s="3">
        <v>891500</v>
      </c>
      <c r="AN104" s="4">
        <v>740000</v>
      </c>
      <c r="AO104" s="4">
        <v>725000</v>
      </c>
      <c r="AP104" s="4">
        <v>693000</v>
      </c>
      <c r="AQ104" s="4">
        <v>715750</v>
      </c>
      <c r="AR104" s="4">
        <v>750000</v>
      </c>
    </row>
    <row r="105" spans="1:44" ht="15" x14ac:dyDescent="0.2">
      <c r="A105" s="2" t="s">
        <v>81</v>
      </c>
      <c r="B105" s="3" t="s">
        <v>103</v>
      </c>
      <c r="C105" s="3">
        <v>410000</v>
      </c>
      <c r="D105" s="3">
        <f>IFERROR(VLOOKUP(B105,'[1]All Metro Suburbs'!B$2:D$483,3,FALSE),0)</f>
        <v>412500</v>
      </c>
      <c r="E105" s="3">
        <f>IFERROR(VLOOKUP(B105,[2]LSG_Stats_Combined!B$2:D$478,3,FALSE),0)</f>
        <v>420000</v>
      </c>
      <c r="F105" s="3">
        <f>IFERROR(VLOOKUP(B105,[3]Sheet1!B$2:D$478,3,FALSE),0)</f>
        <v>513000</v>
      </c>
      <c r="G105" s="3">
        <v>385000</v>
      </c>
      <c r="H105" s="3">
        <f>IFERROR(VLOOKUP(B105,'[1]All Metro Suburbs'!B$2:F$483,5,FALSE),)</f>
        <v>410000</v>
      </c>
      <c r="I105" s="3">
        <f>IFERROR(VLOOKUP(B105,[2]LSG_Stats_Combined!B$2:F$478,5,FALSE),)</f>
        <v>500000</v>
      </c>
      <c r="J105" s="3">
        <f>IFERROR(VLOOKUP(B105,[3]Sheet1!B$2:F$478,5,FALSE),0)</f>
        <v>476750</v>
      </c>
      <c r="K105" s="3">
        <f>IFERROR(VLOOKUP(B105,[4]Sheet1!B$2:F$478,5,FALSE),0)</f>
        <v>450000</v>
      </c>
      <c r="L105" s="3">
        <f>IFERROR(VLOOKUP(B105,[5]LSG_Stats_Combined_2016q2!B$2:F$479,5,FALSE),0)</f>
        <v>532500</v>
      </c>
      <c r="M105" s="3">
        <f>IFERROR(VLOOKUP(B105,[6]LSG_Stats_Combined_2016q3!B$2:F$479,5,FALSE),0)</f>
        <v>305000</v>
      </c>
      <c r="N105" s="3">
        <f>IFERROR(VLOOKUP(B105,[7]LSG_Stats_Combined_2016q4!B$2:F$478,5,FALSE),0)</f>
        <v>498000</v>
      </c>
      <c r="O105" s="3">
        <f>IFERROR(VLOOKUP(B105,[8]LSG_Stats_Combined_2017q1!B$2:F$479,5,FALSE),0)</f>
        <v>555000</v>
      </c>
      <c r="P105" s="3">
        <f>IFERROR(VLOOKUP(B105,[9]LSG_Stats_Combined_2017q2!B$2:F$479,5,FALSE),0)</f>
        <v>495000</v>
      </c>
      <c r="Q105" s="3">
        <f>IFERROR(VLOOKUP(B105,[10]City_Suburb_2017q3!B$2:F$479,5,FALSE),0)</f>
        <v>465000</v>
      </c>
      <c r="R105" s="3">
        <f>IFERROR(VLOOKUP(B105,[11]LSG_Stats_Combined_2017q4!B$2:F$480,5,FALSE),0)</f>
        <v>476250</v>
      </c>
      <c r="S105" s="3">
        <f>IFERROR(VLOOKUP(B105,[12]LSG_Stats_Combined_2018q1!B$1:G$480,5,FALSE),0)</f>
        <v>428500</v>
      </c>
      <c r="T105" s="3">
        <v>530000</v>
      </c>
      <c r="U105" s="3">
        <v>430000</v>
      </c>
      <c r="V105" s="3">
        <v>465000</v>
      </c>
      <c r="W105" s="3">
        <v>475000</v>
      </c>
      <c r="X105" s="3">
        <v>435000</v>
      </c>
      <c r="Y105" s="3">
        <v>482500</v>
      </c>
      <c r="Z105" s="3">
        <v>483500</v>
      </c>
      <c r="AA105" s="3">
        <v>589750</v>
      </c>
      <c r="AB105" s="3">
        <v>535000</v>
      </c>
      <c r="AC105" s="3">
        <v>560000</v>
      </c>
      <c r="AD105" s="3">
        <v>577000</v>
      </c>
      <c r="AE105" s="3">
        <v>622000</v>
      </c>
      <c r="AF105" s="3">
        <v>625000</v>
      </c>
      <c r="AG105" s="3">
        <v>641000</v>
      </c>
      <c r="AH105" s="3">
        <v>760000</v>
      </c>
      <c r="AI105" s="3">
        <v>1810000</v>
      </c>
      <c r="AJ105" s="3">
        <v>925000</v>
      </c>
      <c r="AK105" s="3">
        <v>693000</v>
      </c>
      <c r="AL105" s="3">
        <v>650050</v>
      </c>
      <c r="AM105" s="3">
        <v>1906000</v>
      </c>
      <c r="AN105" s="4">
        <v>778000</v>
      </c>
      <c r="AO105" s="4">
        <v>787000</v>
      </c>
      <c r="AP105" s="4">
        <v>795000</v>
      </c>
      <c r="AQ105" s="4">
        <v>645000</v>
      </c>
      <c r="AR105" s="4">
        <v>1213000</v>
      </c>
    </row>
    <row r="106" spans="1:44" ht="15" x14ac:dyDescent="0.2">
      <c r="A106" s="2" t="s">
        <v>81</v>
      </c>
      <c r="B106" s="3" t="s">
        <v>104</v>
      </c>
      <c r="C106" s="3">
        <v>452500</v>
      </c>
      <c r="D106" s="3">
        <f>IFERROR(VLOOKUP(B106,'[1]All Metro Suburbs'!B$2:D$483,3,FALSE),0)</f>
        <v>540000</v>
      </c>
      <c r="E106" s="3">
        <f>IFERROR(VLOOKUP(B106,[2]LSG_Stats_Combined!B$2:D$478,3,FALSE),0)</f>
        <v>445250</v>
      </c>
      <c r="F106" s="3">
        <f>IFERROR(VLOOKUP(B106,[3]Sheet1!B$2:D$478,3,FALSE),0)</f>
        <v>455000</v>
      </c>
      <c r="G106" s="3">
        <v>495000</v>
      </c>
      <c r="H106" s="3">
        <f>IFERROR(VLOOKUP(B106,'[1]All Metro Suburbs'!B$2:F$483,5,FALSE),)</f>
        <v>428000</v>
      </c>
      <c r="I106" s="3">
        <f>IFERROR(VLOOKUP(B106,[2]LSG_Stats_Combined!B$2:F$478,5,FALSE),)</f>
        <v>427500</v>
      </c>
      <c r="J106" s="3">
        <f>IFERROR(VLOOKUP(B106,[3]Sheet1!B$2:F$478,5,FALSE),0)</f>
        <v>465750</v>
      </c>
      <c r="K106" s="3">
        <f>IFERROR(VLOOKUP(B106,[4]Sheet1!B$2:F$478,5,FALSE),0)</f>
        <v>542500</v>
      </c>
      <c r="L106" s="3">
        <f>IFERROR(VLOOKUP(B106,[5]LSG_Stats_Combined_2016q2!B$2:F$479,5,FALSE),0)</f>
        <v>560000</v>
      </c>
      <c r="M106" s="3">
        <f>IFERROR(VLOOKUP(B106,[6]LSG_Stats_Combined_2016q3!B$2:F$479,5,FALSE),0)</f>
        <v>520000</v>
      </c>
      <c r="N106" s="3">
        <f>IFERROR(VLOOKUP(B106,[7]LSG_Stats_Combined_2016q4!B$2:F$478,5,FALSE),0)</f>
        <v>512500</v>
      </c>
      <c r="O106" s="3">
        <f>IFERROR(VLOOKUP(B106,[8]LSG_Stats_Combined_2017q1!B$2:F$479,5,FALSE),0)</f>
        <v>645000</v>
      </c>
      <c r="P106" s="3">
        <f>IFERROR(VLOOKUP(B106,[9]LSG_Stats_Combined_2017q2!B$2:F$479,5,FALSE),0)</f>
        <v>546550</v>
      </c>
      <c r="Q106" s="3">
        <f>IFERROR(VLOOKUP(B106,[10]City_Suburb_2017q3!B$2:F$479,5,FALSE),0)</f>
        <v>512000</v>
      </c>
      <c r="R106" s="3">
        <f>IFERROR(VLOOKUP(B106,[11]LSG_Stats_Combined_2017q4!B$2:F$480,5,FALSE),0)</f>
        <v>525000</v>
      </c>
      <c r="S106" s="3">
        <f>IFERROR(VLOOKUP(B106,[12]LSG_Stats_Combined_2018q1!B$1:G$480,5,FALSE),0)</f>
        <v>530000</v>
      </c>
      <c r="T106" s="3">
        <v>917500</v>
      </c>
      <c r="U106" s="3">
        <v>0</v>
      </c>
      <c r="V106" s="3">
        <v>574000</v>
      </c>
      <c r="W106" s="3">
        <v>585000</v>
      </c>
      <c r="X106" s="3">
        <v>490500</v>
      </c>
      <c r="Y106" s="3">
        <v>516500</v>
      </c>
      <c r="Z106" s="3">
        <v>445000</v>
      </c>
      <c r="AA106" s="3">
        <v>485000</v>
      </c>
      <c r="AB106" s="3">
        <v>452500</v>
      </c>
      <c r="AC106" s="3">
        <v>528250</v>
      </c>
      <c r="AD106" s="3">
        <v>590000</v>
      </c>
      <c r="AE106" s="3">
        <v>684500</v>
      </c>
      <c r="AF106" s="3">
        <v>1115500</v>
      </c>
      <c r="AG106" s="3">
        <v>622500</v>
      </c>
      <c r="AH106" s="3">
        <v>770000</v>
      </c>
      <c r="AI106" s="3">
        <v>1030000</v>
      </c>
      <c r="AJ106" s="3">
        <v>1454000</v>
      </c>
      <c r="AK106" s="3">
        <v>671000</v>
      </c>
      <c r="AL106" s="3">
        <v>636750</v>
      </c>
      <c r="AM106" s="3">
        <v>820000</v>
      </c>
      <c r="AN106" s="4">
        <v>724250</v>
      </c>
      <c r="AO106" s="4">
        <v>856000</v>
      </c>
      <c r="AP106" s="4">
        <v>820000</v>
      </c>
      <c r="AQ106" s="4">
        <v>830000</v>
      </c>
      <c r="AR106" s="4">
        <v>804250</v>
      </c>
    </row>
    <row r="107" spans="1:44" ht="15" x14ac:dyDescent="0.2">
      <c r="A107" s="2" t="s">
        <v>81</v>
      </c>
      <c r="B107" s="3" t="s">
        <v>105</v>
      </c>
      <c r="C107" s="3">
        <v>366000</v>
      </c>
      <c r="D107" s="3">
        <f>IFERROR(VLOOKUP(B107,'[1]All Metro Suburbs'!B$2:D$483,3,FALSE),0)</f>
        <v>412500</v>
      </c>
      <c r="E107" s="3">
        <f>IFERROR(VLOOKUP(B107,[2]LSG_Stats_Combined!B$2:D$478,3,FALSE),0)</f>
        <v>396000</v>
      </c>
      <c r="F107" s="3">
        <f>IFERROR(VLOOKUP(B107,[3]Sheet1!B$2:D$478,3,FALSE),0)</f>
        <v>370000</v>
      </c>
      <c r="G107" s="3">
        <v>370000</v>
      </c>
      <c r="H107" s="3">
        <f>IFERROR(VLOOKUP(B107,'[1]All Metro Suburbs'!B$2:F$483,5,FALSE),)</f>
        <v>348000</v>
      </c>
      <c r="I107" s="3">
        <f>IFERROR(VLOOKUP(B107,[2]LSG_Stats_Combined!B$2:F$478,5,FALSE),)</f>
        <v>300500</v>
      </c>
      <c r="J107" s="3">
        <f>IFERROR(VLOOKUP(B107,[3]Sheet1!B$2:F$478,5,FALSE),0)</f>
        <v>382500</v>
      </c>
      <c r="K107" s="3">
        <f>IFERROR(VLOOKUP(B107,[4]Sheet1!B$2:F$478,5,FALSE),0)</f>
        <v>330000</v>
      </c>
      <c r="L107" s="3">
        <f>IFERROR(VLOOKUP(B107,[5]LSG_Stats_Combined_2016q2!B$2:F$479,5,FALSE),0)</f>
        <v>425000</v>
      </c>
      <c r="M107" s="3">
        <f>IFERROR(VLOOKUP(B107,[6]LSG_Stats_Combined_2016q3!B$2:F$479,5,FALSE),0)</f>
        <v>363500</v>
      </c>
      <c r="N107" s="3">
        <f>IFERROR(VLOOKUP(B107,[7]LSG_Stats_Combined_2016q4!B$2:F$478,5,FALSE),0)</f>
        <v>385000</v>
      </c>
      <c r="O107" s="3">
        <f>IFERROR(VLOOKUP(B107,[8]LSG_Stats_Combined_2017q1!B$2:F$479,5,FALSE),0)</f>
        <v>400000</v>
      </c>
      <c r="P107" s="3">
        <f>IFERROR(VLOOKUP(B107,[9]LSG_Stats_Combined_2017q2!B$2:F$479,5,FALSE),0)</f>
        <v>467500</v>
      </c>
      <c r="Q107" s="3">
        <f>IFERROR(VLOOKUP(B107,[10]City_Suburb_2017q3!B$2:F$479,5,FALSE),0)</f>
        <v>445000</v>
      </c>
      <c r="R107" s="3">
        <f>IFERROR(VLOOKUP(B107,[11]LSG_Stats_Combined_2017q4!B$2:F$480,5,FALSE),0)</f>
        <v>408500</v>
      </c>
      <c r="S107" s="3">
        <f>IFERROR(VLOOKUP(B107,[12]LSG_Stats_Combined_2018q1!B$1:G$480,5,FALSE),0)</f>
        <v>442500</v>
      </c>
      <c r="T107" s="3">
        <v>420000</v>
      </c>
      <c r="U107" s="3">
        <v>440000</v>
      </c>
      <c r="V107" s="3">
        <v>443000</v>
      </c>
      <c r="W107" s="3">
        <v>445000</v>
      </c>
      <c r="X107" s="3">
        <v>402500</v>
      </c>
      <c r="Y107" s="3">
        <v>465000</v>
      </c>
      <c r="Z107" s="3">
        <v>438050</v>
      </c>
      <c r="AA107" s="3">
        <v>2597500</v>
      </c>
      <c r="AB107" s="3">
        <v>975000</v>
      </c>
      <c r="AC107" s="3">
        <v>1320000</v>
      </c>
      <c r="AD107" s="3">
        <v>1550000</v>
      </c>
      <c r="AE107" s="3">
        <v>2610000</v>
      </c>
      <c r="AF107" s="3">
        <v>0</v>
      </c>
      <c r="AG107" s="3">
        <v>985000</v>
      </c>
      <c r="AH107" s="3">
        <v>1328750</v>
      </c>
      <c r="AI107" s="3">
        <v>1020000</v>
      </c>
      <c r="AJ107" s="3">
        <v>0</v>
      </c>
      <c r="AK107" s="3">
        <v>665000</v>
      </c>
      <c r="AL107" s="3">
        <v>570000</v>
      </c>
      <c r="AM107" s="3">
        <v>1230000</v>
      </c>
      <c r="AN107" s="4">
        <v>597888</v>
      </c>
      <c r="AO107" s="4">
        <v>660000</v>
      </c>
      <c r="AP107" s="4">
        <v>721500</v>
      </c>
      <c r="AQ107" s="4">
        <v>678000</v>
      </c>
      <c r="AR107" s="4">
        <v>917500</v>
      </c>
    </row>
    <row r="108" spans="1:44" ht="15" x14ac:dyDescent="0.2">
      <c r="A108" s="2" t="s">
        <v>81</v>
      </c>
      <c r="B108" s="3" t="s">
        <v>106</v>
      </c>
      <c r="C108" s="3">
        <v>420000</v>
      </c>
      <c r="D108" s="3">
        <f>IFERROR(VLOOKUP(B108,'[1]All Metro Suburbs'!B$2:D$483,3,FALSE),0)</f>
        <v>475000</v>
      </c>
      <c r="E108" s="3">
        <f>IFERROR(VLOOKUP(B108,[2]LSG_Stats_Combined!B$2:D$478,3,FALSE),0)</f>
        <v>428000</v>
      </c>
      <c r="F108" s="3">
        <f>IFERROR(VLOOKUP(B108,[3]Sheet1!B$2:D$478,3,FALSE),0)</f>
        <v>455000</v>
      </c>
      <c r="G108" s="3">
        <v>435000</v>
      </c>
      <c r="H108" s="3">
        <f>IFERROR(VLOOKUP(B108,'[1]All Metro Suburbs'!B$2:F$483,5,FALSE),)</f>
        <v>453000</v>
      </c>
      <c r="I108" s="3">
        <f>IFERROR(VLOOKUP(B108,[2]LSG_Stats_Combined!B$2:F$478,5,FALSE),)</f>
        <v>460000</v>
      </c>
      <c r="J108" s="3">
        <f>IFERROR(VLOOKUP(B108,[3]Sheet1!B$2:F$478,5,FALSE),0)</f>
        <v>480000</v>
      </c>
      <c r="K108" s="3">
        <f>IFERROR(VLOOKUP(B108,[4]Sheet1!B$2:F$478,5,FALSE),0)</f>
        <v>468000</v>
      </c>
      <c r="L108" s="3">
        <f>IFERROR(VLOOKUP(B108,[5]LSG_Stats_Combined_2016q2!B$2:F$479,5,FALSE),0)</f>
        <v>483000</v>
      </c>
      <c r="M108" s="3">
        <f>IFERROR(VLOOKUP(B108,[6]LSG_Stats_Combined_2016q3!B$2:F$479,5,FALSE),0)</f>
        <v>478000</v>
      </c>
      <c r="N108" s="3">
        <f>IFERROR(VLOOKUP(B108,[7]LSG_Stats_Combined_2016q4!B$2:F$478,5,FALSE),0)</f>
        <v>491000</v>
      </c>
      <c r="O108" s="3">
        <f>IFERROR(VLOOKUP(B108,[8]LSG_Stats_Combined_2017q1!B$2:F$479,5,FALSE),0)</f>
        <v>525000</v>
      </c>
      <c r="P108" s="3">
        <f>IFERROR(VLOOKUP(B108,[9]LSG_Stats_Combined_2017q2!B$2:F$479,5,FALSE),0)</f>
        <v>507500</v>
      </c>
      <c r="Q108" s="3">
        <f>IFERROR(VLOOKUP(B108,[10]City_Suburb_2017q3!B$2:F$479,5,FALSE),0)</f>
        <v>495000</v>
      </c>
      <c r="R108" s="3">
        <f>IFERROR(VLOOKUP(B108,[11]LSG_Stats_Combined_2017q4!B$2:F$480,5,FALSE),0)</f>
        <v>505000</v>
      </c>
      <c r="S108" s="3">
        <f>IFERROR(VLOOKUP(B108,[12]LSG_Stats_Combined_2018q1!B$1:G$480,5,FALSE),0)</f>
        <v>517500</v>
      </c>
      <c r="T108" s="3">
        <v>510000</v>
      </c>
      <c r="U108" s="3">
        <v>522500</v>
      </c>
      <c r="V108" s="3">
        <v>520705</v>
      </c>
      <c r="W108" s="3">
        <v>526999</v>
      </c>
      <c r="X108" s="3">
        <v>524850</v>
      </c>
      <c r="Y108" s="3">
        <v>507500</v>
      </c>
      <c r="Z108" s="3">
        <v>550000</v>
      </c>
      <c r="AA108" s="3">
        <v>535000</v>
      </c>
      <c r="AB108" s="3">
        <v>0</v>
      </c>
      <c r="AC108" s="3">
        <v>493000</v>
      </c>
      <c r="AD108" s="3">
        <v>549000</v>
      </c>
      <c r="AE108" s="3">
        <v>700000</v>
      </c>
      <c r="AF108" s="3">
        <v>1183000</v>
      </c>
      <c r="AG108" s="3">
        <v>470000</v>
      </c>
      <c r="AH108" s="3">
        <v>965575</v>
      </c>
      <c r="AI108" s="3">
        <v>909000</v>
      </c>
      <c r="AJ108" s="3">
        <v>1065000</v>
      </c>
      <c r="AK108" s="3">
        <v>789000</v>
      </c>
      <c r="AL108" s="3">
        <v>747000</v>
      </c>
      <c r="AM108" s="3">
        <v>852000</v>
      </c>
      <c r="AN108" s="4">
        <v>800000</v>
      </c>
      <c r="AO108" s="4">
        <v>885000</v>
      </c>
      <c r="AP108" s="4">
        <v>793000</v>
      </c>
      <c r="AQ108" s="4">
        <v>862000</v>
      </c>
      <c r="AR108" s="4">
        <v>880000</v>
      </c>
    </row>
    <row r="109" spans="1:44" ht="15" x14ac:dyDescent="0.2">
      <c r="A109" s="2" t="s">
        <v>81</v>
      </c>
      <c r="B109" s="3" t="s">
        <v>107</v>
      </c>
      <c r="C109" s="3">
        <v>475375</v>
      </c>
      <c r="D109" s="3">
        <f>IFERROR(VLOOKUP(B109,'[1]All Metro Suburbs'!B$2:D$483,3,FALSE),0)</f>
        <v>454142</v>
      </c>
      <c r="E109" s="3">
        <f>IFERROR(VLOOKUP(B109,[2]LSG_Stats_Combined!B$2:D$478,3,FALSE),0)</f>
        <v>510000</v>
      </c>
      <c r="F109" s="3">
        <f>IFERROR(VLOOKUP(B109,[3]Sheet1!B$2:D$478,3,FALSE),0)</f>
        <v>450000</v>
      </c>
      <c r="G109" s="3">
        <v>462500</v>
      </c>
      <c r="H109" s="3">
        <f>IFERROR(VLOOKUP(B109,'[1]All Metro Suburbs'!B$2:F$483,5,FALSE),)</f>
        <v>501249.5</v>
      </c>
      <c r="I109" s="3">
        <f>IFERROR(VLOOKUP(B109,[2]LSG_Stats_Combined!B$2:F$478,5,FALSE),)</f>
        <v>490000</v>
      </c>
      <c r="J109" s="3">
        <f>IFERROR(VLOOKUP(B109,[3]Sheet1!B$2:F$478,5,FALSE),0)</f>
        <v>508000</v>
      </c>
      <c r="K109" s="3">
        <f>IFERROR(VLOOKUP(B109,[4]Sheet1!B$2:F$478,5,FALSE),0)</f>
        <v>484500</v>
      </c>
      <c r="L109" s="3">
        <f>IFERROR(VLOOKUP(B109,[5]LSG_Stats_Combined_2016q2!B$2:F$479,5,FALSE),0)</f>
        <v>505000</v>
      </c>
      <c r="M109" s="3">
        <f>IFERROR(VLOOKUP(B109,[6]LSG_Stats_Combined_2016q3!B$2:F$479,5,FALSE),0)</f>
        <v>498750</v>
      </c>
      <c r="N109" s="3">
        <f>IFERROR(VLOOKUP(B109,[7]LSG_Stats_Combined_2016q4!B$2:F$478,5,FALSE),0)</f>
        <v>530500</v>
      </c>
      <c r="O109" s="3">
        <f>IFERROR(VLOOKUP(B109,[8]LSG_Stats_Combined_2017q1!B$2:F$479,5,FALSE),0)</f>
        <v>470000</v>
      </c>
      <c r="P109" s="3">
        <f>IFERROR(VLOOKUP(B109,[9]LSG_Stats_Combined_2017q2!B$2:F$479,5,FALSE),0)</f>
        <v>490000</v>
      </c>
      <c r="Q109" s="3">
        <f>IFERROR(VLOOKUP(B109,[10]City_Suburb_2017q3!B$2:F$479,5,FALSE),0)</f>
        <v>545000</v>
      </c>
      <c r="R109" s="3">
        <f>IFERROR(VLOOKUP(B109,[11]LSG_Stats_Combined_2017q4!B$2:F$480,5,FALSE),0)</f>
        <v>500000</v>
      </c>
      <c r="S109" s="3">
        <f>IFERROR(VLOOKUP(B109,[12]LSG_Stats_Combined_2018q1!B$1:G$480,5,FALSE),0)</f>
        <v>515000</v>
      </c>
      <c r="T109" s="3">
        <v>583000</v>
      </c>
      <c r="U109" s="3">
        <v>580000</v>
      </c>
      <c r="V109" s="3">
        <v>613523</v>
      </c>
      <c r="W109" s="3">
        <v>580000</v>
      </c>
      <c r="X109" s="3">
        <v>565000</v>
      </c>
      <c r="Y109" s="3">
        <v>529000</v>
      </c>
      <c r="Z109" s="3">
        <v>531000</v>
      </c>
      <c r="AA109" s="3">
        <v>885000</v>
      </c>
      <c r="AB109" s="3">
        <v>932500</v>
      </c>
      <c r="AC109" s="3">
        <v>805000</v>
      </c>
      <c r="AD109" s="3">
        <v>875000</v>
      </c>
      <c r="AE109" s="3">
        <v>899500</v>
      </c>
      <c r="AF109" s="3">
        <v>867000</v>
      </c>
      <c r="AG109" s="3">
        <v>1105000</v>
      </c>
      <c r="AH109" s="3">
        <v>1025000</v>
      </c>
      <c r="AI109" s="3">
        <v>835000</v>
      </c>
      <c r="AJ109" s="3">
        <v>928500</v>
      </c>
      <c r="AK109" s="3">
        <v>800000</v>
      </c>
      <c r="AL109" s="3">
        <v>762500</v>
      </c>
      <c r="AM109" s="3">
        <v>875000</v>
      </c>
      <c r="AN109" s="4">
        <v>912500</v>
      </c>
      <c r="AO109" s="4">
        <v>791000</v>
      </c>
      <c r="AP109" s="4">
        <v>905500</v>
      </c>
      <c r="AQ109" s="4">
        <v>1015000</v>
      </c>
      <c r="AR109" s="4">
        <v>945000</v>
      </c>
    </row>
    <row r="110" spans="1:44" ht="15" x14ac:dyDescent="0.2">
      <c r="A110" s="2" t="s">
        <v>81</v>
      </c>
      <c r="B110" s="3" t="s">
        <v>108</v>
      </c>
      <c r="C110" s="3">
        <v>628500</v>
      </c>
      <c r="D110" s="3">
        <f>IFERROR(VLOOKUP(B110,'[1]All Metro Suburbs'!B$2:D$483,3,FALSE),0)</f>
        <v>775000</v>
      </c>
      <c r="E110" s="3">
        <f>IFERROR(VLOOKUP(B110,[2]LSG_Stats_Combined!B$2:D$478,3,FALSE),0)</f>
        <v>0</v>
      </c>
      <c r="F110" s="3">
        <f>IFERROR(VLOOKUP(B110,[3]Sheet1!B$2:D$478,3,FALSE),0)</f>
        <v>597500</v>
      </c>
      <c r="G110" s="3">
        <v>546000</v>
      </c>
      <c r="H110" s="3">
        <f>IFERROR(VLOOKUP(B110,'[1]All Metro Suburbs'!B$2:F$483,5,FALSE),)</f>
        <v>645000</v>
      </c>
      <c r="I110" s="3">
        <f>IFERROR(VLOOKUP(B110,[2]LSG_Stats_Combined!B$2:F$478,5,FALSE),)</f>
        <v>690000</v>
      </c>
      <c r="J110" s="3">
        <f>IFERROR(VLOOKUP(B110,[3]Sheet1!B$2:F$478,5,FALSE),0)</f>
        <v>621500</v>
      </c>
      <c r="K110" s="3">
        <f>IFERROR(VLOOKUP(B110,[4]Sheet1!B$2:F$478,5,FALSE),0)</f>
        <v>583500</v>
      </c>
      <c r="L110" s="3">
        <f>IFERROR(VLOOKUP(B110,[5]LSG_Stats_Combined_2016q2!B$2:F$479,5,FALSE),0)</f>
        <v>481000</v>
      </c>
      <c r="M110" s="3">
        <f>IFERROR(VLOOKUP(B110,[6]LSG_Stats_Combined_2016q3!B$2:F$479,5,FALSE),0)</f>
        <v>549000</v>
      </c>
      <c r="N110" s="3">
        <f>IFERROR(VLOOKUP(B110,[7]LSG_Stats_Combined_2016q4!B$2:F$478,5,FALSE),0)</f>
        <v>720000</v>
      </c>
      <c r="O110" s="3">
        <f>IFERROR(VLOOKUP(B110,[8]LSG_Stats_Combined_2017q1!B$2:F$479,5,FALSE),0)</f>
        <v>641000</v>
      </c>
      <c r="P110" s="3">
        <f>IFERROR(VLOOKUP(B110,[9]LSG_Stats_Combined_2017q2!B$2:F$479,5,FALSE),0)</f>
        <v>701500</v>
      </c>
      <c r="Q110" s="3">
        <f>IFERROR(VLOOKUP(B110,[10]City_Suburb_2017q3!B$2:F$479,5,FALSE),0)</f>
        <v>727000</v>
      </c>
      <c r="R110" s="3">
        <f>IFERROR(VLOOKUP(B110,[11]LSG_Stats_Combined_2017q4!B$2:F$480,5,FALSE),0)</f>
        <v>670000</v>
      </c>
      <c r="S110" s="3">
        <f>IFERROR(VLOOKUP(B110,[12]LSG_Stats_Combined_2018q1!B$1:G$480,5,FALSE),0)</f>
        <v>672500</v>
      </c>
      <c r="T110" s="3">
        <v>435000</v>
      </c>
      <c r="U110" s="3">
        <v>627500</v>
      </c>
      <c r="V110" s="3">
        <v>616000</v>
      </c>
      <c r="W110" s="3">
        <v>775000</v>
      </c>
      <c r="X110" s="3">
        <v>605000</v>
      </c>
      <c r="Y110" s="3">
        <v>539090</v>
      </c>
      <c r="Z110" s="3">
        <v>460000</v>
      </c>
      <c r="AA110" s="3">
        <v>616500</v>
      </c>
      <c r="AB110" s="3">
        <v>579250</v>
      </c>
      <c r="AC110" s="3">
        <v>595000</v>
      </c>
      <c r="AD110" s="3">
        <v>589500</v>
      </c>
      <c r="AE110" s="3">
        <v>690000</v>
      </c>
      <c r="AF110" s="3">
        <v>636500</v>
      </c>
      <c r="AG110" s="3">
        <v>750000</v>
      </c>
      <c r="AH110" s="3">
        <v>782500</v>
      </c>
      <c r="AI110" s="3">
        <v>1080000</v>
      </c>
      <c r="AJ110" s="3">
        <v>870000</v>
      </c>
      <c r="AK110" s="3">
        <v>625000</v>
      </c>
      <c r="AL110" s="3">
        <v>765500</v>
      </c>
      <c r="AM110" s="3">
        <v>955000</v>
      </c>
      <c r="AN110" s="4">
        <v>459000</v>
      </c>
      <c r="AO110" s="4">
        <v>641000</v>
      </c>
      <c r="AP110" s="4">
        <v>757500</v>
      </c>
      <c r="AQ110" s="4">
        <v>945550</v>
      </c>
      <c r="AR110" s="4">
        <v>778500</v>
      </c>
    </row>
    <row r="111" spans="1:44" ht="15" x14ac:dyDescent="0.2">
      <c r="A111" s="2" t="s">
        <v>81</v>
      </c>
      <c r="B111" s="3" t="s">
        <v>109</v>
      </c>
      <c r="C111" s="3">
        <v>1380000</v>
      </c>
      <c r="D111" s="3">
        <f>IFERROR(VLOOKUP(B111,'[1]All Metro Suburbs'!B$2:D$483,3,FALSE),0)</f>
        <v>1136000</v>
      </c>
      <c r="E111" s="3">
        <f>IFERROR(VLOOKUP(B111,[2]LSG_Stats_Combined!B$2:D$478,3,FALSE),0)</f>
        <v>1070000</v>
      </c>
      <c r="F111" s="3">
        <f>IFERROR(VLOOKUP(B111,[3]Sheet1!B$2:D$478,3,FALSE),0)</f>
        <v>1022500</v>
      </c>
      <c r="G111" s="3">
        <v>2150000</v>
      </c>
      <c r="H111" s="3">
        <f>IFERROR(VLOOKUP(B111,'[1]All Metro Suburbs'!B$2:F$483,5,FALSE),)</f>
        <v>1070347</v>
      </c>
      <c r="I111" s="3">
        <f>IFERROR(VLOOKUP(B111,[2]LSG_Stats_Combined!B$2:F$478,5,FALSE),)</f>
        <v>475000</v>
      </c>
      <c r="J111" s="3">
        <f>IFERROR(VLOOKUP(B111,[3]Sheet1!B$2:F$478,5,FALSE),0)</f>
        <v>1027000</v>
      </c>
      <c r="K111" s="3">
        <f>IFERROR(VLOOKUP(B111,[4]Sheet1!B$2:F$478,5,FALSE),0)</f>
        <v>2100000</v>
      </c>
      <c r="L111" s="3">
        <f>IFERROR(VLOOKUP(B111,[5]LSG_Stats_Combined_2016q2!B$2:F$479,5,FALSE),0)</f>
        <v>900000</v>
      </c>
      <c r="M111" s="3">
        <f>IFERROR(VLOOKUP(B111,[6]LSG_Stats_Combined_2016q3!B$2:F$479,5,FALSE),0)</f>
        <v>1000000</v>
      </c>
      <c r="N111" s="3">
        <f>IFERROR(VLOOKUP(B111,[7]LSG_Stats_Combined_2016q4!B$2:F$478,5,FALSE),0)</f>
        <v>1050000</v>
      </c>
      <c r="O111" s="3">
        <f>IFERROR(VLOOKUP(B111,[8]LSG_Stats_Combined_2017q1!B$2:F$479,5,FALSE),0)</f>
        <v>1800000</v>
      </c>
      <c r="P111" s="3">
        <f>IFERROR(VLOOKUP(B111,[9]LSG_Stats_Combined_2017q2!B$2:F$479,5,FALSE),0)</f>
        <v>1855000</v>
      </c>
      <c r="Q111" s="3">
        <f>IFERROR(VLOOKUP(B111,[10]City_Suburb_2017q3!B$2:F$479,5,FALSE),0)</f>
        <v>855000</v>
      </c>
      <c r="R111" s="3">
        <f>IFERROR(VLOOKUP(B111,[11]LSG_Stats_Combined_2017q4!B$2:F$480,5,FALSE),0)</f>
        <v>1182000</v>
      </c>
      <c r="S111" s="3">
        <f>IFERROR(VLOOKUP(B111,[12]LSG_Stats_Combined_2018q1!B$1:G$480,5,FALSE),0)</f>
        <v>2740000</v>
      </c>
      <c r="T111" s="3">
        <v>785000</v>
      </c>
      <c r="U111" s="3">
        <v>1300000</v>
      </c>
      <c r="V111" s="3">
        <v>0</v>
      </c>
      <c r="W111" s="3">
        <v>1030000</v>
      </c>
      <c r="X111" s="3">
        <v>1997500</v>
      </c>
      <c r="Y111" s="3">
        <v>0</v>
      </c>
      <c r="Z111" s="3">
        <v>1340000</v>
      </c>
      <c r="AA111" s="3">
        <v>0</v>
      </c>
      <c r="AB111" s="3">
        <v>505000</v>
      </c>
      <c r="AC111" s="3">
        <v>608750</v>
      </c>
      <c r="AD111" s="3">
        <v>618750</v>
      </c>
      <c r="AE111" s="3">
        <v>700000</v>
      </c>
      <c r="AF111" s="3">
        <v>1222500</v>
      </c>
      <c r="AG111" s="3">
        <v>750000</v>
      </c>
      <c r="AH111" s="3">
        <v>817750</v>
      </c>
      <c r="AI111" s="3">
        <v>1034000</v>
      </c>
      <c r="AJ111" s="3">
        <v>1120000</v>
      </c>
      <c r="AK111" s="3">
        <v>1850000</v>
      </c>
      <c r="AL111" s="3">
        <v>2200000</v>
      </c>
      <c r="AM111" s="3">
        <v>978000</v>
      </c>
      <c r="AN111" s="4">
        <v>1919000</v>
      </c>
      <c r="AO111" s="4">
        <v>1975000</v>
      </c>
      <c r="AP111" s="4">
        <v>1850000</v>
      </c>
      <c r="AQ111" s="4">
        <v>3425000</v>
      </c>
      <c r="AR111" s="4">
        <v>2750000</v>
      </c>
    </row>
    <row r="112" spans="1:44" ht="15" x14ac:dyDescent="0.2">
      <c r="A112" s="2" t="s">
        <v>81</v>
      </c>
      <c r="B112" s="3" t="s">
        <v>110</v>
      </c>
      <c r="C112" s="3">
        <v>500000</v>
      </c>
      <c r="D112" s="3">
        <f>IFERROR(VLOOKUP(B112,'[1]All Metro Suburbs'!B$2:D$483,3,FALSE),0)</f>
        <v>560000</v>
      </c>
      <c r="E112" s="3">
        <f>IFERROR(VLOOKUP(B112,[2]LSG_Stats_Combined!B$2:D$478,3,FALSE),0)</f>
        <v>456500</v>
      </c>
      <c r="F112" s="3">
        <f>IFERROR(VLOOKUP(B112,[3]Sheet1!B$2:D$478,3,FALSE),0)</f>
        <v>590000</v>
      </c>
      <c r="G112" s="3">
        <v>445000</v>
      </c>
      <c r="H112" s="3">
        <f>IFERROR(VLOOKUP(B112,'[1]All Metro Suburbs'!B$2:F$483,5,FALSE),)</f>
        <v>0</v>
      </c>
      <c r="I112" s="3">
        <f>IFERROR(VLOOKUP(B112,[2]LSG_Stats_Combined!B$2:F$478,5,FALSE),)</f>
        <v>0</v>
      </c>
      <c r="J112" s="3">
        <f>IFERROR(VLOOKUP(B112,[3]Sheet1!B$2:F$478,5,FALSE),0)</f>
        <v>0</v>
      </c>
      <c r="K112" s="3">
        <f>IFERROR(VLOOKUP(B112,[4]Sheet1!B$2:F$478,5,FALSE),0)</f>
        <v>505000</v>
      </c>
      <c r="L112" s="3">
        <f>IFERROR(VLOOKUP(B112,[5]LSG_Stats_Combined_2016q2!B$2:F$479,5,FALSE),0)</f>
        <v>0</v>
      </c>
      <c r="M112" s="3">
        <f>IFERROR(VLOOKUP(B112,[6]LSG_Stats_Combined_2016q3!B$2:F$479,5,FALSE),0)</f>
        <v>0</v>
      </c>
      <c r="N112" s="3">
        <f>IFERROR(VLOOKUP(B112,[7]LSG_Stats_Combined_2016q4!B$2:F$478,5,FALSE),0)</f>
        <v>425100</v>
      </c>
      <c r="O112" s="3">
        <f>IFERROR(VLOOKUP(B112,[8]LSG_Stats_Combined_2017q1!B$2:F$479,5,FALSE),0)</f>
        <v>712000</v>
      </c>
      <c r="P112" s="3">
        <f>IFERROR(VLOOKUP(B112,[9]LSG_Stats_Combined_2017q2!B$2:F$479,5,FALSE),0)</f>
        <v>545000</v>
      </c>
      <c r="Q112" s="3">
        <f>IFERROR(VLOOKUP(B112,[10]City_Suburb_2017q3!B$2:F$479,5,FALSE),0)</f>
        <v>506000</v>
      </c>
      <c r="R112" s="3">
        <f>IFERROR(VLOOKUP(B112,[11]LSG_Stats_Combined_2017q4!B$2:F$480,5,FALSE),0)</f>
        <v>605500</v>
      </c>
      <c r="S112" s="3">
        <f>IFERROR(VLOOKUP(B112,[12]LSG_Stats_Combined_2018q1!B$1:G$480,5,FALSE),0)</f>
        <v>845000</v>
      </c>
      <c r="T112" s="3">
        <v>0</v>
      </c>
      <c r="U112" s="3">
        <v>600000</v>
      </c>
      <c r="V112" s="3">
        <v>0</v>
      </c>
      <c r="W112" s="3">
        <v>0</v>
      </c>
      <c r="X112" s="3">
        <v>794000</v>
      </c>
      <c r="Y112" s="3">
        <v>610500</v>
      </c>
      <c r="Z112" s="3">
        <v>430000</v>
      </c>
      <c r="AA112" s="3">
        <v>785000</v>
      </c>
      <c r="AB112" s="3">
        <v>814000</v>
      </c>
      <c r="AC112" s="3">
        <v>827500</v>
      </c>
      <c r="AD112" s="3">
        <v>805000</v>
      </c>
      <c r="AE112" s="3">
        <v>820000</v>
      </c>
      <c r="AF112" s="3">
        <v>815000</v>
      </c>
      <c r="AG112" s="3">
        <v>890000</v>
      </c>
      <c r="AH112" s="3">
        <v>870000</v>
      </c>
      <c r="AI112" s="3">
        <v>1080000</v>
      </c>
      <c r="AJ112" s="3">
        <v>898500</v>
      </c>
      <c r="AK112" s="3">
        <v>950000</v>
      </c>
      <c r="AL112" s="3">
        <v>1740000</v>
      </c>
      <c r="AM112" s="3">
        <v>987500</v>
      </c>
      <c r="AN112" s="4">
        <v>920000</v>
      </c>
      <c r="AO112" s="4">
        <v>850000</v>
      </c>
      <c r="AP112" s="4">
        <v>895000</v>
      </c>
      <c r="AQ112" s="4">
        <v>0</v>
      </c>
      <c r="AR112" s="4">
        <v>929000</v>
      </c>
    </row>
    <row r="113" spans="1:44" ht="15" x14ac:dyDescent="0.2">
      <c r="A113" s="2" t="s">
        <v>81</v>
      </c>
      <c r="B113" s="3" t="s">
        <v>111</v>
      </c>
      <c r="C113" s="3">
        <v>680000</v>
      </c>
      <c r="D113" s="3">
        <f>IFERROR(VLOOKUP(B113,'[1]All Metro Suburbs'!B$2:D$483,3,FALSE),0)</f>
        <v>560000</v>
      </c>
      <c r="E113" s="3">
        <f>IFERROR(VLOOKUP(B113,[2]LSG_Stats_Combined!B$2:D$478,3,FALSE),0)</f>
        <v>639250</v>
      </c>
      <c r="F113" s="3">
        <f>IFERROR(VLOOKUP(B113,[3]Sheet1!B$2:D$478,3,FALSE),0)</f>
        <v>641250</v>
      </c>
      <c r="G113" s="3">
        <v>770000</v>
      </c>
      <c r="H113" s="3">
        <f>IFERROR(VLOOKUP(B113,'[1]All Metro Suburbs'!B$2:F$483,5,FALSE),)</f>
        <v>567500</v>
      </c>
      <c r="I113" s="3">
        <f>IFERROR(VLOOKUP(B113,[2]LSG_Stats_Combined!B$2:F$478,5,FALSE),)</f>
        <v>728000</v>
      </c>
      <c r="J113" s="3">
        <f>IFERROR(VLOOKUP(B113,[3]Sheet1!B$2:F$478,5,FALSE),0)</f>
        <v>633500</v>
      </c>
      <c r="K113" s="3">
        <f>IFERROR(VLOOKUP(B113,[4]Sheet1!B$2:F$478,5,FALSE),0)</f>
        <v>825000</v>
      </c>
      <c r="L113" s="3">
        <f>IFERROR(VLOOKUP(B113,[5]LSG_Stats_Combined_2016q2!B$2:F$479,5,FALSE),0)</f>
        <v>706000</v>
      </c>
      <c r="M113" s="3">
        <f>IFERROR(VLOOKUP(B113,[6]LSG_Stats_Combined_2016q3!B$2:F$479,5,FALSE),0)</f>
        <v>660000</v>
      </c>
      <c r="N113" s="3">
        <f>IFERROR(VLOOKUP(B113,[7]LSG_Stats_Combined_2016q4!B$2:F$478,5,FALSE),0)</f>
        <v>575000</v>
      </c>
      <c r="O113" s="3">
        <f>IFERROR(VLOOKUP(B113,[8]LSG_Stats_Combined_2017q1!B$2:F$479,5,FALSE),0)</f>
        <v>670000</v>
      </c>
      <c r="P113" s="3">
        <f>IFERROR(VLOOKUP(B113,[9]LSG_Stats_Combined_2017q2!B$2:F$479,5,FALSE),0)</f>
        <v>740000</v>
      </c>
      <c r="Q113" s="3">
        <f>IFERROR(VLOOKUP(B113,[10]City_Suburb_2017q3!B$2:F$479,5,FALSE),0)</f>
        <v>770000</v>
      </c>
      <c r="R113" s="3">
        <f>IFERROR(VLOOKUP(B113,[11]LSG_Stats_Combined_2017q4!B$2:F$480,5,FALSE),0)</f>
        <v>712500</v>
      </c>
      <c r="S113" s="3">
        <f>IFERROR(VLOOKUP(B113,[12]LSG_Stats_Combined_2018q1!B$1:G$480,5,FALSE),0)</f>
        <v>691250</v>
      </c>
      <c r="T113" s="3">
        <v>706250</v>
      </c>
      <c r="U113" s="3">
        <v>904000</v>
      </c>
      <c r="V113" s="3">
        <v>751000</v>
      </c>
      <c r="W113" s="3">
        <v>852500</v>
      </c>
      <c r="X113" s="3">
        <v>686000</v>
      </c>
      <c r="Y113" s="3">
        <v>780000</v>
      </c>
      <c r="Z113" s="3">
        <v>811000</v>
      </c>
      <c r="AA113" s="3">
        <v>762500</v>
      </c>
      <c r="AB113" s="3">
        <v>660000</v>
      </c>
      <c r="AC113" s="3">
        <v>718000</v>
      </c>
      <c r="AD113" s="3">
        <v>720000</v>
      </c>
      <c r="AE113" s="3">
        <v>707500</v>
      </c>
      <c r="AF113" s="3">
        <v>702500</v>
      </c>
      <c r="AG113" s="3">
        <v>825000</v>
      </c>
      <c r="AH113" s="3">
        <v>1158250</v>
      </c>
      <c r="AI113" s="3">
        <v>685000</v>
      </c>
      <c r="AJ113" s="3">
        <v>1009000</v>
      </c>
      <c r="AK113" s="3">
        <v>1086250</v>
      </c>
      <c r="AL113" s="3">
        <v>1192500</v>
      </c>
      <c r="AM113" s="3">
        <v>594000</v>
      </c>
      <c r="AN113" s="4">
        <v>1082000</v>
      </c>
      <c r="AO113" s="4">
        <v>1449650</v>
      </c>
      <c r="AP113" s="4">
        <v>1340000</v>
      </c>
      <c r="AQ113" s="4">
        <v>1290000</v>
      </c>
      <c r="AR113" s="4">
        <v>1250000</v>
      </c>
    </row>
    <row r="114" spans="1:44" ht="15" x14ac:dyDescent="0.2">
      <c r="A114" s="2" t="s">
        <v>81</v>
      </c>
      <c r="B114" s="3" t="s">
        <v>112</v>
      </c>
      <c r="C114" s="3">
        <v>451000</v>
      </c>
      <c r="D114" s="3">
        <f>IFERROR(VLOOKUP(B114,'[1]All Metro Suburbs'!B$2:D$483,3,FALSE),0)</f>
        <v>486000</v>
      </c>
      <c r="E114" s="3">
        <f>IFERROR(VLOOKUP(B114,[2]LSG_Stats_Combined!B$2:D$478,3,FALSE),0)</f>
        <v>500500</v>
      </c>
      <c r="F114" s="3">
        <f>IFERROR(VLOOKUP(B114,[3]Sheet1!B$2:D$478,3,FALSE),0)</f>
        <v>549000</v>
      </c>
      <c r="G114" s="3">
        <v>495000</v>
      </c>
      <c r="H114" s="3">
        <f>IFERROR(VLOOKUP(B114,'[1]All Metro Suburbs'!B$2:F$483,5,FALSE),)</f>
        <v>559000</v>
      </c>
      <c r="I114" s="3">
        <f>IFERROR(VLOOKUP(B114,[2]LSG_Stats_Combined!B$2:F$478,5,FALSE),)</f>
        <v>522500</v>
      </c>
      <c r="J114" s="3">
        <f>IFERROR(VLOOKUP(B114,[3]Sheet1!B$2:F$478,5,FALSE),0)</f>
        <v>483500</v>
      </c>
      <c r="K114" s="3">
        <f>IFERROR(VLOOKUP(B114,[4]Sheet1!B$2:F$478,5,FALSE),0)</f>
        <v>551500</v>
      </c>
      <c r="L114" s="3">
        <f>IFERROR(VLOOKUP(B114,[5]LSG_Stats_Combined_2016q2!B$2:F$479,5,FALSE),0)</f>
        <v>560500</v>
      </c>
      <c r="M114" s="3">
        <f>IFERROR(VLOOKUP(B114,[6]LSG_Stats_Combined_2016q3!B$2:F$479,5,FALSE),0)</f>
        <v>585000</v>
      </c>
      <c r="N114" s="3">
        <f>IFERROR(VLOOKUP(B114,[7]LSG_Stats_Combined_2016q4!B$2:F$478,5,FALSE),0)</f>
        <v>533000</v>
      </c>
      <c r="O114" s="3">
        <f>IFERROR(VLOOKUP(B114,[8]LSG_Stats_Combined_2017q1!B$2:F$479,5,FALSE),0)</f>
        <v>539000</v>
      </c>
      <c r="P114" s="3">
        <f>IFERROR(VLOOKUP(B114,[9]LSG_Stats_Combined_2017q2!B$2:F$479,5,FALSE),0)</f>
        <v>599000</v>
      </c>
      <c r="Q114" s="3">
        <f>IFERROR(VLOOKUP(B114,[10]City_Suburb_2017q3!B$2:F$479,5,FALSE),0)</f>
        <v>525000</v>
      </c>
      <c r="R114" s="3">
        <f>IFERROR(VLOOKUP(B114,[11]LSG_Stats_Combined_2017q4!B$2:F$480,5,FALSE),0)</f>
        <v>555000</v>
      </c>
      <c r="S114" s="3">
        <f>IFERROR(VLOOKUP(B114,[12]LSG_Stats_Combined_2018q1!B$1:G$480,5,FALSE),0)</f>
        <v>563750</v>
      </c>
      <c r="T114" s="3">
        <v>592600</v>
      </c>
      <c r="U114" s="3">
        <v>611750</v>
      </c>
      <c r="V114" s="3">
        <v>535000</v>
      </c>
      <c r="W114" s="3">
        <v>545000</v>
      </c>
      <c r="X114" s="3">
        <v>570637.5</v>
      </c>
      <c r="Y114" s="3">
        <v>553500</v>
      </c>
      <c r="Z114" s="3">
        <v>611500</v>
      </c>
      <c r="AA114" s="3">
        <v>750000</v>
      </c>
      <c r="AB114" s="3">
        <v>695000</v>
      </c>
      <c r="AC114" s="3">
        <v>741600</v>
      </c>
      <c r="AD114" s="3">
        <v>818100</v>
      </c>
      <c r="AE114" s="3">
        <v>828000</v>
      </c>
      <c r="AF114" s="3">
        <v>487500</v>
      </c>
      <c r="AG114" s="3">
        <v>995000</v>
      </c>
      <c r="AH114" s="3">
        <v>615000</v>
      </c>
      <c r="AI114" s="3">
        <v>838000</v>
      </c>
      <c r="AJ114" s="3">
        <v>713500</v>
      </c>
      <c r="AK114" s="3">
        <v>970000</v>
      </c>
      <c r="AL114" s="3">
        <v>915000</v>
      </c>
      <c r="AM114" s="3">
        <v>622500</v>
      </c>
      <c r="AN114" s="4">
        <v>940000</v>
      </c>
      <c r="AO114" s="4">
        <v>967000</v>
      </c>
      <c r="AP114" s="4">
        <v>880000</v>
      </c>
      <c r="AQ114" s="4">
        <v>1168750</v>
      </c>
      <c r="AR114" s="4">
        <v>1040300</v>
      </c>
    </row>
    <row r="115" spans="1:44" ht="15" x14ac:dyDescent="0.2">
      <c r="A115" s="2" t="s">
        <v>81</v>
      </c>
      <c r="B115" s="3" t="s">
        <v>113</v>
      </c>
      <c r="C115" s="3">
        <v>450000</v>
      </c>
      <c r="D115" s="3">
        <f>IFERROR(VLOOKUP(B115,'[1]All Metro Suburbs'!B$2:D$483,3,FALSE),0)</f>
        <v>482500</v>
      </c>
      <c r="E115" s="3">
        <f>IFERROR(VLOOKUP(B115,[2]LSG_Stats_Combined!B$2:D$478,3,FALSE),0)</f>
        <v>450000</v>
      </c>
      <c r="F115" s="3">
        <f>IFERROR(VLOOKUP(B115,[3]Sheet1!B$2:D$478,3,FALSE),0)</f>
        <v>472500</v>
      </c>
      <c r="G115" s="3">
        <v>498250</v>
      </c>
      <c r="H115" s="3">
        <f>IFERROR(VLOOKUP(B115,'[1]All Metro Suburbs'!B$2:F$483,5,FALSE),)</f>
        <v>480000</v>
      </c>
      <c r="I115" s="3">
        <f>IFERROR(VLOOKUP(B115,[2]LSG_Stats_Combined!B$2:F$478,5,FALSE),)</f>
        <v>570000</v>
      </c>
      <c r="J115" s="3">
        <f>IFERROR(VLOOKUP(B115,[3]Sheet1!B$2:F$478,5,FALSE),0)</f>
        <v>0</v>
      </c>
      <c r="K115" s="3">
        <f>IFERROR(VLOOKUP(B115,[4]Sheet1!B$2:F$478,5,FALSE),0)</f>
        <v>467500</v>
      </c>
      <c r="L115" s="3">
        <f>IFERROR(VLOOKUP(B115,[5]LSG_Stats_Combined_2016q2!B$2:F$479,5,FALSE),0)</f>
        <v>480000</v>
      </c>
      <c r="M115" s="3">
        <f>IFERROR(VLOOKUP(B115,[6]LSG_Stats_Combined_2016q3!B$2:F$479,5,FALSE),0)</f>
        <v>547500</v>
      </c>
      <c r="N115" s="3">
        <f>IFERROR(VLOOKUP(B115,[7]LSG_Stats_Combined_2016q4!B$2:F$478,5,FALSE),0)</f>
        <v>435000</v>
      </c>
      <c r="O115" s="3">
        <f>IFERROR(VLOOKUP(B115,[8]LSG_Stats_Combined_2017q1!B$2:F$479,5,FALSE),0)</f>
        <v>492000</v>
      </c>
      <c r="P115" s="3">
        <f>IFERROR(VLOOKUP(B115,[9]LSG_Stats_Combined_2017q2!B$2:F$479,5,FALSE),0)</f>
        <v>535800</v>
      </c>
      <c r="Q115" s="3">
        <f>IFERROR(VLOOKUP(B115,[10]City_Suburb_2017q3!B$2:F$479,5,FALSE),0)</f>
        <v>624000</v>
      </c>
      <c r="R115" s="3">
        <f>IFERROR(VLOOKUP(B115,[11]LSG_Stats_Combined_2017q4!B$2:F$480,5,FALSE),0)</f>
        <v>591500</v>
      </c>
      <c r="S115" s="3">
        <f>IFERROR(VLOOKUP(B115,[12]LSG_Stats_Combined_2018q1!B$1:G$480,5,FALSE),0)</f>
        <v>630000</v>
      </c>
      <c r="T115" s="3">
        <v>620000</v>
      </c>
      <c r="U115" s="3">
        <v>682000</v>
      </c>
      <c r="V115" s="3">
        <v>497500</v>
      </c>
      <c r="W115" s="3">
        <v>0</v>
      </c>
      <c r="X115" s="3">
        <v>563500</v>
      </c>
      <c r="Y115" s="3">
        <v>717500</v>
      </c>
      <c r="Z115" s="3">
        <v>490500</v>
      </c>
      <c r="AA115" s="3">
        <v>472000</v>
      </c>
      <c r="AB115" s="3">
        <v>431000</v>
      </c>
      <c r="AC115" s="3">
        <v>461000</v>
      </c>
      <c r="AD115" s="3">
        <v>513500</v>
      </c>
      <c r="AE115" s="3">
        <v>405000</v>
      </c>
      <c r="AF115" s="3">
        <v>773000</v>
      </c>
      <c r="AG115" s="3">
        <v>510000</v>
      </c>
      <c r="AH115" s="3">
        <v>680000</v>
      </c>
      <c r="AI115" s="3">
        <v>739000</v>
      </c>
      <c r="AJ115" s="3">
        <v>0</v>
      </c>
      <c r="AK115" s="3">
        <v>806000</v>
      </c>
      <c r="AL115" s="3">
        <v>792000</v>
      </c>
      <c r="AM115" s="3">
        <v>840000</v>
      </c>
      <c r="AN115" s="4">
        <v>770000</v>
      </c>
      <c r="AO115" s="4">
        <v>1150000</v>
      </c>
      <c r="AP115" s="4">
        <v>1125000</v>
      </c>
      <c r="AQ115" s="4">
        <v>982500</v>
      </c>
      <c r="AR115" s="4">
        <v>1207900</v>
      </c>
    </row>
    <row r="116" spans="1:44" ht="15" x14ac:dyDescent="0.2">
      <c r="A116" s="2" t="s">
        <v>81</v>
      </c>
      <c r="B116" s="3" t="s">
        <v>114</v>
      </c>
      <c r="C116" s="3">
        <v>584750</v>
      </c>
      <c r="D116" s="3">
        <f>IFERROR(VLOOKUP(B116,'[1]All Metro Suburbs'!B$2:D$483,3,FALSE),0)</f>
        <v>790000</v>
      </c>
      <c r="E116" s="3">
        <f>IFERROR(VLOOKUP(B116,[2]LSG_Stats_Combined!B$2:D$478,3,FALSE),0)</f>
        <v>735000</v>
      </c>
      <c r="F116" s="3">
        <f>IFERROR(VLOOKUP(B116,[3]Sheet1!B$2:D$478,3,FALSE),0)</f>
        <v>690000</v>
      </c>
      <c r="G116" s="3">
        <v>776500</v>
      </c>
      <c r="H116" s="3">
        <f>IFERROR(VLOOKUP(B116,'[1]All Metro Suburbs'!B$2:F$483,5,FALSE),)</f>
        <v>794342.5</v>
      </c>
      <c r="I116" s="3">
        <f>IFERROR(VLOOKUP(B116,[2]LSG_Stats_Combined!B$2:F$478,5,FALSE),)</f>
        <v>708000</v>
      </c>
      <c r="J116" s="3">
        <f>IFERROR(VLOOKUP(B116,[3]Sheet1!B$2:F$478,5,FALSE),0)</f>
        <v>649000</v>
      </c>
      <c r="K116" s="3">
        <f>IFERROR(VLOOKUP(B116,[4]Sheet1!B$2:F$478,5,FALSE),0)</f>
        <v>730000</v>
      </c>
      <c r="L116" s="3">
        <f>IFERROR(VLOOKUP(B116,[5]LSG_Stats_Combined_2016q2!B$2:F$479,5,FALSE),0)</f>
        <v>715500</v>
      </c>
      <c r="M116" s="3">
        <f>IFERROR(VLOOKUP(B116,[6]LSG_Stats_Combined_2016q3!B$2:F$479,5,FALSE),0)</f>
        <v>735000</v>
      </c>
      <c r="N116" s="3">
        <f>IFERROR(VLOOKUP(B116,[7]LSG_Stats_Combined_2016q4!B$2:F$478,5,FALSE),0)</f>
        <v>720000</v>
      </c>
      <c r="O116" s="3">
        <f>IFERROR(VLOOKUP(B116,[8]LSG_Stats_Combined_2017q1!B$2:F$479,5,FALSE),0)</f>
        <v>707500</v>
      </c>
      <c r="P116" s="3">
        <f>IFERROR(VLOOKUP(B116,[9]LSG_Stats_Combined_2017q2!B$2:F$479,5,FALSE),0)</f>
        <v>675000</v>
      </c>
      <c r="Q116" s="3">
        <f>IFERROR(VLOOKUP(B116,[10]City_Suburb_2017q3!B$2:F$479,5,FALSE),0)</f>
        <v>752500</v>
      </c>
      <c r="R116" s="3">
        <f>IFERROR(VLOOKUP(B116,[11]LSG_Stats_Combined_2017q4!B$2:F$480,5,FALSE),0)</f>
        <v>820000</v>
      </c>
      <c r="S116" s="3">
        <f>IFERROR(VLOOKUP(B116,[12]LSG_Stats_Combined_2018q1!B$1:G$480,5,FALSE),0)</f>
        <v>712500</v>
      </c>
      <c r="T116" s="3">
        <v>756000</v>
      </c>
      <c r="U116" s="3">
        <v>830000</v>
      </c>
      <c r="V116" s="3">
        <v>777500</v>
      </c>
      <c r="W116" s="3">
        <v>720000</v>
      </c>
      <c r="X116" s="3">
        <v>750000</v>
      </c>
      <c r="Y116" s="3">
        <v>745000</v>
      </c>
      <c r="Z116" s="3">
        <v>841950</v>
      </c>
      <c r="AA116" s="3">
        <v>571995</v>
      </c>
      <c r="AB116" s="3">
        <v>810000</v>
      </c>
      <c r="AC116" s="3">
        <v>555000</v>
      </c>
      <c r="AD116" s="3">
        <v>675000</v>
      </c>
      <c r="AE116" s="3">
        <v>653200</v>
      </c>
      <c r="AF116" s="3">
        <v>602000</v>
      </c>
      <c r="AG116" s="3">
        <v>562000</v>
      </c>
      <c r="AH116" s="3">
        <v>640000</v>
      </c>
      <c r="AI116" s="3">
        <v>710000</v>
      </c>
      <c r="AJ116" s="3">
        <v>880000</v>
      </c>
      <c r="AK116" s="3">
        <v>872500</v>
      </c>
      <c r="AL116" s="3">
        <v>1020000</v>
      </c>
      <c r="AM116" s="3">
        <v>680000</v>
      </c>
      <c r="AN116" s="4">
        <v>810000</v>
      </c>
      <c r="AO116" s="4">
        <v>1140000</v>
      </c>
      <c r="AP116" s="4">
        <v>1190000</v>
      </c>
      <c r="AQ116" s="4">
        <v>1270000</v>
      </c>
      <c r="AR116" s="4">
        <v>1150000</v>
      </c>
    </row>
    <row r="117" spans="1:44" ht="15" x14ac:dyDescent="0.2">
      <c r="A117" s="2" t="s">
        <v>81</v>
      </c>
      <c r="B117" s="3" t="s">
        <v>115</v>
      </c>
      <c r="C117" s="3">
        <v>550000</v>
      </c>
      <c r="D117" s="3">
        <f>IFERROR(VLOOKUP(B117,'[1]All Metro Suburbs'!B$2:D$483,3,FALSE),0)</f>
        <v>520000</v>
      </c>
      <c r="E117" s="3">
        <f>IFERROR(VLOOKUP(B117,[2]LSG_Stats_Combined!B$2:D$478,3,FALSE),0)</f>
        <v>558000</v>
      </c>
      <c r="F117" s="3">
        <f>IFERROR(VLOOKUP(B117,[3]Sheet1!B$2:D$478,3,FALSE),0)</f>
        <v>530000</v>
      </c>
      <c r="G117" s="3">
        <v>600000</v>
      </c>
      <c r="H117" s="3">
        <f>IFERROR(VLOOKUP(B117,'[1]All Metro Suburbs'!B$2:F$483,5,FALSE),)</f>
        <v>822500</v>
      </c>
      <c r="I117" s="3">
        <f>IFERROR(VLOOKUP(B117,[2]LSG_Stats_Combined!B$2:F$478,5,FALSE),)</f>
        <v>529000</v>
      </c>
      <c r="J117" s="3">
        <f>IFERROR(VLOOKUP(B117,[3]Sheet1!B$2:F$478,5,FALSE),0)</f>
        <v>522500</v>
      </c>
      <c r="K117" s="3">
        <f>IFERROR(VLOOKUP(B117,[4]Sheet1!B$2:F$478,5,FALSE),0)</f>
        <v>600000</v>
      </c>
      <c r="L117" s="3">
        <f>IFERROR(VLOOKUP(B117,[5]LSG_Stats_Combined_2016q2!B$2:F$479,5,FALSE),0)</f>
        <v>571500</v>
      </c>
      <c r="M117" s="3">
        <f>IFERROR(VLOOKUP(B117,[6]LSG_Stats_Combined_2016q3!B$2:F$479,5,FALSE),0)</f>
        <v>677000</v>
      </c>
      <c r="N117" s="3">
        <f>IFERROR(VLOOKUP(B117,[7]LSG_Stats_Combined_2016q4!B$2:F$478,5,FALSE),0)</f>
        <v>684500</v>
      </c>
      <c r="O117" s="3">
        <f>IFERROR(VLOOKUP(B117,[8]LSG_Stats_Combined_2017q1!B$2:F$479,5,FALSE),0)</f>
        <v>555000</v>
      </c>
      <c r="P117" s="3">
        <f>IFERROR(VLOOKUP(B117,[9]LSG_Stats_Combined_2017q2!B$2:F$479,5,FALSE),0)</f>
        <v>685000</v>
      </c>
      <c r="Q117" s="3">
        <f>IFERROR(VLOOKUP(B117,[10]City_Suburb_2017q3!B$2:F$479,5,FALSE),0)</f>
        <v>597500</v>
      </c>
      <c r="R117" s="3">
        <f>IFERROR(VLOOKUP(B117,[11]LSG_Stats_Combined_2017q4!B$2:F$480,5,FALSE),0)</f>
        <v>650500</v>
      </c>
      <c r="S117" s="3">
        <f>IFERROR(VLOOKUP(B117,[12]LSG_Stats_Combined_2018q1!B$1:G$480,5,FALSE),0)</f>
        <v>628500</v>
      </c>
      <c r="T117" s="3">
        <v>580000</v>
      </c>
      <c r="U117" s="3">
        <v>585000</v>
      </c>
      <c r="V117" s="3">
        <v>733750</v>
      </c>
      <c r="W117" s="3">
        <v>610000</v>
      </c>
      <c r="X117" s="3">
        <v>670000</v>
      </c>
      <c r="Y117" s="3">
        <v>640000</v>
      </c>
      <c r="Z117" s="3">
        <v>709500</v>
      </c>
      <c r="AA117" s="3">
        <v>686000</v>
      </c>
      <c r="AB117" s="3">
        <v>550000</v>
      </c>
      <c r="AC117" s="3">
        <v>584750</v>
      </c>
      <c r="AD117" s="3">
        <v>626500</v>
      </c>
      <c r="AE117" s="3">
        <v>575000</v>
      </c>
      <c r="AF117" s="3">
        <v>606000</v>
      </c>
      <c r="AG117" s="3">
        <v>795000</v>
      </c>
      <c r="AH117" s="3">
        <v>702875</v>
      </c>
      <c r="AI117" s="3">
        <v>0</v>
      </c>
      <c r="AJ117" s="3">
        <v>757500</v>
      </c>
      <c r="AK117" s="3">
        <v>1100000</v>
      </c>
      <c r="AL117" s="3">
        <v>873750</v>
      </c>
      <c r="AM117" s="3">
        <v>0</v>
      </c>
      <c r="AN117" s="4">
        <v>951350</v>
      </c>
      <c r="AO117" s="4">
        <v>1080000</v>
      </c>
      <c r="AP117" s="4">
        <v>980000</v>
      </c>
      <c r="AQ117" s="4">
        <v>1105000</v>
      </c>
      <c r="AR117" s="4">
        <v>1270000</v>
      </c>
    </row>
    <row r="118" spans="1:44" ht="15" x14ac:dyDescent="0.2">
      <c r="A118" s="2" t="s">
        <v>81</v>
      </c>
      <c r="B118" s="3" t="s">
        <v>116</v>
      </c>
      <c r="C118" s="3">
        <v>631000</v>
      </c>
      <c r="D118" s="3">
        <f>IFERROR(VLOOKUP(B118,'[1]All Metro Suburbs'!B$2:D$483,3,FALSE),0)</f>
        <v>520250</v>
      </c>
      <c r="E118" s="3">
        <f>IFERROR(VLOOKUP(B118,[2]LSG_Stats_Combined!B$2:D$478,3,FALSE),0)</f>
        <v>840000</v>
      </c>
      <c r="F118" s="3">
        <f>IFERROR(VLOOKUP(B118,[3]Sheet1!B$2:D$478,3,FALSE),0)</f>
        <v>600000</v>
      </c>
      <c r="G118" s="3">
        <v>538000</v>
      </c>
      <c r="H118" s="3">
        <f>IFERROR(VLOOKUP(B118,'[1]All Metro Suburbs'!B$2:F$483,5,FALSE),)</f>
        <v>535000</v>
      </c>
      <c r="I118" s="3">
        <f>IFERROR(VLOOKUP(B118,[2]LSG_Stats_Combined!B$2:F$478,5,FALSE),)</f>
        <v>505000</v>
      </c>
      <c r="J118" s="3">
        <f>IFERROR(VLOOKUP(B118,[3]Sheet1!B$2:F$478,5,FALSE),0)</f>
        <v>517500</v>
      </c>
      <c r="K118" s="3">
        <f>IFERROR(VLOOKUP(B118,[4]Sheet1!B$2:F$478,5,FALSE),0)</f>
        <v>652000</v>
      </c>
      <c r="L118" s="3">
        <f>IFERROR(VLOOKUP(B118,[5]LSG_Stats_Combined_2016q2!B$2:F$479,5,FALSE),0)</f>
        <v>580000</v>
      </c>
      <c r="M118" s="3">
        <f>IFERROR(VLOOKUP(B118,[6]LSG_Stats_Combined_2016q3!B$2:F$479,5,FALSE),0)</f>
        <v>550000</v>
      </c>
      <c r="N118" s="3">
        <f>IFERROR(VLOOKUP(B118,[7]LSG_Stats_Combined_2016q4!B$2:F$478,5,FALSE),0)</f>
        <v>590000</v>
      </c>
      <c r="O118" s="3">
        <f>IFERROR(VLOOKUP(B118,[8]LSG_Stats_Combined_2017q1!B$2:F$479,5,FALSE),0)</f>
        <v>493800</v>
      </c>
      <c r="P118" s="3">
        <f>IFERROR(VLOOKUP(B118,[9]LSG_Stats_Combined_2017q2!B$2:F$479,5,FALSE),0)</f>
        <v>598000</v>
      </c>
      <c r="Q118" s="3">
        <f>IFERROR(VLOOKUP(B118,[10]City_Suburb_2017q3!B$2:F$479,5,FALSE),0)</f>
        <v>895000</v>
      </c>
      <c r="R118" s="3">
        <f>IFERROR(VLOOKUP(B118,[11]LSG_Stats_Combined_2017q4!B$2:F$480,5,FALSE),0)</f>
        <v>705000</v>
      </c>
      <c r="S118" s="3">
        <f>IFERROR(VLOOKUP(B118,[12]LSG_Stats_Combined_2018q1!B$1:G$480,5,FALSE),0)</f>
        <v>633000</v>
      </c>
      <c r="T118" s="3">
        <v>750000</v>
      </c>
      <c r="U118" s="3">
        <v>487500</v>
      </c>
      <c r="V118" s="3">
        <v>620000</v>
      </c>
      <c r="W118" s="3">
        <v>637500</v>
      </c>
      <c r="X118" s="3">
        <v>640000</v>
      </c>
      <c r="Y118" s="3">
        <v>525000</v>
      </c>
      <c r="Z118" s="3">
        <v>964000</v>
      </c>
      <c r="AA118" s="3">
        <v>513500</v>
      </c>
      <c r="AB118" s="3">
        <v>595000</v>
      </c>
      <c r="AC118" s="3">
        <v>510000</v>
      </c>
      <c r="AD118" s="3">
        <v>537500</v>
      </c>
      <c r="AE118" s="3">
        <v>485000</v>
      </c>
      <c r="AF118" s="3">
        <v>0</v>
      </c>
      <c r="AG118" s="3">
        <v>673250</v>
      </c>
      <c r="AH118" s="3">
        <v>672750</v>
      </c>
      <c r="AI118" s="3">
        <v>383000</v>
      </c>
      <c r="AJ118" s="3">
        <v>0</v>
      </c>
      <c r="AK118" s="3">
        <v>888000</v>
      </c>
      <c r="AL118" s="3">
        <v>1040000</v>
      </c>
      <c r="AM118" s="3">
        <v>452500</v>
      </c>
      <c r="AN118" s="4">
        <v>0</v>
      </c>
      <c r="AO118" s="4">
        <v>787500</v>
      </c>
      <c r="AP118" s="4">
        <v>800000</v>
      </c>
      <c r="AQ118" s="4">
        <v>800000</v>
      </c>
      <c r="AR118" s="4">
        <v>0</v>
      </c>
    </row>
    <row r="119" spans="1:44" ht="15" x14ac:dyDescent="0.2">
      <c r="A119" s="2" t="s">
        <v>81</v>
      </c>
      <c r="B119" s="3" t="s">
        <v>117</v>
      </c>
      <c r="C119" s="3">
        <v>330000</v>
      </c>
      <c r="D119" s="3">
        <f>IFERROR(VLOOKUP(B119,'[1]All Metro Suburbs'!B$2:D$483,3,FALSE),0)</f>
        <v>433500</v>
      </c>
      <c r="E119" s="3">
        <f>IFERROR(VLOOKUP(B119,[2]LSG_Stats_Combined!B$2:D$478,3,FALSE),0)</f>
        <v>335000</v>
      </c>
      <c r="F119" s="3">
        <f>IFERROR(VLOOKUP(B119,[3]Sheet1!B$2:D$478,3,FALSE),0)</f>
        <v>441500</v>
      </c>
      <c r="G119" s="3">
        <v>335000</v>
      </c>
      <c r="H119" s="3">
        <f>IFERROR(VLOOKUP(B119,'[1]All Metro Suburbs'!B$2:F$483,5,FALSE),)</f>
        <v>432000</v>
      </c>
      <c r="I119" s="3">
        <f>IFERROR(VLOOKUP(B119,[2]LSG_Stats_Combined!B$2:F$478,5,FALSE),)</f>
        <v>380000</v>
      </c>
      <c r="J119" s="3">
        <f>IFERROR(VLOOKUP(B119,[3]Sheet1!B$2:F$478,5,FALSE),0)</f>
        <v>360000</v>
      </c>
      <c r="K119" s="3">
        <f>IFERROR(VLOOKUP(B119,[4]Sheet1!B$2:F$478,5,FALSE),0)</f>
        <v>375000</v>
      </c>
      <c r="L119" s="3">
        <f>IFERROR(VLOOKUP(B119,[5]LSG_Stats_Combined_2016q2!B$2:F$479,5,FALSE),0)</f>
        <v>500000</v>
      </c>
      <c r="M119" s="3">
        <f>IFERROR(VLOOKUP(B119,[6]LSG_Stats_Combined_2016q3!B$2:F$479,5,FALSE),0)</f>
        <v>415000</v>
      </c>
      <c r="N119" s="3">
        <f>IFERROR(VLOOKUP(B119,[7]LSG_Stats_Combined_2016q4!B$2:F$478,5,FALSE),0)</f>
        <v>384500</v>
      </c>
      <c r="O119" s="3">
        <f>IFERROR(VLOOKUP(B119,[8]LSG_Stats_Combined_2017q1!B$2:F$479,5,FALSE),0)</f>
        <v>540000</v>
      </c>
      <c r="P119" s="3">
        <f>IFERROR(VLOOKUP(B119,[9]LSG_Stats_Combined_2017q2!B$2:F$479,5,FALSE),0)</f>
        <v>370000</v>
      </c>
      <c r="Q119" s="3">
        <f>IFERROR(VLOOKUP(B119,[10]City_Suburb_2017q3!B$2:F$479,5,FALSE),0)</f>
        <v>460000</v>
      </c>
      <c r="R119" s="3">
        <f>IFERROR(VLOOKUP(B119,[11]LSG_Stats_Combined_2017q4!B$2:F$480,5,FALSE),0)</f>
        <v>382500</v>
      </c>
      <c r="S119" s="3">
        <f>IFERROR(VLOOKUP(B119,[12]LSG_Stats_Combined_2018q1!B$1:G$480,5,FALSE),0)</f>
        <v>387000</v>
      </c>
      <c r="T119" s="3">
        <v>501500</v>
      </c>
      <c r="U119" s="3">
        <v>418000</v>
      </c>
      <c r="V119" s="3">
        <v>427500</v>
      </c>
      <c r="W119" s="3">
        <v>450000</v>
      </c>
      <c r="X119" s="3">
        <v>429000</v>
      </c>
      <c r="Y119" s="3">
        <v>412500</v>
      </c>
      <c r="Z119" s="3">
        <v>433000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318500</v>
      </c>
      <c r="AG119" s="3">
        <v>0</v>
      </c>
      <c r="AH119" s="3">
        <v>0</v>
      </c>
      <c r="AI119" s="3">
        <v>390000</v>
      </c>
      <c r="AJ119" s="3">
        <v>407500</v>
      </c>
      <c r="AK119" s="3">
        <v>700000</v>
      </c>
      <c r="AL119" s="3">
        <v>0</v>
      </c>
      <c r="AM119" s="3">
        <v>461000</v>
      </c>
      <c r="AN119" s="4">
        <v>677800</v>
      </c>
      <c r="AO119" s="4">
        <v>675000</v>
      </c>
      <c r="AP119" s="4">
        <v>837250</v>
      </c>
      <c r="AQ119" s="4">
        <v>750000</v>
      </c>
      <c r="AR119" s="4">
        <v>880000</v>
      </c>
    </row>
    <row r="120" spans="1:44" ht="15" x14ac:dyDescent="0.2">
      <c r="A120" s="2" t="s">
        <v>81</v>
      </c>
      <c r="B120" s="3" t="s">
        <v>118</v>
      </c>
      <c r="C120" s="3">
        <v>480000</v>
      </c>
      <c r="D120" s="3">
        <f>IFERROR(VLOOKUP(B120,'[1]All Metro Suburbs'!B$2:D$483,3,FALSE),0)</f>
        <v>531000</v>
      </c>
      <c r="E120" s="3">
        <f>IFERROR(VLOOKUP(B120,[2]LSG_Stats_Combined!B$2:D$478,3,FALSE),0)</f>
        <v>555000</v>
      </c>
      <c r="F120" s="3">
        <f>IFERROR(VLOOKUP(B120,[3]Sheet1!B$2:D$478,3,FALSE),0)</f>
        <v>635000</v>
      </c>
      <c r="G120" s="3">
        <v>531500</v>
      </c>
      <c r="H120" s="3">
        <f>IFERROR(VLOOKUP(B120,'[1]All Metro Suburbs'!B$2:F$483,5,FALSE),)</f>
        <v>456500</v>
      </c>
      <c r="I120" s="3">
        <f>IFERROR(VLOOKUP(B120,[2]LSG_Stats_Combined!B$2:F$478,5,FALSE),)</f>
        <v>656000</v>
      </c>
      <c r="J120" s="3">
        <f>IFERROR(VLOOKUP(B120,[3]Sheet1!B$2:F$478,5,FALSE),0)</f>
        <v>580000</v>
      </c>
      <c r="K120" s="3">
        <f>IFERROR(VLOOKUP(B120,[4]Sheet1!B$2:F$478,5,FALSE),0)</f>
        <v>705000</v>
      </c>
      <c r="L120" s="3">
        <f>IFERROR(VLOOKUP(B120,[5]LSG_Stats_Combined_2016q2!B$2:F$479,5,FALSE),0)</f>
        <v>517500</v>
      </c>
      <c r="M120" s="3">
        <f>IFERROR(VLOOKUP(B120,[6]LSG_Stats_Combined_2016q3!B$2:F$479,5,FALSE),0)</f>
        <v>605000</v>
      </c>
      <c r="N120" s="3">
        <f>IFERROR(VLOOKUP(B120,[7]LSG_Stats_Combined_2016q4!B$2:F$478,5,FALSE),0)</f>
        <v>625000</v>
      </c>
      <c r="O120" s="3">
        <f>IFERROR(VLOOKUP(B120,[8]LSG_Stats_Combined_2017q1!B$2:F$479,5,FALSE),0)</f>
        <v>591250</v>
      </c>
      <c r="P120" s="3">
        <f>IFERROR(VLOOKUP(B120,[9]LSG_Stats_Combined_2017q2!B$2:F$479,5,FALSE),0)</f>
        <v>585000</v>
      </c>
      <c r="Q120" s="3">
        <f>IFERROR(VLOOKUP(B120,[10]City_Suburb_2017q3!B$2:F$479,5,FALSE),0)</f>
        <v>565000</v>
      </c>
      <c r="R120" s="3">
        <f>IFERROR(VLOOKUP(B120,[11]LSG_Stats_Combined_2017q4!B$2:F$480,5,FALSE),0)</f>
        <v>590000</v>
      </c>
      <c r="S120" s="3">
        <f>IFERROR(VLOOKUP(B120,[12]LSG_Stats_Combined_2018q1!B$1:G$480,5,FALSE),0)</f>
        <v>620000</v>
      </c>
      <c r="T120" s="3">
        <v>575000</v>
      </c>
      <c r="U120" s="3">
        <v>602500</v>
      </c>
      <c r="V120" s="3">
        <v>667000</v>
      </c>
      <c r="W120" s="3">
        <v>575000</v>
      </c>
      <c r="X120" s="3">
        <v>572500</v>
      </c>
      <c r="Y120" s="3">
        <v>568000</v>
      </c>
      <c r="Z120" s="3">
        <v>564500</v>
      </c>
      <c r="AA120" s="3">
        <v>285807.5</v>
      </c>
      <c r="AB120" s="3">
        <v>287000</v>
      </c>
      <c r="AC120" s="3">
        <v>358300</v>
      </c>
      <c r="AD120" s="3">
        <v>310000</v>
      </c>
      <c r="AE120" s="3">
        <v>352000</v>
      </c>
      <c r="AF120" s="3">
        <v>301750</v>
      </c>
      <c r="AG120" s="3">
        <v>300100</v>
      </c>
      <c r="AH120" s="3">
        <v>340000</v>
      </c>
      <c r="AI120" s="3">
        <v>435000</v>
      </c>
      <c r="AJ120" s="3">
        <v>414500</v>
      </c>
      <c r="AK120" s="3">
        <v>752500</v>
      </c>
      <c r="AL120" s="3">
        <v>787500</v>
      </c>
      <c r="AM120" s="3">
        <v>520000</v>
      </c>
      <c r="AN120" s="4">
        <v>0</v>
      </c>
      <c r="AO120" s="4">
        <v>796125</v>
      </c>
      <c r="AP120" s="4">
        <v>920000</v>
      </c>
      <c r="AQ120" s="4">
        <v>875000</v>
      </c>
      <c r="AR120" s="4">
        <v>0</v>
      </c>
    </row>
    <row r="121" spans="1:44" ht="15" x14ac:dyDescent="0.2">
      <c r="A121" s="2" t="s">
        <v>81</v>
      </c>
      <c r="B121" s="3" t="s">
        <v>119</v>
      </c>
      <c r="C121" s="3">
        <v>417000</v>
      </c>
      <c r="D121" s="3">
        <f>IFERROR(VLOOKUP(B121,'[1]All Metro Suburbs'!B$2:D$483,3,FALSE),0)</f>
        <v>449250</v>
      </c>
      <c r="E121" s="3">
        <f>IFERROR(VLOOKUP(B121,[2]LSG_Stats_Combined!B$2:D$478,3,FALSE),0)</f>
        <v>460000</v>
      </c>
      <c r="F121" s="3">
        <f>IFERROR(VLOOKUP(B121,[3]Sheet1!B$2:D$478,3,FALSE),0)</f>
        <v>447600</v>
      </c>
      <c r="G121" s="3">
        <v>485000</v>
      </c>
      <c r="H121" s="3">
        <f>IFERROR(VLOOKUP(B121,'[1]All Metro Suburbs'!B$2:F$483,5,FALSE),)</f>
        <v>415000</v>
      </c>
      <c r="I121" s="3">
        <f>IFERROR(VLOOKUP(B121,[2]LSG_Stats_Combined!B$2:F$478,5,FALSE),)</f>
        <v>470000</v>
      </c>
      <c r="J121" s="3">
        <f>IFERROR(VLOOKUP(B121,[3]Sheet1!B$2:F$478,5,FALSE),0)</f>
        <v>555000</v>
      </c>
      <c r="K121" s="3">
        <f>IFERROR(VLOOKUP(B121,[4]Sheet1!B$2:F$478,5,FALSE),0)</f>
        <v>481500</v>
      </c>
      <c r="L121" s="3">
        <f>IFERROR(VLOOKUP(B121,[5]LSG_Stats_Combined_2016q2!B$2:F$479,5,FALSE),0)</f>
        <v>450000</v>
      </c>
      <c r="M121" s="3">
        <f>IFERROR(VLOOKUP(B121,[6]LSG_Stats_Combined_2016q3!B$2:F$479,5,FALSE),0)</f>
        <v>518000</v>
      </c>
      <c r="N121" s="3">
        <f>IFERROR(VLOOKUP(B121,[7]LSG_Stats_Combined_2016q4!B$2:F$478,5,FALSE),0)</f>
        <v>491000</v>
      </c>
      <c r="O121" s="3">
        <f>IFERROR(VLOOKUP(B121,[8]LSG_Stats_Combined_2017q1!B$2:F$479,5,FALSE),0)</f>
        <v>535500</v>
      </c>
      <c r="P121" s="3">
        <f>IFERROR(VLOOKUP(B121,[9]LSG_Stats_Combined_2017q2!B$2:F$479,5,FALSE),0)</f>
        <v>562500</v>
      </c>
      <c r="Q121" s="3">
        <f>IFERROR(VLOOKUP(B121,[10]City_Suburb_2017q3!B$2:F$479,5,FALSE),0)</f>
        <v>541000</v>
      </c>
      <c r="R121" s="3">
        <f>IFERROR(VLOOKUP(B121,[11]LSG_Stats_Combined_2017q4!B$2:F$480,5,FALSE),0)</f>
        <v>537500</v>
      </c>
      <c r="S121" s="3">
        <f>IFERROR(VLOOKUP(B121,[12]LSG_Stats_Combined_2018q1!B$1:G$480,5,FALSE),0)</f>
        <v>550000</v>
      </c>
      <c r="T121" s="3">
        <v>530000</v>
      </c>
      <c r="U121" s="3">
        <v>542500</v>
      </c>
      <c r="V121" s="3">
        <v>508000</v>
      </c>
      <c r="W121" s="3">
        <v>585000</v>
      </c>
      <c r="X121" s="3">
        <v>575000</v>
      </c>
      <c r="Y121" s="3">
        <v>511000</v>
      </c>
      <c r="Z121" s="3">
        <v>525000</v>
      </c>
      <c r="AA121" s="3">
        <v>303000</v>
      </c>
      <c r="AB121" s="3">
        <v>340000</v>
      </c>
      <c r="AC121" s="3">
        <v>327500</v>
      </c>
      <c r="AD121" s="3">
        <v>349000</v>
      </c>
      <c r="AE121" s="3">
        <v>300500</v>
      </c>
      <c r="AF121" s="3">
        <v>385000</v>
      </c>
      <c r="AG121" s="3">
        <v>342500</v>
      </c>
      <c r="AH121" s="3">
        <v>353750</v>
      </c>
      <c r="AI121" s="3">
        <v>470000</v>
      </c>
      <c r="AJ121" s="3">
        <v>455000</v>
      </c>
      <c r="AK121" s="3">
        <v>760000</v>
      </c>
      <c r="AL121" s="3">
        <v>815000</v>
      </c>
      <c r="AM121" s="3">
        <v>472500</v>
      </c>
      <c r="AN121" s="4">
        <v>0</v>
      </c>
      <c r="AO121" s="4">
        <v>797500</v>
      </c>
      <c r="AP121" s="4">
        <v>983000</v>
      </c>
      <c r="AQ121" s="4">
        <v>905000</v>
      </c>
      <c r="AR121" s="4">
        <v>0</v>
      </c>
    </row>
    <row r="122" spans="1:44" ht="15" x14ac:dyDescent="0.2">
      <c r="A122" s="2" t="s">
        <v>81</v>
      </c>
      <c r="B122" s="3" t="s">
        <v>120</v>
      </c>
      <c r="C122" s="3">
        <v>413500</v>
      </c>
      <c r="D122" s="3">
        <f>IFERROR(VLOOKUP(B122,'[1]All Metro Suburbs'!B$2:D$483,3,FALSE),0)</f>
        <v>459000</v>
      </c>
      <c r="E122" s="3">
        <f>IFERROR(VLOOKUP(B122,[2]LSG_Stats_Combined!B$2:D$478,3,FALSE),0)</f>
        <v>521500</v>
      </c>
      <c r="F122" s="3">
        <f>IFERROR(VLOOKUP(B122,[3]Sheet1!B$2:D$478,3,FALSE),0)</f>
        <v>462475</v>
      </c>
      <c r="G122" s="3">
        <v>454000</v>
      </c>
      <c r="H122" s="3">
        <f>IFERROR(VLOOKUP(B122,'[1]All Metro Suburbs'!B$2:F$483,5,FALSE),)</f>
        <v>462500</v>
      </c>
      <c r="I122" s="3">
        <f>IFERROR(VLOOKUP(B122,[2]LSG_Stats_Combined!B$2:F$478,5,FALSE),)</f>
        <v>451000</v>
      </c>
      <c r="J122" s="3">
        <f>IFERROR(VLOOKUP(B122,[3]Sheet1!B$2:F$478,5,FALSE),0)</f>
        <v>491250</v>
      </c>
      <c r="K122" s="3">
        <f>IFERROR(VLOOKUP(B122,[4]Sheet1!B$2:F$478,5,FALSE),0)</f>
        <v>445000</v>
      </c>
      <c r="L122" s="3">
        <f>IFERROR(VLOOKUP(B122,[5]LSG_Stats_Combined_2016q2!B$2:F$479,5,FALSE),0)</f>
        <v>489000</v>
      </c>
      <c r="M122" s="3">
        <f>IFERROR(VLOOKUP(B122,[6]LSG_Stats_Combined_2016q3!B$2:F$479,5,FALSE),0)</f>
        <v>496500</v>
      </c>
      <c r="N122" s="3">
        <f>IFERROR(VLOOKUP(B122,[7]LSG_Stats_Combined_2016q4!B$2:F$478,5,FALSE),0)</f>
        <v>431250</v>
      </c>
      <c r="O122" s="3">
        <f>IFERROR(VLOOKUP(B122,[8]LSG_Stats_Combined_2017q1!B$2:F$479,5,FALSE),0)</f>
        <v>511000</v>
      </c>
      <c r="P122" s="3">
        <f>IFERROR(VLOOKUP(B122,[9]LSG_Stats_Combined_2017q2!B$2:F$479,5,FALSE),0)</f>
        <v>445000</v>
      </c>
      <c r="Q122" s="3">
        <f>IFERROR(VLOOKUP(B122,[10]City_Suburb_2017q3!B$2:F$479,5,FALSE),0)</f>
        <v>482330</v>
      </c>
      <c r="R122" s="3">
        <f>IFERROR(VLOOKUP(B122,[11]LSG_Stats_Combined_2017q4!B$2:F$480,5,FALSE),0)</f>
        <v>486750</v>
      </c>
      <c r="S122" s="3">
        <f>IFERROR(VLOOKUP(B122,[12]LSG_Stats_Combined_2018q1!B$1:G$480,5,FALSE),0)</f>
        <v>457500</v>
      </c>
      <c r="T122" s="3">
        <v>499750</v>
      </c>
      <c r="U122" s="3">
        <v>542500</v>
      </c>
      <c r="V122" s="3">
        <v>495000</v>
      </c>
      <c r="W122" s="3">
        <v>511250</v>
      </c>
      <c r="X122" s="3">
        <v>547500</v>
      </c>
      <c r="Y122" s="3">
        <v>547500</v>
      </c>
      <c r="Z122" s="3">
        <v>542000</v>
      </c>
      <c r="AA122" s="3">
        <v>367500</v>
      </c>
      <c r="AB122" s="3">
        <v>341500</v>
      </c>
      <c r="AC122" s="3">
        <v>361000</v>
      </c>
      <c r="AD122" s="3">
        <v>372375</v>
      </c>
      <c r="AE122" s="3">
        <v>357750</v>
      </c>
      <c r="AF122" s="3">
        <v>377500</v>
      </c>
      <c r="AG122" s="3">
        <v>375000</v>
      </c>
      <c r="AH122" s="3">
        <v>430500</v>
      </c>
      <c r="AI122" s="3">
        <v>0</v>
      </c>
      <c r="AJ122" s="3">
        <v>600000</v>
      </c>
      <c r="AK122" s="3">
        <v>787500</v>
      </c>
      <c r="AL122" s="3">
        <v>810000</v>
      </c>
      <c r="AM122" s="3">
        <v>600000</v>
      </c>
      <c r="AN122" s="4">
        <v>0</v>
      </c>
      <c r="AO122" s="4">
        <v>740000</v>
      </c>
      <c r="AP122" s="4">
        <v>888500</v>
      </c>
      <c r="AQ122" s="4">
        <v>775000</v>
      </c>
      <c r="AR122" s="4">
        <v>0</v>
      </c>
    </row>
    <row r="123" spans="1:44" ht="15" x14ac:dyDescent="0.2">
      <c r="A123" s="2" t="s">
        <v>121</v>
      </c>
      <c r="B123" s="3" t="s">
        <v>122</v>
      </c>
      <c r="C123" s="3">
        <v>0</v>
      </c>
      <c r="D123" s="3">
        <f>IFERROR(VLOOKUP(B123,'[1]All Metro Suburbs'!B$2:D$483,3,FALSE),0)</f>
        <v>0</v>
      </c>
      <c r="E123" s="3">
        <f>IFERROR(VLOOKUP(B123,[2]LSG_Stats_Combined!B$2:D$478,3,FALSE),0)</f>
        <v>0</v>
      </c>
      <c r="F123" s="3">
        <f>IFERROR(VLOOKUP(B123,[3]Sheet1!B$2:D$478,3,FALSE),0)</f>
        <v>0</v>
      </c>
      <c r="G123" s="3">
        <v>0</v>
      </c>
      <c r="H123" s="3">
        <f>IFERROR(VLOOKUP(B123,'[1]All Metro Suburbs'!B$2:F$483,5,FALSE),)</f>
        <v>0</v>
      </c>
      <c r="I123" s="3">
        <f>IFERROR(VLOOKUP(B123,[2]LSG_Stats_Combined!B$2:F$478,5,FALSE),)</f>
        <v>0</v>
      </c>
      <c r="J123" s="3">
        <f>IFERROR(VLOOKUP(B123,[3]Sheet1!B$2:F$478,5,FALSE),0)</f>
        <v>0</v>
      </c>
      <c r="K123" s="3">
        <f>IFERROR(VLOOKUP(B123,[4]Sheet1!B$2:F$478,5,FALSE),0)</f>
        <v>0</v>
      </c>
      <c r="L123" s="3">
        <f>IFERROR(VLOOKUP(B123,[5]LSG_Stats_Combined_2016q2!B$2:F$479,5,FALSE),0)</f>
        <v>0</v>
      </c>
      <c r="M123" s="3">
        <f>IFERROR(VLOOKUP(B123,[6]LSG_Stats_Combined_2016q3!B$2:F$479,5,FALSE),0)</f>
        <v>0</v>
      </c>
      <c r="N123" s="3">
        <f>IFERROR(VLOOKUP(B123,[7]LSG_Stats_Combined_2016q4!B$2:F$478,5,FALSE),0)</f>
        <v>0</v>
      </c>
      <c r="O123" s="3">
        <f>IFERROR(VLOOKUP(B123,[8]LSG_Stats_Combined_2017q1!B$2:F$479,5,FALSE),0)</f>
        <v>0</v>
      </c>
      <c r="P123" s="3">
        <f>IFERROR(VLOOKUP(B123,[9]LSG_Stats_Combined_2017q2!B$2:F$479,5,FALSE),0)</f>
        <v>0</v>
      </c>
      <c r="Q123" s="3">
        <f>IFERROR(VLOOKUP(B123,[10]City_Suburb_2017q3!B$2:F$479,5,FALSE),0)</f>
        <v>0</v>
      </c>
      <c r="R123" s="3">
        <f>IFERROR(VLOOKUP(B123,[11]LSG_Stats_Combined_2017q4!B$2:F$480,5,FALSE),0)</f>
        <v>0</v>
      </c>
      <c r="S123" s="3">
        <f>IFERROR(VLOOKUP(B123,[12]LSG_Stats_Combined_2018q1!B$1:G$480,5,FALSE),0)</f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334000</v>
      </c>
      <c r="AB123" s="3">
        <v>424000</v>
      </c>
      <c r="AC123" s="3">
        <v>400000</v>
      </c>
      <c r="AD123" s="3">
        <v>520000</v>
      </c>
      <c r="AE123" s="3">
        <v>435000</v>
      </c>
      <c r="AF123" s="3">
        <v>375000</v>
      </c>
      <c r="AG123" s="3">
        <v>570000</v>
      </c>
      <c r="AH123" s="3">
        <v>408750</v>
      </c>
      <c r="AI123" s="3">
        <v>490000</v>
      </c>
      <c r="AJ123" s="3">
        <v>800000</v>
      </c>
      <c r="AK123" s="3">
        <v>0</v>
      </c>
      <c r="AL123" s="3">
        <v>0</v>
      </c>
      <c r="AM123" s="3">
        <v>450000</v>
      </c>
      <c r="AN123" s="4">
        <v>0</v>
      </c>
      <c r="AO123" s="4">
        <v>0</v>
      </c>
      <c r="AP123" s="4">
        <v>0</v>
      </c>
      <c r="AQ123" s="4">
        <v>0</v>
      </c>
      <c r="AR123" s="4">
        <v>0</v>
      </c>
    </row>
    <row r="124" spans="1:44" ht="15" x14ac:dyDescent="0.2">
      <c r="A124" s="2" t="s">
        <v>121</v>
      </c>
      <c r="B124" s="3" t="s">
        <v>123</v>
      </c>
      <c r="C124" s="3">
        <v>283000</v>
      </c>
      <c r="D124" s="3">
        <f>IFERROR(VLOOKUP(B124,'[1]All Metro Suburbs'!B$2:D$483,3,FALSE),0)</f>
        <v>286000</v>
      </c>
      <c r="E124" s="3">
        <f>IFERROR(VLOOKUP(B124,[2]LSG_Stats_Combined!B$2:D$478,3,FALSE),0)</f>
        <v>272000</v>
      </c>
      <c r="F124" s="3">
        <f>IFERROR(VLOOKUP(B124,[3]Sheet1!B$2:D$478,3,FALSE),0)</f>
        <v>275000</v>
      </c>
      <c r="G124" s="3">
        <v>310000</v>
      </c>
      <c r="H124" s="3">
        <f>IFERROR(VLOOKUP(B124,'[1]All Metro Suburbs'!B$2:F$483,5,FALSE),)</f>
        <v>272500</v>
      </c>
      <c r="I124" s="3">
        <f>IFERROR(VLOOKUP(B124,[2]LSG_Stats_Combined!B$2:F$478,5,FALSE),)</f>
        <v>260000</v>
      </c>
      <c r="J124" s="3">
        <f>IFERROR(VLOOKUP(B124,[3]Sheet1!B$2:F$478,5,FALSE),0)</f>
        <v>337500</v>
      </c>
      <c r="K124" s="3">
        <f>IFERROR(VLOOKUP(B124,[4]Sheet1!B$2:F$478,5,FALSE),0)</f>
        <v>270975</v>
      </c>
      <c r="L124" s="3">
        <f>IFERROR(VLOOKUP(B124,[5]LSG_Stats_Combined_2016q2!B$2:F$479,5,FALSE),0)</f>
        <v>322500</v>
      </c>
      <c r="M124" s="3">
        <f>IFERROR(VLOOKUP(B124,[6]LSG_Stats_Combined_2016q3!B$2:F$479,5,FALSE),0)</f>
        <v>286000</v>
      </c>
      <c r="N124" s="3">
        <f>IFERROR(VLOOKUP(B124,[7]LSG_Stats_Combined_2016q4!B$2:F$478,5,FALSE),0)</f>
        <v>329750</v>
      </c>
      <c r="O124" s="3">
        <f>IFERROR(VLOOKUP(B124,[8]LSG_Stats_Combined_2017q1!B$2:F$479,5,FALSE),0)</f>
        <v>313000</v>
      </c>
      <c r="P124" s="3">
        <f>IFERROR(VLOOKUP(B124,[9]LSG_Stats_Combined_2017q2!B$2:F$479,5,FALSE),0)</f>
        <v>307500</v>
      </c>
      <c r="Q124" s="3">
        <f>IFERROR(VLOOKUP(B124,[10]City_Suburb_2017q3!B$2:F$479,5,FALSE),0)</f>
        <v>369950</v>
      </c>
      <c r="R124" s="3">
        <f>IFERROR(VLOOKUP(B124,[11]LSG_Stats_Combined_2017q4!B$2:F$480,5,FALSE),0)</f>
        <v>345000</v>
      </c>
      <c r="S124" s="3">
        <f>IFERROR(VLOOKUP(B124,[12]LSG_Stats_Combined_2018q1!B$1:G$480,5,FALSE),0)</f>
        <v>259500</v>
      </c>
      <c r="T124" s="3">
        <v>302000</v>
      </c>
      <c r="U124" s="3">
        <v>287500</v>
      </c>
      <c r="V124" s="3">
        <v>310000</v>
      </c>
      <c r="W124" s="3">
        <v>296000</v>
      </c>
      <c r="X124" s="3">
        <v>319950</v>
      </c>
      <c r="Y124" s="3">
        <v>360000</v>
      </c>
      <c r="Z124" s="3">
        <v>290000</v>
      </c>
      <c r="AA124" s="3">
        <v>352250</v>
      </c>
      <c r="AB124" s="3">
        <v>0</v>
      </c>
      <c r="AC124" s="3">
        <v>302500</v>
      </c>
      <c r="AD124" s="3">
        <v>367000</v>
      </c>
      <c r="AE124" s="3">
        <v>315000</v>
      </c>
      <c r="AF124" s="3">
        <v>457000</v>
      </c>
      <c r="AG124" s="3">
        <v>452500</v>
      </c>
      <c r="AH124" s="3">
        <v>490000</v>
      </c>
      <c r="AI124" s="3">
        <v>420000</v>
      </c>
      <c r="AJ124" s="3">
        <v>427500</v>
      </c>
      <c r="AK124" s="3">
        <v>370000</v>
      </c>
      <c r="AL124" s="3">
        <v>415000</v>
      </c>
      <c r="AM124" s="3">
        <v>419000</v>
      </c>
      <c r="AN124" s="4">
        <v>435000</v>
      </c>
      <c r="AO124" s="4">
        <v>449250</v>
      </c>
      <c r="AP124" s="4">
        <v>505000</v>
      </c>
      <c r="AQ124" s="4">
        <v>506500</v>
      </c>
      <c r="AR124" s="4">
        <v>465000</v>
      </c>
    </row>
    <row r="125" spans="1:44" ht="15" x14ac:dyDescent="0.2">
      <c r="A125" s="2" t="s">
        <v>121</v>
      </c>
      <c r="B125" s="3" t="s">
        <v>124</v>
      </c>
      <c r="C125" s="3">
        <v>300000</v>
      </c>
      <c r="D125" s="3">
        <f>IFERROR(VLOOKUP(B125,'[1]All Metro Suburbs'!B$2:D$483,3,FALSE),0)</f>
        <v>240000</v>
      </c>
      <c r="E125" s="3">
        <f>IFERROR(VLOOKUP(B125,[2]LSG_Stats_Combined!B$2:D$478,3,FALSE),0)</f>
        <v>310000</v>
      </c>
      <c r="F125" s="3">
        <f>IFERROR(VLOOKUP(B125,[3]Sheet1!B$2:D$478,3,FALSE),0)</f>
        <v>270009</v>
      </c>
      <c r="G125" s="3">
        <v>292000</v>
      </c>
      <c r="H125" s="3">
        <f>IFERROR(VLOOKUP(B125,'[1]All Metro Suburbs'!B$2:F$483,5,FALSE),)</f>
        <v>300000</v>
      </c>
      <c r="I125" s="3">
        <f>IFERROR(VLOOKUP(B125,[2]LSG_Stats_Combined!B$2:F$478,5,FALSE),)</f>
        <v>317450</v>
      </c>
      <c r="J125" s="3">
        <f>IFERROR(VLOOKUP(B125,[3]Sheet1!B$2:F$478,5,FALSE),0)</f>
        <v>248000</v>
      </c>
      <c r="K125" s="3">
        <f>IFERROR(VLOOKUP(B125,[4]Sheet1!B$2:F$478,5,FALSE),0)</f>
        <v>300650</v>
      </c>
      <c r="L125" s="3">
        <f>IFERROR(VLOOKUP(B125,[5]LSG_Stats_Combined_2016q2!B$2:F$479,5,FALSE),0)</f>
        <v>300000</v>
      </c>
      <c r="M125" s="3">
        <f>IFERROR(VLOOKUP(B125,[6]LSG_Stats_Combined_2016q3!B$2:F$479,5,FALSE),0)</f>
        <v>304175</v>
      </c>
      <c r="N125" s="3">
        <f>IFERROR(VLOOKUP(B125,[7]LSG_Stats_Combined_2016q4!B$2:F$478,5,FALSE),0)</f>
        <v>254000</v>
      </c>
      <c r="O125" s="3">
        <f>IFERROR(VLOOKUP(B125,[8]LSG_Stats_Combined_2017q1!B$2:F$479,5,FALSE),0)</f>
        <v>325000</v>
      </c>
      <c r="P125" s="3">
        <f>IFERROR(VLOOKUP(B125,[9]LSG_Stats_Combined_2017q2!B$2:F$479,5,FALSE),0)</f>
        <v>294000</v>
      </c>
      <c r="Q125" s="3">
        <f>IFERROR(VLOOKUP(B125,[10]City_Suburb_2017q3!B$2:F$479,5,FALSE),0)</f>
        <v>328000</v>
      </c>
      <c r="R125" s="3">
        <f>IFERROR(VLOOKUP(B125,[11]LSG_Stats_Combined_2017q4!B$2:F$480,5,FALSE),0)</f>
        <v>247000</v>
      </c>
      <c r="S125" s="3">
        <f>IFERROR(VLOOKUP(B125,[12]LSG_Stats_Combined_2018q1!B$1:G$480,5,FALSE),0)</f>
        <v>360000</v>
      </c>
      <c r="T125" s="3">
        <v>295000</v>
      </c>
      <c r="U125" s="3">
        <v>328500</v>
      </c>
      <c r="V125" s="3">
        <v>371000</v>
      </c>
      <c r="W125" s="3">
        <v>269000</v>
      </c>
      <c r="X125" s="3">
        <v>312000</v>
      </c>
      <c r="Y125" s="3">
        <v>319500</v>
      </c>
      <c r="Z125" s="3">
        <v>285000</v>
      </c>
      <c r="AA125" s="3">
        <v>340000</v>
      </c>
      <c r="AB125" s="3">
        <v>347500</v>
      </c>
      <c r="AC125" s="3">
        <v>367500</v>
      </c>
      <c r="AD125" s="3">
        <v>381500</v>
      </c>
      <c r="AE125" s="3">
        <v>487500</v>
      </c>
      <c r="AF125" s="3">
        <v>385000</v>
      </c>
      <c r="AG125" s="3">
        <v>425000</v>
      </c>
      <c r="AH125" s="3">
        <v>455000</v>
      </c>
      <c r="AI125" s="3">
        <v>455000</v>
      </c>
      <c r="AJ125" s="3">
        <v>390000</v>
      </c>
      <c r="AK125" s="3">
        <v>420000</v>
      </c>
      <c r="AL125" s="3">
        <v>440000</v>
      </c>
      <c r="AM125" s="3">
        <v>354000</v>
      </c>
      <c r="AN125" s="4">
        <v>445000</v>
      </c>
      <c r="AO125" s="4">
        <v>491000</v>
      </c>
      <c r="AP125" s="4">
        <v>500000</v>
      </c>
      <c r="AQ125" s="4">
        <v>510000</v>
      </c>
      <c r="AR125" s="4">
        <v>535000</v>
      </c>
    </row>
    <row r="126" spans="1:44" ht="15" x14ac:dyDescent="0.2">
      <c r="A126" s="2" t="s">
        <v>121</v>
      </c>
      <c r="B126" s="3" t="s">
        <v>125</v>
      </c>
      <c r="C126" s="3">
        <v>364500</v>
      </c>
      <c r="D126" s="3">
        <f>IFERROR(VLOOKUP(B126,'[1]All Metro Suburbs'!B$2:D$483,3,FALSE),0)</f>
        <v>361250</v>
      </c>
      <c r="E126" s="3">
        <f>IFERROR(VLOOKUP(B126,[2]LSG_Stats_Combined!B$2:D$478,3,FALSE),0)</f>
        <v>310000</v>
      </c>
      <c r="F126" s="3">
        <f>IFERROR(VLOOKUP(B126,[3]Sheet1!B$2:D$478,3,FALSE),0)</f>
        <v>335000</v>
      </c>
      <c r="G126" s="3">
        <v>330000</v>
      </c>
      <c r="H126" s="3">
        <f>IFERROR(VLOOKUP(B126,'[1]All Metro Suburbs'!B$2:F$483,5,FALSE),)</f>
        <v>334000</v>
      </c>
      <c r="I126" s="3">
        <f>IFERROR(VLOOKUP(B126,[2]LSG_Stats_Combined!B$2:F$478,5,FALSE),)</f>
        <v>377500</v>
      </c>
      <c r="J126" s="3">
        <f>IFERROR(VLOOKUP(B126,[3]Sheet1!B$2:F$478,5,FALSE),0)</f>
        <v>375000</v>
      </c>
      <c r="K126" s="3">
        <f>IFERROR(VLOOKUP(B126,[4]Sheet1!B$2:F$478,5,FALSE),0)</f>
        <v>363000</v>
      </c>
      <c r="L126" s="3">
        <f>IFERROR(VLOOKUP(B126,[5]LSG_Stats_Combined_2016q2!B$2:F$479,5,FALSE),0)</f>
        <v>357500</v>
      </c>
      <c r="M126" s="3">
        <f>IFERROR(VLOOKUP(B126,[6]LSG_Stats_Combined_2016q3!B$2:F$479,5,FALSE),0)</f>
        <v>332000</v>
      </c>
      <c r="N126" s="3">
        <f>IFERROR(VLOOKUP(B126,[7]LSG_Stats_Combined_2016q4!B$2:F$478,5,FALSE),0)</f>
        <v>330000</v>
      </c>
      <c r="O126" s="3">
        <f>IFERROR(VLOOKUP(B126,[8]LSG_Stats_Combined_2017q1!B$2:F$479,5,FALSE),0)</f>
        <v>342500</v>
      </c>
      <c r="P126" s="3">
        <f>IFERROR(VLOOKUP(B126,[9]LSG_Stats_Combined_2017q2!B$2:F$479,5,FALSE),0)</f>
        <v>370000</v>
      </c>
      <c r="Q126" s="3">
        <f>IFERROR(VLOOKUP(B126,[10]City_Suburb_2017q3!B$2:F$479,5,FALSE),0)</f>
        <v>390000</v>
      </c>
      <c r="R126" s="3">
        <f>IFERROR(VLOOKUP(B126,[11]LSG_Stats_Combined_2017q4!B$2:F$480,5,FALSE),0)</f>
        <v>311000</v>
      </c>
      <c r="S126" s="3">
        <f>IFERROR(VLOOKUP(B126,[12]LSG_Stats_Combined_2018q1!B$1:G$480,5,FALSE),0)</f>
        <v>358000</v>
      </c>
      <c r="T126" s="3">
        <v>331000</v>
      </c>
      <c r="U126" s="3">
        <v>313500</v>
      </c>
      <c r="V126" s="3">
        <v>335000</v>
      </c>
      <c r="W126" s="3">
        <v>378500</v>
      </c>
      <c r="X126" s="3">
        <v>365000</v>
      </c>
      <c r="Y126" s="3">
        <v>315000</v>
      </c>
      <c r="Z126" s="3">
        <v>418000</v>
      </c>
      <c r="AA126" s="3">
        <v>446000</v>
      </c>
      <c r="AB126" s="3">
        <v>380000</v>
      </c>
      <c r="AC126" s="3">
        <v>316000</v>
      </c>
      <c r="AD126" s="3">
        <v>415000</v>
      </c>
      <c r="AE126" s="3">
        <v>355000</v>
      </c>
      <c r="AF126" s="3">
        <v>261750</v>
      </c>
      <c r="AG126" s="3">
        <v>405000</v>
      </c>
      <c r="AH126" s="3">
        <v>400000</v>
      </c>
      <c r="AI126" s="3">
        <v>0</v>
      </c>
      <c r="AJ126" s="3">
        <v>345000</v>
      </c>
      <c r="AK126" s="3">
        <v>432500</v>
      </c>
      <c r="AL126" s="3">
        <v>464295</v>
      </c>
      <c r="AM126" s="3">
        <v>0</v>
      </c>
      <c r="AN126" s="4">
        <v>491250</v>
      </c>
      <c r="AO126" s="4">
        <v>500000</v>
      </c>
      <c r="AP126" s="4">
        <v>566000</v>
      </c>
      <c r="AQ126" s="4">
        <v>573500</v>
      </c>
      <c r="AR126" s="4">
        <v>590000</v>
      </c>
    </row>
    <row r="127" spans="1:44" ht="15" x14ac:dyDescent="0.2">
      <c r="A127" s="2" t="s">
        <v>121</v>
      </c>
      <c r="B127" s="3" t="s">
        <v>126</v>
      </c>
      <c r="C127" s="3">
        <v>0</v>
      </c>
      <c r="D127" s="3">
        <f>IFERROR(VLOOKUP(B127,'[1]All Metro Suburbs'!B$2:D$483,3,FALSE),0)</f>
        <v>522500</v>
      </c>
      <c r="E127" s="3">
        <f>IFERROR(VLOOKUP(B127,[2]LSG_Stats_Combined!B$2:D$478,3,FALSE),0)</f>
        <v>412500</v>
      </c>
      <c r="F127" s="3">
        <f>IFERROR(VLOOKUP(B127,[3]Sheet1!B$2:D$478,3,FALSE),0)</f>
        <v>387500</v>
      </c>
      <c r="G127" s="3">
        <v>417000</v>
      </c>
      <c r="H127" s="3">
        <f>IFERROR(VLOOKUP(B127,'[1]All Metro Suburbs'!B$2:F$483,5,FALSE),)</f>
        <v>0</v>
      </c>
      <c r="I127" s="3">
        <f>IFERROR(VLOOKUP(B127,[2]LSG_Stats_Combined!B$2:F$478,5,FALSE),)</f>
        <v>0</v>
      </c>
      <c r="J127" s="3">
        <f>IFERROR(VLOOKUP(B127,[3]Sheet1!B$2:F$478,5,FALSE),0)</f>
        <v>520000</v>
      </c>
      <c r="K127" s="3">
        <f>IFERROR(VLOOKUP(B127,[4]Sheet1!B$2:F$478,5,FALSE),0)</f>
        <v>345000</v>
      </c>
      <c r="L127" s="3">
        <f>IFERROR(VLOOKUP(B127,[5]LSG_Stats_Combined_2016q2!B$2:F$479,5,FALSE),0)</f>
        <v>402000</v>
      </c>
      <c r="M127" s="3">
        <f>IFERROR(VLOOKUP(B127,[6]LSG_Stats_Combined_2016q3!B$2:F$479,5,FALSE),0)</f>
        <v>330000</v>
      </c>
      <c r="N127" s="3">
        <f>IFERROR(VLOOKUP(B127,[7]LSG_Stats_Combined_2016q4!B$2:F$478,5,FALSE),0)</f>
        <v>0</v>
      </c>
      <c r="O127" s="3">
        <f>IFERROR(VLOOKUP(B127,[8]LSG_Stats_Combined_2017q1!B$2:F$479,5,FALSE),0)</f>
        <v>265000</v>
      </c>
      <c r="P127" s="3">
        <f>IFERROR(VLOOKUP(B127,[9]LSG_Stats_Combined_2017q2!B$2:F$479,5,FALSE),0)</f>
        <v>415000</v>
      </c>
      <c r="Q127" s="3">
        <f>IFERROR(VLOOKUP(B127,[10]City_Suburb_2017q3!B$2:F$479,5,FALSE),0)</f>
        <v>343000</v>
      </c>
      <c r="R127" s="3">
        <f>IFERROR(VLOOKUP(B127,[11]LSG_Stats_Combined_2017q4!B$2:F$480,5,FALSE),0)</f>
        <v>410000</v>
      </c>
      <c r="S127" s="3">
        <f>IFERROR(VLOOKUP(B127,[12]LSG_Stats_Combined_2018q1!B$1:G$480,5,FALSE),0)</f>
        <v>440860</v>
      </c>
      <c r="T127" s="3">
        <v>423530</v>
      </c>
      <c r="U127" s="3">
        <v>0</v>
      </c>
      <c r="V127" s="3">
        <v>345000</v>
      </c>
      <c r="W127" s="3">
        <v>440000</v>
      </c>
      <c r="X127" s="3">
        <v>412725</v>
      </c>
      <c r="Y127" s="3">
        <v>415000</v>
      </c>
      <c r="Z127" s="3">
        <v>375000</v>
      </c>
      <c r="AA127" s="3">
        <v>253750</v>
      </c>
      <c r="AB127" s="3">
        <v>323750</v>
      </c>
      <c r="AC127" s="3">
        <v>217500</v>
      </c>
      <c r="AD127" s="3">
        <v>261750</v>
      </c>
      <c r="AE127" s="3">
        <v>240000</v>
      </c>
      <c r="AF127" s="3">
        <v>425000</v>
      </c>
      <c r="AG127" s="3">
        <v>258500</v>
      </c>
      <c r="AH127" s="3">
        <v>312500</v>
      </c>
      <c r="AI127" s="3">
        <v>0</v>
      </c>
      <c r="AJ127" s="3">
        <v>0</v>
      </c>
      <c r="AK127" s="3">
        <v>578300</v>
      </c>
      <c r="AL127" s="3">
        <v>500000</v>
      </c>
      <c r="AM127" s="3">
        <v>0</v>
      </c>
      <c r="AN127" s="4">
        <v>550000</v>
      </c>
      <c r="AO127" s="4">
        <v>567500</v>
      </c>
      <c r="AP127" s="4">
        <v>532500</v>
      </c>
      <c r="AQ127" s="4">
        <v>615000</v>
      </c>
      <c r="AR127" s="4">
        <v>612500</v>
      </c>
    </row>
    <row r="128" spans="1:44" ht="15" x14ac:dyDescent="0.2">
      <c r="A128" s="2" t="s">
        <v>121</v>
      </c>
      <c r="B128" s="3" t="s">
        <v>121</v>
      </c>
      <c r="C128" s="3">
        <v>320000</v>
      </c>
      <c r="D128" s="3">
        <f>IFERROR(VLOOKUP(B128,'[1]All Metro Suburbs'!B$2:D$483,3,FALSE),0)</f>
        <v>287500</v>
      </c>
      <c r="E128" s="3">
        <f>IFERROR(VLOOKUP(B128,[2]LSG_Stats_Combined!B$2:D$478,3,FALSE),0)</f>
        <v>240000</v>
      </c>
      <c r="F128" s="3">
        <f>IFERROR(VLOOKUP(B128,[3]Sheet1!B$2:D$478,3,FALSE),0)</f>
        <v>423500</v>
      </c>
      <c r="G128" s="3">
        <v>325000</v>
      </c>
      <c r="H128" s="3">
        <f>IFERROR(VLOOKUP(B128,'[1]All Metro Suburbs'!B$2:F$483,5,FALSE),)</f>
        <v>327000</v>
      </c>
      <c r="I128" s="3">
        <f>IFERROR(VLOOKUP(B128,[2]LSG_Stats_Combined!B$2:F$478,5,FALSE),)</f>
        <v>384500</v>
      </c>
      <c r="J128" s="3">
        <f>IFERROR(VLOOKUP(B128,[3]Sheet1!B$2:F$478,5,FALSE),0)</f>
        <v>390000</v>
      </c>
      <c r="K128" s="3">
        <f>IFERROR(VLOOKUP(B128,[4]Sheet1!B$2:F$478,5,FALSE),0)</f>
        <v>0</v>
      </c>
      <c r="L128" s="3">
        <f>IFERROR(VLOOKUP(B128,[5]LSG_Stats_Combined_2016q2!B$2:F$479,5,FALSE),0)</f>
        <v>0</v>
      </c>
      <c r="M128" s="3">
        <f>IFERROR(VLOOKUP(B128,[6]LSG_Stats_Combined_2016q3!B$2:F$479,5,FALSE),0)</f>
        <v>230000</v>
      </c>
      <c r="N128" s="3">
        <f>IFERROR(VLOOKUP(B128,[7]LSG_Stats_Combined_2016q4!B$2:F$478,5,FALSE),0)</f>
        <v>340000</v>
      </c>
      <c r="O128" s="3">
        <f>IFERROR(VLOOKUP(B128,[8]LSG_Stats_Combined_2017q1!B$2:F$479,5,FALSE),0)</f>
        <v>442500</v>
      </c>
      <c r="P128" s="3">
        <f>IFERROR(VLOOKUP(B128,[9]LSG_Stats_Combined_2017q2!B$2:F$479,5,FALSE),0)</f>
        <v>297500</v>
      </c>
      <c r="Q128" s="3">
        <f>IFERROR(VLOOKUP(B128,[10]City_Suburb_2017q3!B$2:F$479,5,FALSE),0)</f>
        <v>408500</v>
      </c>
      <c r="R128" s="3">
        <f>IFERROR(VLOOKUP(B128,[11]LSG_Stats_Combined_2017q4!B$2:F$480,5,FALSE),0)</f>
        <v>277500</v>
      </c>
      <c r="S128" s="3">
        <f>IFERROR(VLOOKUP(B128,[12]LSG_Stats_Combined_2018q1!B$1:G$480,5,FALSE),0)</f>
        <v>373750</v>
      </c>
      <c r="T128" s="3">
        <v>295000</v>
      </c>
      <c r="U128" s="3">
        <v>355000</v>
      </c>
      <c r="V128" s="3">
        <v>365000</v>
      </c>
      <c r="W128" s="3">
        <v>400000</v>
      </c>
      <c r="X128" s="3">
        <v>350000</v>
      </c>
      <c r="Y128" s="3">
        <v>395000</v>
      </c>
      <c r="Z128" s="3">
        <v>382500</v>
      </c>
      <c r="AA128" s="3">
        <v>0</v>
      </c>
      <c r="AB128" s="3">
        <v>0</v>
      </c>
      <c r="AC128" s="3">
        <v>0</v>
      </c>
      <c r="AD128" s="3">
        <v>410000</v>
      </c>
      <c r="AE128" s="3">
        <v>0</v>
      </c>
      <c r="AF128" s="3">
        <v>0</v>
      </c>
      <c r="AG128" s="3">
        <v>0</v>
      </c>
      <c r="AH128" s="3">
        <v>0</v>
      </c>
      <c r="AI128" s="3">
        <v>450000</v>
      </c>
      <c r="AJ128" s="3">
        <v>0</v>
      </c>
      <c r="AK128" s="3">
        <v>0</v>
      </c>
      <c r="AL128" s="3">
        <v>880750</v>
      </c>
      <c r="AM128" s="3">
        <v>715000</v>
      </c>
      <c r="AN128" s="4">
        <v>0</v>
      </c>
      <c r="AO128" s="4">
        <v>560000</v>
      </c>
      <c r="AP128" s="4">
        <v>0</v>
      </c>
      <c r="AQ128" s="4">
        <v>475000</v>
      </c>
      <c r="AR128" s="4">
        <v>815000</v>
      </c>
    </row>
    <row r="129" spans="1:44" ht="15" x14ac:dyDescent="0.2">
      <c r="A129" s="2" t="s">
        <v>121</v>
      </c>
      <c r="B129" s="3" t="s">
        <v>127</v>
      </c>
      <c r="C129" s="3">
        <v>347500</v>
      </c>
      <c r="D129" s="3">
        <f>IFERROR(VLOOKUP(B129,'[1]All Metro Suburbs'!B$2:D$483,3,FALSE),0)</f>
        <v>327500</v>
      </c>
      <c r="E129" s="3">
        <f>IFERROR(VLOOKUP(B129,[2]LSG_Stats_Combined!B$2:D$478,3,FALSE),0)</f>
        <v>330000</v>
      </c>
      <c r="F129" s="3">
        <f>IFERROR(VLOOKUP(B129,[3]Sheet1!B$2:D$478,3,FALSE),0)</f>
        <v>325000</v>
      </c>
      <c r="G129" s="3">
        <v>355000</v>
      </c>
      <c r="H129" s="3">
        <f>IFERROR(VLOOKUP(B129,'[1]All Metro Suburbs'!B$2:F$483,5,FALSE),)</f>
        <v>285000</v>
      </c>
      <c r="I129" s="3">
        <f>IFERROR(VLOOKUP(B129,[2]LSG_Stats_Combined!B$2:F$478,5,FALSE),)</f>
        <v>343500</v>
      </c>
      <c r="J129" s="3">
        <f>IFERROR(VLOOKUP(B129,[3]Sheet1!B$2:F$478,5,FALSE),0)</f>
        <v>315000</v>
      </c>
      <c r="K129" s="3">
        <f>IFERROR(VLOOKUP(B129,[4]Sheet1!B$2:F$478,5,FALSE),0)</f>
        <v>368750</v>
      </c>
      <c r="L129" s="3">
        <f>IFERROR(VLOOKUP(B129,[5]LSG_Stats_Combined_2016q2!B$2:F$479,5,FALSE),0)</f>
        <v>321500</v>
      </c>
      <c r="M129" s="3">
        <f>IFERROR(VLOOKUP(B129,[6]LSG_Stats_Combined_2016q3!B$2:F$479,5,FALSE),0)</f>
        <v>400000</v>
      </c>
      <c r="N129" s="3">
        <f>IFERROR(VLOOKUP(B129,[7]LSG_Stats_Combined_2016q4!B$2:F$478,5,FALSE),0)</f>
        <v>395000</v>
      </c>
      <c r="O129" s="3">
        <f>IFERROR(VLOOKUP(B129,[8]LSG_Stats_Combined_2017q1!B$2:F$479,5,FALSE),0)</f>
        <v>360000</v>
      </c>
      <c r="P129" s="3">
        <f>IFERROR(VLOOKUP(B129,[9]LSG_Stats_Combined_2017q2!B$2:F$479,5,FALSE),0)</f>
        <v>365000</v>
      </c>
      <c r="Q129" s="3">
        <f>IFERROR(VLOOKUP(B129,[10]City_Suburb_2017q3!B$2:F$479,5,FALSE),0)</f>
        <v>352000</v>
      </c>
      <c r="R129" s="3">
        <f>IFERROR(VLOOKUP(B129,[11]LSG_Stats_Combined_2017q4!B$2:F$480,5,FALSE),0)</f>
        <v>355475</v>
      </c>
      <c r="S129" s="3">
        <f>IFERROR(VLOOKUP(B129,[12]LSG_Stats_Combined_2018q1!B$1:G$480,5,FALSE),0)</f>
        <v>365000</v>
      </c>
      <c r="T129" s="3">
        <v>382500</v>
      </c>
      <c r="U129" s="3">
        <v>385000</v>
      </c>
      <c r="V129" s="3">
        <v>380000</v>
      </c>
      <c r="W129" s="3">
        <v>427000</v>
      </c>
      <c r="X129" s="3">
        <v>361230.5</v>
      </c>
      <c r="Y129" s="3">
        <v>370000</v>
      </c>
      <c r="Z129" s="3">
        <v>378250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460000</v>
      </c>
      <c r="AG129" s="3">
        <v>0</v>
      </c>
      <c r="AH129" s="3">
        <v>0</v>
      </c>
      <c r="AI129" s="3">
        <v>0</v>
      </c>
      <c r="AJ129" s="3">
        <v>0</v>
      </c>
      <c r="AK129" s="3">
        <v>544000</v>
      </c>
      <c r="AL129" s="3">
        <v>545000</v>
      </c>
      <c r="AM129" s="3">
        <v>0</v>
      </c>
      <c r="AN129" s="4">
        <v>605000</v>
      </c>
      <c r="AO129" s="4">
        <v>567500</v>
      </c>
      <c r="AP129" s="4">
        <v>600000</v>
      </c>
      <c r="AQ129" s="4">
        <v>617500</v>
      </c>
      <c r="AR129" s="4">
        <v>733000</v>
      </c>
    </row>
    <row r="130" spans="1:44" ht="15" x14ac:dyDescent="0.2">
      <c r="A130" s="2" t="s">
        <v>121</v>
      </c>
      <c r="B130" s="3" t="s">
        <v>128</v>
      </c>
      <c r="C130" s="3">
        <v>326000</v>
      </c>
      <c r="D130" s="3">
        <f>IFERROR(VLOOKUP(B130,'[1]All Metro Suburbs'!B$2:D$483,3,FALSE),0)</f>
        <v>295250</v>
      </c>
      <c r="E130" s="3">
        <f>IFERROR(VLOOKUP(B130,[2]LSG_Stats_Combined!B$2:D$478,3,FALSE),0)</f>
        <v>380000</v>
      </c>
      <c r="F130" s="3">
        <f>IFERROR(VLOOKUP(B130,[3]Sheet1!B$2:D$478,3,FALSE),0)</f>
        <v>356000</v>
      </c>
      <c r="G130" s="3">
        <v>276000</v>
      </c>
      <c r="H130" s="3">
        <f>IFERROR(VLOOKUP(B130,'[1]All Metro Suburbs'!B$2:F$483,5,FALSE),)</f>
        <v>274250</v>
      </c>
      <c r="I130" s="3">
        <f>IFERROR(VLOOKUP(B130,[2]LSG_Stats_Combined!B$2:F$478,5,FALSE),)</f>
        <v>280000</v>
      </c>
      <c r="J130" s="3">
        <f>IFERROR(VLOOKUP(B130,[3]Sheet1!B$2:F$478,5,FALSE),0)</f>
        <v>305975</v>
      </c>
      <c r="K130" s="3">
        <f>IFERROR(VLOOKUP(B130,[4]Sheet1!B$2:F$478,5,FALSE),0)</f>
        <v>362475</v>
      </c>
      <c r="L130" s="3">
        <f>IFERROR(VLOOKUP(B130,[5]LSG_Stats_Combined_2016q2!B$2:F$479,5,FALSE),0)</f>
        <v>319250</v>
      </c>
      <c r="M130" s="3">
        <f>IFERROR(VLOOKUP(B130,[6]LSG_Stats_Combined_2016q3!B$2:F$479,5,FALSE),0)</f>
        <v>305000</v>
      </c>
      <c r="N130" s="3">
        <f>IFERROR(VLOOKUP(B130,[7]LSG_Stats_Combined_2016q4!B$2:F$478,5,FALSE),0)</f>
        <v>282475</v>
      </c>
      <c r="O130" s="3">
        <f>IFERROR(VLOOKUP(B130,[8]LSG_Stats_Combined_2017q1!B$2:F$479,5,FALSE),0)</f>
        <v>278250</v>
      </c>
      <c r="P130" s="3">
        <f>IFERROR(VLOOKUP(B130,[9]LSG_Stats_Combined_2017q2!B$2:F$479,5,FALSE),0)</f>
        <v>330000</v>
      </c>
      <c r="Q130" s="3">
        <f>IFERROR(VLOOKUP(B130,[10]City_Suburb_2017q3!B$2:F$479,5,FALSE),0)</f>
        <v>299000</v>
      </c>
      <c r="R130" s="3">
        <f>IFERROR(VLOOKUP(B130,[11]LSG_Stats_Combined_2017q4!B$2:F$480,5,FALSE),0)</f>
        <v>306500</v>
      </c>
      <c r="S130" s="3">
        <f>IFERROR(VLOOKUP(B130,[12]LSG_Stats_Combined_2018q1!B$1:G$480,5,FALSE),0)</f>
        <v>457500</v>
      </c>
      <c r="T130" s="3">
        <v>319500</v>
      </c>
      <c r="U130" s="3">
        <v>354000</v>
      </c>
      <c r="V130" s="3">
        <v>349500</v>
      </c>
      <c r="W130" s="3">
        <v>323750</v>
      </c>
      <c r="X130" s="3">
        <v>327500</v>
      </c>
      <c r="Y130" s="3">
        <v>307500</v>
      </c>
      <c r="Z130" s="3">
        <v>325000</v>
      </c>
      <c r="AA130" s="3">
        <v>0</v>
      </c>
      <c r="AB130" s="3">
        <v>380000</v>
      </c>
      <c r="AC130" s="3">
        <v>336000</v>
      </c>
      <c r="AD130" s="3">
        <v>382500</v>
      </c>
      <c r="AE130" s="3">
        <v>433500</v>
      </c>
      <c r="AF130" s="3">
        <v>0</v>
      </c>
      <c r="AG130" s="3">
        <v>560000</v>
      </c>
      <c r="AH130" s="3">
        <v>0</v>
      </c>
      <c r="AI130" s="3">
        <v>441000</v>
      </c>
      <c r="AJ130" s="3">
        <v>0</v>
      </c>
      <c r="AK130" s="3">
        <v>440250</v>
      </c>
      <c r="AL130" s="3">
        <v>480000</v>
      </c>
      <c r="AM130" s="3">
        <v>495000</v>
      </c>
      <c r="AN130" s="4">
        <v>487500</v>
      </c>
      <c r="AO130" s="4">
        <v>514000</v>
      </c>
      <c r="AP130" s="4">
        <v>647500</v>
      </c>
      <c r="AQ130" s="4">
        <v>633500</v>
      </c>
      <c r="AR130" s="4">
        <v>605000</v>
      </c>
    </row>
    <row r="131" spans="1:44" ht="15" x14ac:dyDescent="0.2">
      <c r="A131" s="2" t="s">
        <v>121</v>
      </c>
      <c r="B131" s="3" t="s">
        <v>129</v>
      </c>
      <c r="C131" s="3">
        <v>247500</v>
      </c>
      <c r="D131" s="3">
        <f>IFERROR(VLOOKUP(B131,'[1]All Metro Suburbs'!B$2:D$483,3,FALSE),0)</f>
        <v>271000</v>
      </c>
      <c r="E131" s="3">
        <f>IFERROR(VLOOKUP(B131,[2]LSG_Stats_Combined!B$2:D$478,3,FALSE),0)</f>
        <v>340000</v>
      </c>
      <c r="F131" s="3">
        <f>IFERROR(VLOOKUP(B131,[3]Sheet1!B$2:D$478,3,FALSE),0)</f>
        <v>232000</v>
      </c>
      <c r="G131" s="3">
        <v>206250</v>
      </c>
      <c r="H131" s="3">
        <f>IFERROR(VLOOKUP(B131,'[1]All Metro Suburbs'!B$2:F$483,5,FALSE),)</f>
        <v>0</v>
      </c>
      <c r="I131" s="3">
        <f>IFERROR(VLOOKUP(B131,[2]LSG_Stats_Combined!B$2:F$478,5,FALSE),)</f>
        <v>302500</v>
      </c>
      <c r="J131" s="3">
        <f>IFERROR(VLOOKUP(B131,[3]Sheet1!B$2:F$478,5,FALSE),0)</f>
        <v>155000</v>
      </c>
      <c r="K131" s="3">
        <f>IFERROR(VLOOKUP(B131,[4]Sheet1!B$2:F$478,5,FALSE),0)</f>
        <v>269500</v>
      </c>
      <c r="L131" s="3">
        <f>IFERROR(VLOOKUP(B131,[5]LSG_Stats_Combined_2016q2!B$2:F$479,5,FALSE),0)</f>
        <v>247000</v>
      </c>
      <c r="M131" s="3">
        <f>IFERROR(VLOOKUP(B131,[6]LSG_Stats_Combined_2016q3!B$2:F$479,5,FALSE),0)</f>
        <v>325000</v>
      </c>
      <c r="N131" s="3">
        <f>IFERROR(VLOOKUP(B131,[7]LSG_Stats_Combined_2016q4!B$2:F$478,5,FALSE),0)</f>
        <v>257500</v>
      </c>
      <c r="O131" s="3">
        <f>IFERROR(VLOOKUP(B131,[8]LSG_Stats_Combined_2017q1!B$2:F$479,5,FALSE),0)</f>
        <v>202750</v>
      </c>
      <c r="P131" s="3">
        <f>IFERROR(VLOOKUP(B131,[9]LSG_Stats_Combined_2017q2!B$2:F$479,5,FALSE),0)</f>
        <v>305000</v>
      </c>
      <c r="Q131" s="3">
        <f>IFERROR(VLOOKUP(B131,[10]City_Suburb_2017q3!B$2:F$479,5,FALSE),0)</f>
        <v>263750</v>
      </c>
      <c r="R131" s="3">
        <f>IFERROR(VLOOKUP(B131,[11]LSG_Stats_Combined_2017q4!B$2:F$480,5,FALSE),0)</f>
        <v>272000</v>
      </c>
      <c r="S131" s="3">
        <f>IFERROR(VLOOKUP(B131,[12]LSG_Stats_Combined_2018q1!B$1:G$480,5,FALSE),0)</f>
        <v>375000</v>
      </c>
      <c r="T131" s="3">
        <v>316250</v>
      </c>
      <c r="U131" s="3">
        <v>260000</v>
      </c>
      <c r="V131" s="3">
        <v>195000</v>
      </c>
      <c r="W131" s="3">
        <v>285000</v>
      </c>
      <c r="X131" s="3">
        <v>264000</v>
      </c>
      <c r="Y131" s="3">
        <v>275000</v>
      </c>
      <c r="Z131" s="3">
        <v>235500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347500</v>
      </c>
      <c r="AG131" s="3">
        <v>0</v>
      </c>
      <c r="AH131" s="3">
        <v>0</v>
      </c>
      <c r="AI131" s="3">
        <v>1200000</v>
      </c>
      <c r="AJ131" s="3">
        <v>418500</v>
      </c>
      <c r="AK131" s="3">
        <v>330000</v>
      </c>
      <c r="AL131" s="3">
        <v>368750</v>
      </c>
      <c r="AM131" s="3">
        <v>1437500</v>
      </c>
      <c r="AN131" s="4">
        <v>522000</v>
      </c>
      <c r="AO131" s="4">
        <v>570000</v>
      </c>
      <c r="AP131" s="4">
        <v>418000</v>
      </c>
      <c r="AQ131" s="4">
        <v>425000</v>
      </c>
      <c r="AR131" s="4">
        <v>800000</v>
      </c>
    </row>
    <row r="132" spans="1:44" ht="15" x14ac:dyDescent="0.2">
      <c r="A132" s="2" t="s">
        <v>121</v>
      </c>
      <c r="B132" s="3" t="s">
        <v>130</v>
      </c>
      <c r="C132" s="3">
        <v>0</v>
      </c>
      <c r="D132" s="3">
        <f>IFERROR(VLOOKUP(B132,'[1]All Metro Suburbs'!B$2:D$483,3,FALSE),0)</f>
        <v>0</v>
      </c>
      <c r="E132" s="3">
        <f>IFERROR(VLOOKUP(B132,[2]LSG_Stats_Combined!B$2:D$478,3,FALSE),0)</f>
        <v>0</v>
      </c>
      <c r="F132" s="3">
        <f>IFERROR(VLOOKUP(B132,[3]Sheet1!B$2:D$478,3,FALSE),0)</f>
        <v>0</v>
      </c>
      <c r="G132" s="3">
        <v>0</v>
      </c>
      <c r="H132" s="3">
        <f>IFERROR(VLOOKUP(B132,'[1]All Metro Suburbs'!B$2:F$483,5,FALSE),)</f>
        <v>0</v>
      </c>
      <c r="I132" s="3">
        <f>IFERROR(VLOOKUP(B132,[2]LSG_Stats_Combined!B$2:F$478,5,FALSE),)</f>
        <v>0</v>
      </c>
      <c r="J132" s="3">
        <f>IFERROR(VLOOKUP(B132,[3]Sheet1!B$2:F$478,5,FALSE),0)</f>
        <v>0</v>
      </c>
      <c r="K132" s="3">
        <f>IFERROR(VLOOKUP(B132,[4]Sheet1!B$2:F$478,5,FALSE),0)</f>
        <v>0</v>
      </c>
      <c r="L132" s="3">
        <f>IFERROR(VLOOKUP(B132,[5]LSG_Stats_Combined_2016q2!B$2:F$479,5,FALSE),0)</f>
        <v>0</v>
      </c>
      <c r="M132" s="3">
        <f>IFERROR(VLOOKUP(B132,[6]LSG_Stats_Combined_2016q3!B$2:F$479,5,FALSE),0)</f>
        <v>0</v>
      </c>
      <c r="N132" s="3">
        <f>IFERROR(VLOOKUP(B132,[7]LSG_Stats_Combined_2016q4!B$2:F$478,5,FALSE),0)</f>
        <v>0</v>
      </c>
      <c r="O132" s="3">
        <f>IFERROR(VLOOKUP(B132,[8]LSG_Stats_Combined_2017q1!B$2:F$479,5,FALSE),0)</f>
        <v>0</v>
      </c>
      <c r="P132" s="3">
        <f>IFERROR(VLOOKUP(B132,[9]LSG_Stats_Combined_2017q2!B$2:F$479,5,FALSE),0)</f>
        <v>0</v>
      </c>
      <c r="Q132" s="3">
        <f>IFERROR(VLOOKUP(B132,[10]City_Suburb_2017q3!B$2:F$479,5,FALSE),0)</f>
        <v>0</v>
      </c>
      <c r="R132" s="3">
        <f>IFERROR(VLOOKUP(B132,[11]LSG_Stats_Combined_2017q4!B$2:F$480,5,FALSE),0)</f>
        <v>0</v>
      </c>
      <c r="S132" s="3">
        <f>IFERROR(VLOOKUP(B132,[12]LSG_Stats_Combined_2018q1!B$1:G$480,5,FALSE),0)</f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270000</v>
      </c>
      <c r="AB132" s="3">
        <v>347500</v>
      </c>
      <c r="AC132" s="3">
        <v>337500</v>
      </c>
      <c r="AD132" s="3">
        <v>295000</v>
      </c>
      <c r="AE132" s="3">
        <v>340000</v>
      </c>
      <c r="AF132" s="3">
        <v>1240000</v>
      </c>
      <c r="AG132" s="3">
        <v>355000</v>
      </c>
      <c r="AH132" s="3">
        <v>359000</v>
      </c>
      <c r="AI132" s="3">
        <v>2510000</v>
      </c>
      <c r="AJ132" s="3">
        <v>1067500</v>
      </c>
      <c r="AK132" s="3">
        <v>0</v>
      </c>
      <c r="AL132" s="3">
        <v>575000</v>
      </c>
      <c r="AM132" s="3">
        <v>0</v>
      </c>
      <c r="AN132" s="4">
        <v>0</v>
      </c>
      <c r="AO132" s="4">
        <v>0</v>
      </c>
      <c r="AP132" s="4">
        <v>0</v>
      </c>
      <c r="AQ132" s="4">
        <v>535000</v>
      </c>
      <c r="AR132" s="4">
        <v>600000</v>
      </c>
    </row>
    <row r="133" spans="1:44" ht="15" x14ac:dyDescent="0.2">
      <c r="A133" s="2" t="s">
        <v>121</v>
      </c>
      <c r="B133" s="3" t="s">
        <v>131</v>
      </c>
      <c r="C133" s="3">
        <v>0</v>
      </c>
      <c r="D133" s="3">
        <f>IFERROR(VLOOKUP(B133,'[1]All Metro Suburbs'!B$2:D$483,3,FALSE),0)</f>
        <v>0</v>
      </c>
      <c r="E133" s="3">
        <f>IFERROR(VLOOKUP(B133,[2]LSG_Stats_Combined!B$2:D$478,3,FALSE),0)</f>
        <v>0</v>
      </c>
      <c r="F133" s="3">
        <f>IFERROR(VLOOKUP(B133,[3]Sheet1!B$2:D$478,3,FALSE),0)</f>
        <v>0</v>
      </c>
      <c r="G133" s="3">
        <v>0</v>
      </c>
      <c r="H133" s="3">
        <f>IFERROR(VLOOKUP(B133,'[1]All Metro Suburbs'!B$2:F$483,5,FALSE),)</f>
        <v>0</v>
      </c>
      <c r="I133" s="3">
        <f>IFERROR(VLOOKUP(B133,[2]LSG_Stats_Combined!B$2:F$478,5,FALSE),)</f>
        <v>0</v>
      </c>
      <c r="J133" s="3">
        <f>IFERROR(VLOOKUP(B133,[3]Sheet1!B$2:F$478,5,FALSE),0)</f>
        <v>0</v>
      </c>
      <c r="K133" s="3">
        <f>IFERROR(VLOOKUP(B133,[4]Sheet1!B$2:F$478,5,FALSE),0)</f>
        <v>0</v>
      </c>
      <c r="L133" s="3">
        <f>IFERROR(VLOOKUP(B133,[5]LSG_Stats_Combined_2016q2!B$2:F$479,5,FALSE),0)</f>
        <v>0</v>
      </c>
      <c r="M133" s="3">
        <f>IFERROR(VLOOKUP(B133,[6]LSG_Stats_Combined_2016q3!B$2:F$479,5,FALSE),0)</f>
        <v>0</v>
      </c>
      <c r="N133" s="3">
        <f>IFERROR(VLOOKUP(B133,[7]LSG_Stats_Combined_2016q4!B$2:F$478,5,FALSE),0)</f>
        <v>0</v>
      </c>
      <c r="O133" s="3">
        <f>IFERROR(VLOOKUP(B133,[8]LSG_Stats_Combined_2017q1!B$2:F$479,5,FALSE),0)</f>
        <v>0</v>
      </c>
      <c r="P133" s="3">
        <f>IFERROR(VLOOKUP(B133,[9]LSG_Stats_Combined_2017q2!B$2:F$479,5,FALSE),0)</f>
        <v>0</v>
      </c>
      <c r="Q133" s="3">
        <f>IFERROR(VLOOKUP(B133,[10]City_Suburb_2017q3!B$2:F$479,5,FALSE),0)</f>
        <v>0</v>
      </c>
      <c r="R133" s="3">
        <f>IFERROR(VLOOKUP(B133,[11]LSG_Stats_Combined_2017q4!B$2:F$480,5,FALSE),0)</f>
        <v>0</v>
      </c>
      <c r="S133" s="3">
        <f>IFERROR(VLOOKUP(B133,[12]LSG_Stats_Combined_2018q1!B$1:G$480,5,FALSE),0)</f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698000</v>
      </c>
      <c r="AB133" s="3">
        <v>645000</v>
      </c>
      <c r="AC133" s="3">
        <v>574500</v>
      </c>
      <c r="AD133" s="3">
        <v>840000</v>
      </c>
      <c r="AE133" s="3">
        <v>803500</v>
      </c>
      <c r="AF133" s="3">
        <v>938500</v>
      </c>
      <c r="AG133" s="3">
        <v>1018000</v>
      </c>
      <c r="AH133" s="3">
        <v>1200000</v>
      </c>
      <c r="AI133" s="3">
        <v>987000</v>
      </c>
      <c r="AJ133" s="3">
        <v>1776000</v>
      </c>
      <c r="AK133" s="3">
        <v>0</v>
      </c>
      <c r="AL133" s="3">
        <v>0</v>
      </c>
      <c r="AM133" s="3">
        <v>1585000</v>
      </c>
      <c r="AN133" s="4">
        <v>0</v>
      </c>
      <c r="AO133" s="4">
        <v>0</v>
      </c>
      <c r="AP133" s="4">
        <v>0</v>
      </c>
      <c r="AQ133" s="4">
        <v>0</v>
      </c>
      <c r="AR133" s="4">
        <v>0</v>
      </c>
    </row>
    <row r="134" spans="1:44" ht="15" x14ac:dyDescent="0.2">
      <c r="A134" s="2" t="s">
        <v>121</v>
      </c>
      <c r="B134" s="3" t="s">
        <v>132</v>
      </c>
      <c r="C134" s="3">
        <v>325000</v>
      </c>
      <c r="D134" s="3">
        <f>IFERROR(VLOOKUP(B134,'[1]All Metro Suburbs'!B$2:D$483,3,FALSE),0)</f>
        <v>0</v>
      </c>
      <c r="E134" s="3">
        <f>IFERROR(VLOOKUP(B134,[2]LSG_Stats_Combined!B$2:D$478,3,FALSE),0)</f>
        <v>410000</v>
      </c>
      <c r="F134" s="3">
        <f>IFERROR(VLOOKUP(B134,[3]Sheet1!B$2:D$478,3,FALSE),0)</f>
        <v>0</v>
      </c>
      <c r="G134" s="3">
        <v>355000</v>
      </c>
      <c r="H134" s="3">
        <f>IFERROR(VLOOKUP(B134,'[1]All Metro Suburbs'!B$2:F$483,5,FALSE),)</f>
        <v>0</v>
      </c>
      <c r="I134" s="3">
        <f>IFERROR(VLOOKUP(B134,[2]LSG_Stats_Combined!B$2:F$478,5,FALSE),)</f>
        <v>443750</v>
      </c>
      <c r="J134" s="3">
        <f>IFERROR(VLOOKUP(B134,[3]Sheet1!B$2:F$478,5,FALSE),0)</f>
        <v>0</v>
      </c>
      <c r="K134" s="3">
        <f>IFERROR(VLOOKUP(B134,[4]Sheet1!B$2:F$478,5,FALSE),0)</f>
        <v>0</v>
      </c>
      <c r="L134" s="3">
        <f>IFERROR(VLOOKUP(B134,[5]LSG_Stats_Combined_2016q2!B$2:F$479,5,FALSE),0)</f>
        <v>407500</v>
      </c>
      <c r="M134" s="3">
        <f>IFERROR(VLOOKUP(B134,[6]LSG_Stats_Combined_2016q3!B$2:F$479,5,FALSE),0)</f>
        <v>375000</v>
      </c>
      <c r="N134" s="3">
        <f>IFERROR(VLOOKUP(B134,[7]LSG_Stats_Combined_2016q4!B$2:F$478,5,FALSE),0)</f>
        <v>388000</v>
      </c>
      <c r="O134" s="3">
        <f>IFERROR(VLOOKUP(B134,[8]LSG_Stats_Combined_2017q1!B$2:F$479,5,FALSE),0)</f>
        <v>408500</v>
      </c>
      <c r="P134" s="3">
        <f>IFERROR(VLOOKUP(B134,[9]LSG_Stats_Combined_2017q2!B$2:F$479,5,FALSE),0)</f>
        <v>460000</v>
      </c>
      <c r="Q134" s="3">
        <f>IFERROR(VLOOKUP(B134,[10]City_Suburb_2017q3!B$2:F$479,5,FALSE),0)</f>
        <v>552500</v>
      </c>
      <c r="R134" s="3">
        <f>IFERROR(VLOOKUP(B134,[11]LSG_Stats_Combined_2017q4!B$2:F$480,5,FALSE),0)</f>
        <v>335000</v>
      </c>
      <c r="S134" s="3">
        <f>IFERROR(VLOOKUP(B134,[12]LSG_Stats_Combined_2018q1!B$1:G$480,5,FALSE),0)</f>
        <v>350000</v>
      </c>
      <c r="T134" s="3">
        <v>336000</v>
      </c>
      <c r="U134" s="3">
        <v>350000</v>
      </c>
      <c r="V134" s="3">
        <v>420000</v>
      </c>
      <c r="W134" s="3">
        <v>0</v>
      </c>
      <c r="X134" s="3">
        <v>404000</v>
      </c>
      <c r="Y134" s="3">
        <v>392500</v>
      </c>
      <c r="Z134" s="3">
        <v>0</v>
      </c>
      <c r="AA134" s="3">
        <v>1350000</v>
      </c>
      <c r="AB134" s="3">
        <v>775000</v>
      </c>
      <c r="AC134" s="3">
        <v>1020500</v>
      </c>
      <c r="AD134" s="3">
        <v>1165000</v>
      </c>
      <c r="AE134" s="3">
        <v>1325000</v>
      </c>
      <c r="AF134" s="3">
        <v>1260000</v>
      </c>
      <c r="AG134" s="3">
        <v>0</v>
      </c>
      <c r="AH134" s="3">
        <v>1757500</v>
      </c>
      <c r="AI134" s="3">
        <v>990000</v>
      </c>
      <c r="AJ134" s="3">
        <v>1210000</v>
      </c>
      <c r="AK134" s="3">
        <v>0</v>
      </c>
      <c r="AL134" s="3">
        <v>510000</v>
      </c>
      <c r="AM134" s="3">
        <v>1220000</v>
      </c>
      <c r="AN134" s="4">
        <v>710000</v>
      </c>
      <c r="AO134" s="4">
        <v>550000</v>
      </c>
      <c r="AP134" s="4">
        <v>653000</v>
      </c>
      <c r="AQ134" s="4">
        <v>610000</v>
      </c>
      <c r="AR134" s="4">
        <v>765000</v>
      </c>
    </row>
    <row r="135" spans="1:44" ht="15" x14ac:dyDescent="0.2">
      <c r="A135" s="2" t="s">
        <v>121</v>
      </c>
      <c r="B135" s="3" t="s">
        <v>133</v>
      </c>
      <c r="C135" s="3">
        <v>0</v>
      </c>
      <c r="D135" s="3">
        <f>IFERROR(VLOOKUP(B135,'[1]All Metro Suburbs'!B$2:D$483,3,FALSE),0)</f>
        <v>0</v>
      </c>
      <c r="E135" s="3">
        <f>IFERROR(VLOOKUP(B135,[2]LSG_Stats_Combined!B$2:D$478,3,FALSE),0)</f>
        <v>0</v>
      </c>
      <c r="F135" s="3">
        <f>IFERROR(VLOOKUP(B135,[3]Sheet1!B$2:D$478,3,FALSE),0)</f>
        <v>0</v>
      </c>
      <c r="G135" s="3">
        <v>0</v>
      </c>
      <c r="H135" s="3">
        <f>IFERROR(VLOOKUP(B135,'[1]All Metro Suburbs'!B$2:F$483,5,FALSE),)</f>
        <v>0</v>
      </c>
      <c r="I135" s="3">
        <f>IFERROR(VLOOKUP(B135,[2]LSG_Stats_Combined!B$2:F$478,5,FALSE),)</f>
        <v>0</v>
      </c>
      <c r="J135" s="3">
        <f>IFERROR(VLOOKUP(B135,[3]Sheet1!B$2:F$478,5,FALSE),0)</f>
        <v>0</v>
      </c>
      <c r="K135" s="3">
        <f>IFERROR(VLOOKUP(B135,[4]Sheet1!B$2:F$478,5,FALSE),0)</f>
        <v>0</v>
      </c>
      <c r="L135" s="3">
        <f>IFERROR(VLOOKUP(B135,[5]LSG_Stats_Combined_2016q2!B$2:F$479,5,FALSE),0)</f>
        <v>0</v>
      </c>
      <c r="M135" s="3">
        <f>IFERROR(VLOOKUP(B135,[6]LSG_Stats_Combined_2016q3!B$2:F$479,5,FALSE),0)</f>
        <v>0</v>
      </c>
      <c r="N135" s="3">
        <f>IFERROR(VLOOKUP(B135,[7]LSG_Stats_Combined_2016q4!B$2:F$478,5,FALSE),0)</f>
        <v>0</v>
      </c>
      <c r="O135" s="3">
        <f>IFERROR(VLOOKUP(B135,[8]LSG_Stats_Combined_2017q1!B$2:F$479,5,FALSE),0)</f>
        <v>0</v>
      </c>
      <c r="P135" s="3">
        <f>IFERROR(VLOOKUP(B135,[9]LSG_Stats_Combined_2017q2!B$2:F$479,5,FALSE),0)</f>
        <v>0</v>
      </c>
      <c r="Q135" s="3">
        <f>IFERROR(VLOOKUP(B135,[10]City_Suburb_2017q3!B$2:F$479,5,FALSE),0)</f>
        <v>0</v>
      </c>
      <c r="R135" s="3">
        <f>IFERROR(VLOOKUP(B135,[11]LSG_Stats_Combined_2017q4!B$2:F$480,5,FALSE),0)</f>
        <v>0</v>
      </c>
      <c r="S135" s="3">
        <f>IFERROR(VLOOKUP(B135,[12]LSG_Stats_Combined_2018q1!B$1:G$480,5,FALSE),0)</f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777500</v>
      </c>
      <c r="AB135" s="3">
        <v>940000</v>
      </c>
      <c r="AC135" s="3">
        <v>970000</v>
      </c>
      <c r="AD135" s="3">
        <v>950500</v>
      </c>
      <c r="AE135" s="3">
        <v>890000</v>
      </c>
      <c r="AF135" s="3">
        <v>892500</v>
      </c>
      <c r="AG135" s="3">
        <v>920000</v>
      </c>
      <c r="AH135" s="3">
        <v>1200000</v>
      </c>
      <c r="AI135" s="3">
        <v>1675000</v>
      </c>
      <c r="AJ135" s="3">
        <v>1100000</v>
      </c>
      <c r="AK135" s="3">
        <v>0</v>
      </c>
      <c r="AL135" s="3">
        <v>0</v>
      </c>
      <c r="AM135" s="3">
        <v>2075000</v>
      </c>
      <c r="AN135" s="4">
        <v>0</v>
      </c>
      <c r="AO135" s="4">
        <v>0</v>
      </c>
      <c r="AP135" s="4">
        <v>0</v>
      </c>
      <c r="AQ135" s="4">
        <v>0</v>
      </c>
      <c r="AR135" s="4">
        <v>0</v>
      </c>
    </row>
    <row r="136" spans="1:44" ht="15" x14ac:dyDescent="0.2">
      <c r="A136" s="2" t="s">
        <v>121</v>
      </c>
      <c r="B136" s="3" t="s">
        <v>134</v>
      </c>
      <c r="C136" s="3">
        <v>271975</v>
      </c>
      <c r="D136" s="3">
        <f>IFERROR(VLOOKUP(B136,'[1]All Metro Suburbs'!B$2:D$483,3,FALSE),0)</f>
        <v>296250</v>
      </c>
      <c r="E136" s="3">
        <f>IFERROR(VLOOKUP(B136,[2]LSG_Stats_Combined!B$2:D$478,3,FALSE),0)</f>
        <v>342500</v>
      </c>
      <c r="F136" s="3">
        <f>IFERROR(VLOOKUP(B136,[3]Sheet1!B$2:D$478,3,FALSE),0)</f>
        <v>300000</v>
      </c>
      <c r="G136" s="3">
        <v>310000</v>
      </c>
      <c r="H136" s="3">
        <f>IFERROR(VLOOKUP(B136,'[1]All Metro Suburbs'!B$2:F$483,5,FALSE),)</f>
        <v>290000</v>
      </c>
      <c r="I136" s="3">
        <f>IFERROR(VLOOKUP(B136,[2]LSG_Stats_Combined!B$2:F$478,5,FALSE),)</f>
        <v>309500</v>
      </c>
      <c r="J136" s="3">
        <f>IFERROR(VLOOKUP(B136,[3]Sheet1!B$2:F$478,5,FALSE),0)</f>
        <v>342500</v>
      </c>
      <c r="K136" s="3">
        <f>IFERROR(VLOOKUP(B136,[4]Sheet1!B$2:F$478,5,FALSE),0)</f>
        <v>282500</v>
      </c>
      <c r="L136" s="3">
        <f>IFERROR(VLOOKUP(B136,[5]LSG_Stats_Combined_2016q2!B$2:F$479,5,FALSE),0)</f>
        <v>303000</v>
      </c>
      <c r="M136" s="3">
        <f>IFERROR(VLOOKUP(B136,[6]LSG_Stats_Combined_2016q3!B$2:F$479,5,FALSE),0)</f>
        <v>342000</v>
      </c>
      <c r="N136" s="3">
        <f>IFERROR(VLOOKUP(B136,[7]LSG_Stats_Combined_2016q4!B$2:F$478,5,FALSE),0)</f>
        <v>306250</v>
      </c>
      <c r="O136" s="3">
        <f>IFERROR(VLOOKUP(B136,[8]LSG_Stats_Combined_2017q1!B$2:F$479,5,FALSE),0)</f>
        <v>312250</v>
      </c>
      <c r="P136" s="3">
        <f>IFERROR(VLOOKUP(B136,[9]LSG_Stats_Combined_2017q2!B$2:F$479,5,FALSE),0)</f>
        <v>319950</v>
      </c>
      <c r="Q136" s="3">
        <f>IFERROR(VLOOKUP(B136,[10]City_Suburb_2017q3!B$2:F$479,5,FALSE),0)</f>
        <v>287500</v>
      </c>
      <c r="R136" s="3">
        <f>IFERROR(VLOOKUP(B136,[11]LSG_Stats_Combined_2017q4!B$2:F$480,5,FALSE),0)</f>
        <v>307500</v>
      </c>
      <c r="S136" s="3">
        <f>IFERROR(VLOOKUP(B136,[12]LSG_Stats_Combined_2018q1!B$1:G$480,5,FALSE),0)</f>
        <v>307750</v>
      </c>
      <c r="T136" s="3">
        <v>285000</v>
      </c>
      <c r="U136" s="3">
        <v>312500</v>
      </c>
      <c r="V136" s="3">
        <v>315000</v>
      </c>
      <c r="W136" s="3">
        <v>302000</v>
      </c>
      <c r="X136" s="3">
        <v>276000</v>
      </c>
      <c r="Y136" s="3">
        <v>300000</v>
      </c>
      <c r="Z136" s="3">
        <v>320500</v>
      </c>
      <c r="AA136" s="3">
        <v>770000</v>
      </c>
      <c r="AB136" s="3">
        <v>700000</v>
      </c>
      <c r="AC136" s="3">
        <v>782000</v>
      </c>
      <c r="AD136" s="3">
        <v>1005000</v>
      </c>
      <c r="AE136" s="3">
        <v>725000</v>
      </c>
      <c r="AF136" s="3">
        <v>1675000</v>
      </c>
      <c r="AG136" s="3">
        <v>985500</v>
      </c>
      <c r="AH136" s="3">
        <v>780000</v>
      </c>
      <c r="AI136" s="3">
        <v>1011000</v>
      </c>
      <c r="AJ136" s="3">
        <v>1656250</v>
      </c>
      <c r="AK136" s="3">
        <v>453400</v>
      </c>
      <c r="AL136" s="3">
        <v>442500</v>
      </c>
      <c r="AM136" s="3">
        <v>1135000</v>
      </c>
      <c r="AN136" s="4">
        <v>462000</v>
      </c>
      <c r="AO136" s="4">
        <v>480000</v>
      </c>
      <c r="AP136" s="4">
        <v>527000</v>
      </c>
      <c r="AQ136" s="4">
        <v>530000</v>
      </c>
      <c r="AR136" s="4">
        <v>585000</v>
      </c>
    </row>
    <row r="137" spans="1:44" ht="15" x14ac:dyDescent="0.2">
      <c r="A137" s="2" t="s">
        <v>135</v>
      </c>
      <c r="B137" s="3" t="s">
        <v>136</v>
      </c>
      <c r="C137" s="3">
        <v>585000</v>
      </c>
      <c r="D137" s="3">
        <f>IFERROR(VLOOKUP(B137,'[1]All Metro Suburbs'!B$2:D$483,3,FALSE),0)</f>
        <v>610000</v>
      </c>
      <c r="E137" s="3">
        <f>IFERROR(VLOOKUP(B137,[2]LSG_Stats_Combined!B$2:D$478,3,FALSE),0)</f>
        <v>582500</v>
      </c>
      <c r="F137" s="3">
        <f>IFERROR(VLOOKUP(B137,[3]Sheet1!B$2:D$478,3,FALSE),0)</f>
        <v>615000</v>
      </c>
      <c r="G137" s="3">
        <v>855000</v>
      </c>
      <c r="H137" s="3">
        <f>IFERROR(VLOOKUP(B137,'[1]All Metro Suburbs'!B$2:F$483,5,FALSE),)</f>
        <v>878100</v>
      </c>
      <c r="I137" s="3">
        <f>IFERROR(VLOOKUP(B137,[2]LSG_Stats_Combined!B$2:F$478,5,FALSE),)</f>
        <v>647000</v>
      </c>
      <c r="J137" s="3">
        <f>IFERROR(VLOOKUP(B137,[3]Sheet1!B$2:F$478,5,FALSE),0)</f>
        <v>677500</v>
      </c>
      <c r="K137" s="3">
        <f>IFERROR(VLOOKUP(B137,[4]Sheet1!B$2:F$478,5,FALSE),0)</f>
        <v>749000</v>
      </c>
      <c r="L137" s="3">
        <f>IFERROR(VLOOKUP(B137,[5]LSG_Stats_Combined_2016q2!B$2:F$479,5,FALSE),0)</f>
        <v>780000</v>
      </c>
      <c r="M137" s="3">
        <f>IFERROR(VLOOKUP(B137,[6]LSG_Stats_Combined_2016q3!B$2:F$479,5,FALSE),0)</f>
        <v>651000</v>
      </c>
      <c r="N137" s="3">
        <f>IFERROR(VLOOKUP(B137,[7]LSG_Stats_Combined_2016q4!B$2:F$478,5,FALSE),0)</f>
        <v>787000</v>
      </c>
      <c r="O137" s="3">
        <f>IFERROR(VLOOKUP(B137,[8]LSG_Stats_Combined_2017q1!B$2:F$479,5,FALSE),0)</f>
        <v>606000</v>
      </c>
      <c r="P137" s="3">
        <f>IFERROR(VLOOKUP(B137,[9]LSG_Stats_Combined_2017q2!B$2:F$479,5,FALSE),0)</f>
        <v>845500</v>
      </c>
      <c r="Q137" s="3">
        <f>IFERROR(VLOOKUP(B137,[10]City_Suburb_2017q3!B$2:F$479,5,FALSE),0)</f>
        <v>686000</v>
      </c>
      <c r="R137" s="3">
        <f>IFERROR(VLOOKUP(B137,[11]LSG_Stats_Combined_2017q4!B$2:F$480,5,FALSE),0)</f>
        <v>714000</v>
      </c>
      <c r="S137" s="3">
        <f>IFERROR(VLOOKUP(B137,[12]LSG_Stats_Combined_2018q1!B$1:G$480,5,FALSE),0)</f>
        <v>684000</v>
      </c>
      <c r="T137" s="3">
        <v>768000</v>
      </c>
      <c r="U137" s="3">
        <v>575000</v>
      </c>
      <c r="V137" s="3">
        <v>1050000</v>
      </c>
      <c r="W137" s="3">
        <v>878000</v>
      </c>
      <c r="X137" s="3">
        <v>882500</v>
      </c>
      <c r="Y137" s="3">
        <v>764000</v>
      </c>
      <c r="Z137" s="3">
        <v>700000</v>
      </c>
      <c r="AA137" s="3">
        <v>1170000</v>
      </c>
      <c r="AB137" s="3">
        <v>1280000</v>
      </c>
      <c r="AC137" s="3">
        <v>0</v>
      </c>
      <c r="AD137" s="3">
        <v>1316000</v>
      </c>
      <c r="AE137" s="3">
        <v>1617500</v>
      </c>
      <c r="AF137" s="3">
        <v>731500</v>
      </c>
      <c r="AG137" s="3">
        <v>2657500</v>
      </c>
      <c r="AH137" s="3">
        <v>1970000</v>
      </c>
      <c r="AI137" s="3">
        <v>1207500</v>
      </c>
      <c r="AJ137" s="3">
        <v>725000</v>
      </c>
      <c r="AK137" s="3">
        <v>1140000</v>
      </c>
      <c r="AL137" s="3">
        <v>1370000</v>
      </c>
      <c r="AM137" s="3">
        <v>1790000</v>
      </c>
      <c r="AN137" s="4">
        <v>1125000</v>
      </c>
      <c r="AO137" s="4">
        <v>1331000</v>
      </c>
      <c r="AP137" s="4">
        <v>1223500</v>
      </c>
      <c r="AQ137" s="4">
        <v>1455000</v>
      </c>
      <c r="AR137" s="4">
        <v>1477500</v>
      </c>
    </row>
    <row r="138" spans="1:44" ht="15" x14ac:dyDescent="0.2">
      <c r="A138" s="2" t="s">
        <v>135</v>
      </c>
      <c r="B138" s="3" t="s">
        <v>137</v>
      </c>
      <c r="C138" s="3">
        <v>842500</v>
      </c>
      <c r="D138" s="3">
        <f>IFERROR(VLOOKUP(B138,'[1]All Metro Suburbs'!B$2:D$483,3,FALSE),0)</f>
        <v>1215000</v>
      </c>
      <c r="E138" s="3">
        <f>IFERROR(VLOOKUP(B138,[2]LSG_Stats_Combined!B$2:D$478,3,FALSE),0)</f>
        <v>1200000</v>
      </c>
      <c r="F138" s="3">
        <f>IFERROR(VLOOKUP(B138,[3]Sheet1!B$2:D$478,3,FALSE),0)</f>
        <v>652000</v>
      </c>
      <c r="G138" s="3">
        <v>948750</v>
      </c>
      <c r="H138" s="3">
        <f>IFERROR(VLOOKUP(B138,'[1]All Metro Suburbs'!B$2:F$483,5,FALSE),)</f>
        <v>1050000</v>
      </c>
      <c r="I138" s="3">
        <f>IFERROR(VLOOKUP(B138,[2]LSG_Stats_Combined!B$2:F$478,5,FALSE),)</f>
        <v>920000</v>
      </c>
      <c r="J138" s="3">
        <f>IFERROR(VLOOKUP(B138,[3]Sheet1!B$2:F$478,5,FALSE),0)</f>
        <v>0</v>
      </c>
      <c r="K138" s="3">
        <f>IFERROR(VLOOKUP(B138,[4]Sheet1!B$2:F$478,5,FALSE),0)</f>
        <v>945000</v>
      </c>
      <c r="L138" s="3">
        <f>IFERROR(VLOOKUP(B138,[5]LSG_Stats_Combined_2016q2!B$2:F$479,5,FALSE),0)</f>
        <v>2200000</v>
      </c>
      <c r="M138" s="3">
        <f>IFERROR(VLOOKUP(B138,[6]LSG_Stats_Combined_2016q3!B$2:F$479,5,FALSE),0)</f>
        <v>940500</v>
      </c>
      <c r="N138" s="3">
        <f>IFERROR(VLOOKUP(B138,[7]LSG_Stats_Combined_2016q4!B$2:F$478,5,FALSE),0)</f>
        <v>930000</v>
      </c>
      <c r="O138" s="3">
        <f>IFERROR(VLOOKUP(B138,[8]LSG_Stats_Combined_2017q1!B$2:F$479,5,FALSE),0)</f>
        <v>785000</v>
      </c>
      <c r="P138" s="3">
        <f>IFERROR(VLOOKUP(B138,[9]LSG_Stats_Combined_2017q2!B$2:F$479,5,FALSE),0)</f>
        <v>1067500</v>
      </c>
      <c r="Q138" s="3">
        <f>IFERROR(VLOOKUP(B138,[10]City_Suburb_2017q3!B$2:F$479,5,FALSE),0)</f>
        <v>1525000</v>
      </c>
      <c r="R138" s="3">
        <f>IFERROR(VLOOKUP(B138,[11]LSG_Stats_Combined_2017q4!B$2:F$480,5,FALSE),0)</f>
        <v>765000</v>
      </c>
      <c r="S138" s="3">
        <f>IFERROR(VLOOKUP(B138,[12]LSG_Stats_Combined_2018q1!B$1:G$480,5,FALSE),0)</f>
        <v>0</v>
      </c>
      <c r="T138" s="3">
        <v>0</v>
      </c>
      <c r="U138" s="3">
        <v>990000</v>
      </c>
      <c r="V138" s="3">
        <v>800000</v>
      </c>
      <c r="W138" s="3">
        <v>920000</v>
      </c>
      <c r="X138" s="3">
        <v>990000</v>
      </c>
      <c r="Y138" s="3">
        <v>1027500</v>
      </c>
      <c r="Z138" s="3">
        <v>920000</v>
      </c>
      <c r="AA138" s="3">
        <v>860000</v>
      </c>
      <c r="AB138" s="3">
        <v>1002500</v>
      </c>
      <c r="AC138" s="3">
        <v>752500</v>
      </c>
      <c r="AD138" s="3">
        <v>640000</v>
      </c>
      <c r="AE138" s="3">
        <v>865000</v>
      </c>
      <c r="AF138" s="3">
        <v>980100</v>
      </c>
      <c r="AG138" s="3">
        <v>960000</v>
      </c>
      <c r="AH138" s="3">
        <v>897500</v>
      </c>
      <c r="AI138" s="3">
        <v>1055000</v>
      </c>
      <c r="AJ138" s="3">
        <v>1615000</v>
      </c>
      <c r="AK138" s="3">
        <v>1448000</v>
      </c>
      <c r="AL138" s="3">
        <v>1810000</v>
      </c>
      <c r="AM138" s="3">
        <v>1427000</v>
      </c>
      <c r="AN138" s="4">
        <v>1350000</v>
      </c>
      <c r="AO138" s="4">
        <v>1817500</v>
      </c>
      <c r="AP138" s="4">
        <v>1210000</v>
      </c>
      <c r="AQ138" s="4">
        <v>2600000</v>
      </c>
      <c r="AR138" s="4">
        <v>1597500</v>
      </c>
    </row>
    <row r="139" spans="1:44" ht="15" x14ac:dyDescent="0.2">
      <c r="A139" s="2" t="s">
        <v>135</v>
      </c>
      <c r="B139" s="3" t="s">
        <v>138</v>
      </c>
      <c r="C139" s="3">
        <v>612500</v>
      </c>
      <c r="D139" s="3">
        <f>IFERROR(VLOOKUP(B139,'[1]All Metro Suburbs'!B$2:D$483,3,FALSE),0)</f>
        <v>594000</v>
      </c>
      <c r="E139" s="3">
        <f>IFERROR(VLOOKUP(B139,[2]LSG_Stats_Combined!B$2:D$478,3,FALSE),0)</f>
        <v>735000</v>
      </c>
      <c r="F139" s="3">
        <f>IFERROR(VLOOKUP(B139,[3]Sheet1!B$2:D$478,3,FALSE),0)</f>
        <v>748000</v>
      </c>
      <c r="G139" s="3">
        <v>650000</v>
      </c>
      <c r="H139" s="3">
        <f>IFERROR(VLOOKUP(B139,'[1]All Metro Suburbs'!B$2:F$483,5,FALSE),)</f>
        <v>923000</v>
      </c>
      <c r="I139" s="3">
        <f>IFERROR(VLOOKUP(B139,[2]LSG_Stats_Combined!B$2:F$478,5,FALSE),)</f>
        <v>775000</v>
      </c>
      <c r="J139" s="3">
        <f>IFERROR(VLOOKUP(B139,[3]Sheet1!B$2:F$478,5,FALSE),0)</f>
        <v>686250</v>
      </c>
      <c r="K139" s="3">
        <f>IFERROR(VLOOKUP(B139,[4]Sheet1!B$2:F$478,5,FALSE),0)</f>
        <v>841000</v>
      </c>
      <c r="L139" s="3">
        <f>IFERROR(VLOOKUP(B139,[5]LSG_Stats_Combined_2016q2!B$2:F$479,5,FALSE),0)</f>
        <v>725000</v>
      </c>
      <c r="M139" s="3">
        <f>IFERROR(VLOOKUP(B139,[6]LSG_Stats_Combined_2016q3!B$2:F$479,5,FALSE),0)</f>
        <v>707500</v>
      </c>
      <c r="N139" s="3">
        <f>IFERROR(VLOOKUP(B139,[7]LSG_Stats_Combined_2016q4!B$2:F$478,5,FALSE),0)</f>
        <v>750000</v>
      </c>
      <c r="O139" s="3">
        <f>IFERROR(VLOOKUP(B139,[8]LSG_Stats_Combined_2017q1!B$2:F$479,5,FALSE),0)</f>
        <v>925000</v>
      </c>
      <c r="P139" s="3">
        <f>IFERROR(VLOOKUP(B139,[9]LSG_Stats_Combined_2017q2!B$2:F$479,5,FALSE),0)</f>
        <v>897250</v>
      </c>
      <c r="Q139" s="3">
        <f>IFERROR(VLOOKUP(B139,[10]City_Suburb_2017q3!B$2:F$479,5,FALSE),0)</f>
        <v>893750</v>
      </c>
      <c r="R139" s="3">
        <f>IFERROR(VLOOKUP(B139,[11]LSG_Stats_Combined_2017q4!B$2:F$480,5,FALSE),0)</f>
        <v>784625</v>
      </c>
      <c r="S139" s="3">
        <f>IFERROR(VLOOKUP(B139,[12]LSG_Stats_Combined_2018q1!B$1:G$480,5,FALSE),0)</f>
        <v>875000</v>
      </c>
      <c r="T139" s="3">
        <v>955000</v>
      </c>
      <c r="U139" s="3">
        <v>760000</v>
      </c>
      <c r="V139" s="3">
        <v>830000</v>
      </c>
      <c r="W139" s="3">
        <v>830500</v>
      </c>
      <c r="X139" s="3">
        <v>613000</v>
      </c>
      <c r="Y139" s="3">
        <v>902500</v>
      </c>
      <c r="Z139" s="3">
        <v>963000</v>
      </c>
      <c r="AA139" s="3">
        <v>0</v>
      </c>
      <c r="AB139" s="3">
        <v>975000</v>
      </c>
      <c r="AC139" s="3">
        <v>630000</v>
      </c>
      <c r="AD139" s="3">
        <v>873000</v>
      </c>
      <c r="AE139" s="3">
        <v>1267828.5</v>
      </c>
      <c r="AF139" s="3">
        <v>775000</v>
      </c>
      <c r="AG139" s="3">
        <v>1710000</v>
      </c>
      <c r="AH139" s="3">
        <v>1190000</v>
      </c>
      <c r="AI139" s="3">
        <v>1200000</v>
      </c>
      <c r="AJ139" s="3">
        <v>1555000</v>
      </c>
      <c r="AK139" s="3">
        <v>1307500</v>
      </c>
      <c r="AL139" s="3">
        <v>1700000</v>
      </c>
      <c r="AM139" s="3">
        <v>1100000</v>
      </c>
      <c r="AN139" s="4">
        <v>1272500</v>
      </c>
      <c r="AO139" s="4">
        <v>1410000</v>
      </c>
      <c r="AP139" s="4">
        <v>1480000</v>
      </c>
      <c r="AQ139" s="4">
        <v>1677500</v>
      </c>
      <c r="AR139" s="4">
        <v>1725000</v>
      </c>
    </row>
    <row r="140" spans="1:44" ht="15" x14ac:dyDescent="0.2">
      <c r="A140" s="2" t="s">
        <v>135</v>
      </c>
      <c r="B140" s="3" t="s">
        <v>139</v>
      </c>
      <c r="C140" s="3">
        <v>645000</v>
      </c>
      <c r="D140" s="3">
        <f>IFERROR(VLOOKUP(B140,'[1]All Metro Suburbs'!B$2:D$483,3,FALSE),0)</f>
        <v>620000</v>
      </c>
      <c r="E140" s="3">
        <f>IFERROR(VLOOKUP(B140,[2]LSG_Stats_Combined!B$2:D$478,3,FALSE),0)</f>
        <v>535000</v>
      </c>
      <c r="F140" s="3">
        <f>IFERROR(VLOOKUP(B140,[3]Sheet1!B$2:D$478,3,FALSE),0)</f>
        <v>603750</v>
      </c>
      <c r="G140" s="3">
        <v>552000</v>
      </c>
      <c r="H140" s="3">
        <f>IFERROR(VLOOKUP(B140,'[1]All Metro Suburbs'!B$2:F$483,5,FALSE),)</f>
        <v>520000</v>
      </c>
      <c r="I140" s="3">
        <f>IFERROR(VLOOKUP(B140,[2]LSG_Stats_Combined!B$2:F$478,5,FALSE),)</f>
        <v>622500</v>
      </c>
      <c r="J140" s="3">
        <f>IFERROR(VLOOKUP(B140,[3]Sheet1!B$2:F$478,5,FALSE),0)</f>
        <v>570000</v>
      </c>
      <c r="K140" s="3">
        <f>IFERROR(VLOOKUP(B140,[4]Sheet1!B$2:F$478,5,FALSE),0)</f>
        <v>557500</v>
      </c>
      <c r="L140" s="3">
        <f>IFERROR(VLOOKUP(B140,[5]LSG_Stats_Combined_2016q2!B$2:F$479,5,FALSE),0)</f>
        <v>685000</v>
      </c>
      <c r="M140" s="3">
        <f>IFERROR(VLOOKUP(B140,[6]LSG_Stats_Combined_2016q3!B$2:F$479,5,FALSE),0)</f>
        <v>610000</v>
      </c>
      <c r="N140" s="3">
        <f>IFERROR(VLOOKUP(B140,[7]LSG_Stats_Combined_2016q4!B$2:F$478,5,FALSE),0)</f>
        <v>702500</v>
      </c>
      <c r="O140" s="3">
        <f>IFERROR(VLOOKUP(B140,[8]LSG_Stats_Combined_2017q1!B$2:F$479,5,FALSE),0)</f>
        <v>680000</v>
      </c>
      <c r="P140" s="3">
        <f>IFERROR(VLOOKUP(B140,[9]LSG_Stats_Combined_2017q2!B$2:F$479,5,FALSE),0)</f>
        <v>692500</v>
      </c>
      <c r="Q140" s="3">
        <f>IFERROR(VLOOKUP(B140,[10]City_Suburb_2017q3!B$2:F$479,5,FALSE),0)</f>
        <v>703750</v>
      </c>
      <c r="R140" s="3">
        <f>IFERROR(VLOOKUP(B140,[11]LSG_Stats_Combined_2017q4!B$2:F$480,5,FALSE),0)</f>
        <v>705000</v>
      </c>
      <c r="S140" s="3">
        <f>IFERROR(VLOOKUP(B140,[12]LSG_Stats_Combined_2018q1!B$1:G$480,5,FALSE),0)</f>
        <v>775000</v>
      </c>
      <c r="T140" s="3">
        <v>790500</v>
      </c>
      <c r="U140" s="3">
        <v>770000</v>
      </c>
      <c r="V140" s="3">
        <v>641100</v>
      </c>
      <c r="W140" s="3">
        <v>750000</v>
      </c>
      <c r="X140" s="3">
        <v>770000</v>
      </c>
      <c r="Y140" s="3">
        <v>618000</v>
      </c>
      <c r="Z140" s="3">
        <v>821250</v>
      </c>
      <c r="AA140" s="3">
        <v>625000</v>
      </c>
      <c r="AB140" s="3">
        <v>650000</v>
      </c>
      <c r="AC140" s="3">
        <v>655000</v>
      </c>
      <c r="AD140" s="3">
        <v>885000</v>
      </c>
      <c r="AE140" s="3">
        <v>667000</v>
      </c>
      <c r="AF140" s="3">
        <v>850000</v>
      </c>
      <c r="AG140" s="3">
        <v>1050000</v>
      </c>
      <c r="AH140" s="3">
        <v>1221000</v>
      </c>
      <c r="AI140" s="3">
        <v>868500</v>
      </c>
      <c r="AJ140" s="3">
        <v>1386500</v>
      </c>
      <c r="AK140" s="3">
        <v>920000</v>
      </c>
      <c r="AL140" s="3">
        <v>877500</v>
      </c>
      <c r="AM140" s="3">
        <v>820000</v>
      </c>
      <c r="AN140" s="4">
        <v>1058750</v>
      </c>
      <c r="AO140" s="4">
        <v>1142500</v>
      </c>
      <c r="AP140" s="4">
        <v>1130000</v>
      </c>
      <c r="AQ140" s="4">
        <v>1378000</v>
      </c>
      <c r="AR140" s="4">
        <v>1300000</v>
      </c>
    </row>
    <row r="141" spans="1:44" ht="15" x14ac:dyDescent="0.2">
      <c r="A141" s="2" t="s">
        <v>135</v>
      </c>
      <c r="B141" s="3" t="s">
        <v>140</v>
      </c>
      <c r="C141" s="3">
        <v>815250</v>
      </c>
      <c r="D141" s="3">
        <f>IFERROR(VLOOKUP(B141,'[1]All Metro Suburbs'!B$2:D$483,3,FALSE),0)</f>
        <v>1080000</v>
      </c>
      <c r="E141" s="3">
        <f>IFERROR(VLOOKUP(B141,[2]LSG_Stats_Combined!B$2:D$478,3,FALSE),0)</f>
        <v>902500</v>
      </c>
      <c r="F141" s="3">
        <f>IFERROR(VLOOKUP(B141,[3]Sheet1!B$2:D$478,3,FALSE),0)</f>
        <v>790000</v>
      </c>
      <c r="G141" s="3">
        <v>610000</v>
      </c>
      <c r="H141" s="3">
        <f>IFERROR(VLOOKUP(B141,'[1]All Metro Suburbs'!B$2:F$483,5,FALSE),)</f>
        <v>1019250</v>
      </c>
      <c r="I141" s="3">
        <f>IFERROR(VLOOKUP(B141,[2]LSG_Stats_Combined!B$2:F$478,5,FALSE),)</f>
        <v>0</v>
      </c>
      <c r="J141" s="3">
        <f>IFERROR(VLOOKUP(B141,[3]Sheet1!B$2:F$478,5,FALSE),0)</f>
        <v>0</v>
      </c>
      <c r="K141" s="3">
        <f>IFERROR(VLOOKUP(B141,[4]Sheet1!B$2:F$478,5,FALSE),0)</f>
        <v>930000</v>
      </c>
      <c r="L141" s="3">
        <f>IFERROR(VLOOKUP(B141,[5]LSG_Stats_Combined_2016q2!B$2:F$479,5,FALSE),0)</f>
        <v>910000</v>
      </c>
      <c r="M141" s="3">
        <f>IFERROR(VLOOKUP(B141,[6]LSG_Stats_Combined_2016q3!B$2:F$479,5,FALSE),0)</f>
        <v>1012500</v>
      </c>
      <c r="N141" s="3">
        <f>IFERROR(VLOOKUP(B141,[7]LSG_Stats_Combined_2016q4!B$2:F$478,5,FALSE),0)</f>
        <v>830000</v>
      </c>
      <c r="O141" s="3">
        <f>IFERROR(VLOOKUP(B141,[8]LSG_Stats_Combined_2017q1!B$2:F$479,5,FALSE),0)</f>
        <v>780000</v>
      </c>
      <c r="P141" s="3">
        <f>IFERROR(VLOOKUP(B141,[9]LSG_Stats_Combined_2017q2!B$2:F$479,5,FALSE),0)</f>
        <v>1400000</v>
      </c>
      <c r="Q141" s="3">
        <f>IFERROR(VLOOKUP(B141,[10]City_Suburb_2017q3!B$2:F$479,5,FALSE),0)</f>
        <v>773750</v>
      </c>
      <c r="R141" s="3">
        <f>IFERROR(VLOOKUP(B141,[11]LSG_Stats_Combined_2017q4!B$2:F$480,5,FALSE),0)</f>
        <v>1082000</v>
      </c>
      <c r="S141" s="3">
        <f>IFERROR(VLOOKUP(B141,[12]LSG_Stats_Combined_2018q1!B$1:G$480,5,FALSE),0)</f>
        <v>1430000</v>
      </c>
      <c r="T141" s="3">
        <v>1435000</v>
      </c>
      <c r="U141" s="3">
        <v>1200000</v>
      </c>
      <c r="V141" s="3">
        <v>1100000</v>
      </c>
      <c r="W141" s="3">
        <v>0</v>
      </c>
      <c r="X141" s="3">
        <v>990000</v>
      </c>
      <c r="Y141" s="3">
        <v>1290000</v>
      </c>
      <c r="Z141" s="3">
        <v>1031000</v>
      </c>
      <c r="AA141" s="3">
        <v>655000</v>
      </c>
      <c r="AB141" s="3">
        <v>840000</v>
      </c>
      <c r="AC141" s="3">
        <v>1182500</v>
      </c>
      <c r="AD141" s="3">
        <v>655000</v>
      </c>
      <c r="AE141" s="3">
        <v>860000</v>
      </c>
      <c r="AF141" s="3">
        <v>685000</v>
      </c>
      <c r="AG141" s="3">
        <v>1184375</v>
      </c>
      <c r="AH141" s="3">
        <v>1000000</v>
      </c>
      <c r="AI141" s="3">
        <v>1160000</v>
      </c>
      <c r="AJ141" s="3">
        <v>900000</v>
      </c>
      <c r="AK141" s="3">
        <v>3220000</v>
      </c>
      <c r="AL141" s="3">
        <v>1875000</v>
      </c>
      <c r="AM141" s="3">
        <v>1385000</v>
      </c>
      <c r="AN141" s="4">
        <v>1740000</v>
      </c>
      <c r="AO141" s="4">
        <v>1650000</v>
      </c>
      <c r="AP141" s="4">
        <v>2815000</v>
      </c>
      <c r="AQ141" s="4">
        <v>2325000</v>
      </c>
      <c r="AR141" s="4">
        <v>2425000</v>
      </c>
    </row>
    <row r="142" spans="1:44" ht="15" x14ac:dyDescent="0.2">
      <c r="A142" s="2" t="s">
        <v>135</v>
      </c>
      <c r="B142" s="3" t="s">
        <v>141</v>
      </c>
      <c r="C142" s="3">
        <v>630000</v>
      </c>
      <c r="D142" s="3">
        <f>IFERROR(VLOOKUP(B142,'[1]All Metro Suburbs'!B$2:D$483,3,FALSE),0)</f>
        <v>607500</v>
      </c>
      <c r="E142" s="3">
        <f>IFERROR(VLOOKUP(B142,[2]LSG_Stats_Combined!B$2:D$478,3,FALSE),0)</f>
        <v>593750</v>
      </c>
      <c r="F142" s="3">
        <f>IFERROR(VLOOKUP(B142,[3]Sheet1!B$2:D$478,3,FALSE),0)</f>
        <v>905000</v>
      </c>
      <c r="G142" s="3">
        <v>683250</v>
      </c>
      <c r="H142" s="3">
        <f>IFERROR(VLOOKUP(B142,'[1]All Metro Suburbs'!B$2:F$483,5,FALSE),)</f>
        <v>1215000</v>
      </c>
      <c r="I142" s="3">
        <f>IFERROR(VLOOKUP(B142,[2]LSG_Stats_Combined!B$2:F$478,5,FALSE),)</f>
        <v>662550</v>
      </c>
      <c r="J142" s="3">
        <f>IFERROR(VLOOKUP(B142,[3]Sheet1!B$2:F$478,5,FALSE),0)</f>
        <v>632000</v>
      </c>
      <c r="K142" s="3">
        <f>IFERROR(VLOOKUP(B142,[4]Sheet1!B$2:F$478,5,FALSE),0)</f>
        <v>635000</v>
      </c>
      <c r="L142" s="3">
        <f>IFERROR(VLOOKUP(B142,[5]LSG_Stats_Combined_2016q2!B$2:F$479,5,FALSE),0)</f>
        <v>645000</v>
      </c>
      <c r="M142" s="3">
        <f>IFERROR(VLOOKUP(B142,[6]LSG_Stats_Combined_2016q3!B$2:F$479,5,FALSE),0)</f>
        <v>620000</v>
      </c>
      <c r="N142" s="3">
        <f>IFERROR(VLOOKUP(B142,[7]LSG_Stats_Combined_2016q4!B$2:F$478,5,FALSE),0)</f>
        <v>712000</v>
      </c>
      <c r="O142" s="3">
        <f>IFERROR(VLOOKUP(B142,[8]LSG_Stats_Combined_2017q1!B$2:F$479,5,FALSE),0)</f>
        <v>617750</v>
      </c>
      <c r="P142" s="3">
        <f>IFERROR(VLOOKUP(B142,[9]LSG_Stats_Combined_2017q2!B$2:F$479,5,FALSE),0)</f>
        <v>682500</v>
      </c>
      <c r="Q142" s="3">
        <f>IFERROR(VLOOKUP(B142,[10]City_Suburb_2017q3!B$2:F$479,5,FALSE),0)</f>
        <v>608000</v>
      </c>
      <c r="R142" s="3">
        <f>IFERROR(VLOOKUP(B142,[11]LSG_Stats_Combined_2017q4!B$2:F$480,5,FALSE),0)</f>
        <v>655000</v>
      </c>
      <c r="S142" s="3">
        <f>IFERROR(VLOOKUP(B142,[12]LSG_Stats_Combined_2018q1!B$1:G$480,5,FALSE),0)</f>
        <v>682500</v>
      </c>
      <c r="T142" s="3">
        <v>661000</v>
      </c>
      <c r="U142" s="3">
        <v>690000</v>
      </c>
      <c r="V142" s="3">
        <v>740500</v>
      </c>
      <c r="W142" s="3">
        <v>691500</v>
      </c>
      <c r="X142" s="3">
        <v>590000</v>
      </c>
      <c r="Y142" s="3">
        <v>600000</v>
      </c>
      <c r="Z142" s="3">
        <v>850000</v>
      </c>
      <c r="AA142" s="3">
        <v>500000</v>
      </c>
      <c r="AB142" s="3">
        <v>771622</v>
      </c>
      <c r="AC142" s="3">
        <v>620000</v>
      </c>
      <c r="AD142" s="3">
        <v>640500</v>
      </c>
      <c r="AE142" s="3">
        <v>640000</v>
      </c>
      <c r="AF142" s="3">
        <v>995000</v>
      </c>
      <c r="AG142" s="3">
        <v>772000</v>
      </c>
      <c r="AH142" s="3">
        <v>811000</v>
      </c>
      <c r="AI142" s="3">
        <v>890000</v>
      </c>
      <c r="AJ142" s="3">
        <v>1675000</v>
      </c>
      <c r="AK142" s="3">
        <v>1310000</v>
      </c>
      <c r="AL142" s="3">
        <v>1680000</v>
      </c>
      <c r="AM142" s="3">
        <v>947500</v>
      </c>
      <c r="AN142" s="4">
        <v>1170000</v>
      </c>
      <c r="AO142" s="4">
        <v>948000</v>
      </c>
      <c r="AP142" s="4">
        <v>1682500</v>
      </c>
      <c r="AQ142" s="4">
        <v>1150000</v>
      </c>
      <c r="AR142" s="4">
        <v>1402750</v>
      </c>
    </row>
    <row r="143" spans="1:44" ht="15" x14ac:dyDescent="0.2">
      <c r="A143" s="2" t="s">
        <v>135</v>
      </c>
      <c r="B143" s="3" t="s">
        <v>142</v>
      </c>
      <c r="C143" s="3">
        <v>0</v>
      </c>
      <c r="D143" s="3">
        <f>IFERROR(VLOOKUP(B143,'[1]All Metro Suburbs'!B$2:D$483,3,FALSE),0)</f>
        <v>630000</v>
      </c>
      <c r="E143" s="3">
        <f>IFERROR(VLOOKUP(B143,[2]LSG_Stats_Combined!B$2:D$478,3,FALSE),0)</f>
        <v>767500</v>
      </c>
      <c r="F143" s="3">
        <f>IFERROR(VLOOKUP(B143,[3]Sheet1!B$2:D$478,3,FALSE),0)</f>
        <v>1185000</v>
      </c>
      <c r="G143" s="3">
        <v>600000</v>
      </c>
      <c r="H143" s="3">
        <f>IFERROR(VLOOKUP(B143,'[1]All Metro Suburbs'!B$2:F$483,5,FALSE),)</f>
        <v>0</v>
      </c>
      <c r="I143" s="3">
        <f>IFERROR(VLOOKUP(B143,[2]LSG_Stats_Combined!B$2:F$478,5,FALSE),)</f>
        <v>686000</v>
      </c>
      <c r="J143" s="3">
        <f>IFERROR(VLOOKUP(B143,[3]Sheet1!B$2:F$478,5,FALSE),0)</f>
        <v>0</v>
      </c>
      <c r="K143" s="3">
        <f>IFERROR(VLOOKUP(B143,[4]Sheet1!B$2:F$478,5,FALSE),0)</f>
        <v>2250000</v>
      </c>
      <c r="L143" s="3">
        <f>IFERROR(VLOOKUP(B143,[5]LSG_Stats_Combined_2016q2!B$2:F$479,5,FALSE),0)</f>
        <v>0</v>
      </c>
      <c r="M143" s="3">
        <f>IFERROR(VLOOKUP(B143,[6]LSG_Stats_Combined_2016q3!B$2:F$479,5,FALSE),0)</f>
        <v>878000</v>
      </c>
      <c r="N143" s="3">
        <f>IFERROR(VLOOKUP(B143,[7]LSG_Stats_Combined_2016q4!B$2:F$478,5,FALSE),0)</f>
        <v>550000</v>
      </c>
      <c r="O143" s="3">
        <f>IFERROR(VLOOKUP(B143,[8]LSG_Stats_Combined_2017q1!B$2:F$479,5,FALSE),0)</f>
        <v>995000</v>
      </c>
      <c r="P143" s="3">
        <f>IFERROR(VLOOKUP(B143,[9]LSG_Stats_Combined_2017q2!B$2:F$479,5,FALSE),0)</f>
        <v>0</v>
      </c>
      <c r="Q143" s="3">
        <f>IFERROR(VLOOKUP(B143,[10]City_Suburb_2017q3!B$2:F$479,5,FALSE),0)</f>
        <v>705500</v>
      </c>
      <c r="R143" s="3">
        <f>IFERROR(VLOOKUP(B143,[11]LSG_Stats_Combined_2017q4!B$2:F$480,5,FALSE),0)</f>
        <v>1240000</v>
      </c>
      <c r="S143" s="3">
        <f>IFERROR(VLOOKUP(B143,[12]LSG_Stats_Combined_2018q1!B$1:G$480,5,FALSE),0)</f>
        <v>675000</v>
      </c>
      <c r="T143" s="3">
        <v>901500</v>
      </c>
      <c r="U143" s="3">
        <v>2050000</v>
      </c>
      <c r="V143" s="3">
        <v>1085000</v>
      </c>
      <c r="W143" s="3">
        <v>585000</v>
      </c>
      <c r="X143" s="3">
        <v>742500</v>
      </c>
      <c r="Y143" s="3">
        <v>1150000</v>
      </c>
      <c r="Z143" s="3">
        <v>540000</v>
      </c>
      <c r="AA143" s="3">
        <v>920000</v>
      </c>
      <c r="AB143" s="3">
        <v>989500</v>
      </c>
      <c r="AC143" s="3">
        <v>1275000</v>
      </c>
      <c r="AD143" s="3">
        <v>990000</v>
      </c>
      <c r="AE143" s="3">
        <v>962500</v>
      </c>
      <c r="AF143" s="3">
        <v>805000</v>
      </c>
      <c r="AG143" s="3">
        <v>1040000</v>
      </c>
      <c r="AH143" s="3">
        <v>1428500</v>
      </c>
      <c r="AI143" s="3">
        <v>538750</v>
      </c>
      <c r="AJ143" s="3">
        <v>820000</v>
      </c>
      <c r="AK143" s="3">
        <v>1357500</v>
      </c>
      <c r="AL143" s="3">
        <v>831000</v>
      </c>
      <c r="AM143" s="3">
        <v>756350</v>
      </c>
      <c r="AN143" s="4">
        <v>0</v>
      </c>
      <c r="AO143" s="4">
        <v>1595000</v>
      </c>
      <c r="AP143" s="4">
        <v>0</v>
      </c>
      <c r="AQ143" s="4">
        <v>0</v>
      </c>
      <c r="AR143" s="4">
        <v>2612500</v>
      </c>
    </row>
    <row r="144" spans="1:44" ht="15" x14ac:dyDescent="0.2">
      <c r="A144" s="2" t="s">
        <v>135</v>
      </c>
      <c r="B144" s="3" t="s">
        <v>143</v>
      </c>
      <c r="C144" s="3">
        <v>627500</v>
      </c>
      <c r="D144" s="3">
        <f>IFERROR(VLOOKUP(B144,'[1]All Metro Suburbs'!B$2:D$483,3,FALSE),0)</f>
        <v>664500</v>
      </c>
      <c r="E144" s="3">
        <f>IFERROR(VLOOKUP(B144,[2]LSG_Stats_Combined!B$2:D$478,3,FALSE),0)</f>
        <v>540000</v>
      </c>
      <c r="F144" s="3">
        <f>IFERROR(VLOOKUP(B144,[3]Sheet1!B$2:D$478,3,FALSE),0)</f>
        <v>575000</v>
      </c>
      <c r="G144" s="3">
        <v>560500</v>
      </c>
      <c r="H144" s="3">
        <f>IFERROR(VLOOKUP(B144,'[1]All Metro Suburbs'!B$2:F$483,5,FALSE),)</f>
        <v>765000</v>
      </c>
      <c r="I144" s="3">
        <f>IFERROR(VLOOKUP(B144,[2]LSG_Stats_Combined!B$2:F$478,5,FALSE),)</f>
        <v>590000</v>
      </c>
      <c r="J144" s="3">
        <f>IFERROR(VLOOKUP(B144,[3]Sheet1!B$2:F$478,5,FALSE),0)</f>
        <v>760000</v>
      </c>
      <c r="K144" s="3">
        <f>IFERROR(VLOOKUP(B144,[4]Sheet1!B$2:F$478,5,FALSE),0)</f>
        <v>782500</v>
      </c>
      <c r="L144" s="3">
        <f>IFERROR(VLOOKUP(B144,[5]LSG_Stats_Combined_2016q2!B$2:F$479,5,FALSE),0)</f>
        <v>605000</v>
      </c>
      <c r="M144" s="3">
        <f>IFERROR(VLOOKUP(B144,[6]LSG_Stats_Combined_2016q3!B$2:F$479,5,FALSE),0)</f>
        <v>637000</v>
      </c>
      <c r="N144" s="3">
        <f>IFERROR(VLOOKUP(B144,[7]LSG_Stats_Combined_2016q4!B$2:F$478,5,FALSE),0)</f>
        <v>585000</v>
      </c>
      <c r="O144" s="3">
        <f>IFERROR(VLOOKUP(B144,[8]LSG_Stats_Combined_2017q1!B$2:F$479,5,FALSE),0)</f>
        <v>632500</v>
      </c>
      <c r="P144" s="3">
        <f>IFERROR(VLOOKUP(B144,[9]LSG_Stats_Combined_2017q2!B$2:F$479,5,FALSE),0)</f>
        <v>670000</v>
      </c>
      <c r="Q144" s="3">
        <f>IFERROR(VLOOKUP(B144,[10]City_Suburb_2017q3!B$2:F$479,5,FALSE),0)</f>
        <v>1040000</v>
      </c>
      <c r="R144" s="3">
        <f>IFERROR(VLOOKUP(B144,[11]LSG_Stats_Combined_2017q4!B$2:F$480,5,FALSE),0)</f>
        <v>790000</v>
      </c>
      <c r="S144" s="3">
        <f>IFERROR(VLOOKUP(B144,[12]LSG_Stats_Combined_2018q1!B$1:G$480,5,FALSE),0)</f>
        <v>715000</v>
      </c>
      <c r="T144" s="3">
        <v>782500</v>
      </c>
      <c r="U144" s="3">
        <v>785000</v>
      </c>
      <c r="V144" s="3">
        <v>664000</v>
      </c>
      <c r="W144" s="3">
        <v>825000</v>
      </c>
      <c r="X144" s="3">
        <v>690000</v>
      </c>
      <c r="Y144" s="3">
        <v>720000</v>
      </c>
      <c r="Z144" s="3">
        <v>805000</v>
      </c>
      <c r="AA144" s="3">
        <v>650000</v>
      </c>
      <c r="AB144" s="3">
        <v>645000</v>
      </c>
      <c r="AC144" s="3">
        <v>770000</v>
      </c>
      <c r="AD144" s="3">
        <v>510000</v>
      </c>
      <c r="AE144" s="3">
        <v>687500</v>
      </c>
      <c r="AF144" s="3">
        <v>542000</v>
      </c>
      <c r="AG144" s="3">
        <v>745000</v>
      </c>
      <c r="AH144" s="3">
        <v>1012500</v>
      </c>
      <c r="AI144" s="3">
        <v>670000</v>
      </c>
      <c r="AJ144" s="3">
        <v>706500</v>
      </c>
      <c r="AK144" s="3">
        <v>950000</v>
      </c>
      <c r="AL144" s="3">
        <v>1260555</v>
      </c>
      <c r="AM144" s="3">
        <v>751500</v>
      </c>
      <c r="AN144" s="4">
        <v>1068000</v>
      </c>
      <c r="AO144" s="4">
        <v>1050000</v>
      </c>
      <c r="AP144" s="4">
        <v>1362600</v>
      </c>
      <c r="AQ144" s="4">
        <v>1325000</v>
      </c>
      <c r="AR144" s="4">
        <v>1375000</v>
      </c>
    </row>
    <row r="145" spans="1:44" ht="15" x14ac:dyDescent="0.2">
      <c r="A145" s="2" t="s">
        <v>135</v>
      </c>
      <c r="B145" s="3" t="s">
        <v>144</v>
      </c>
      <c r="C145" s="3">
        <v>665000</v>
      </c>
      <c r="D145" s="3">
        <f>IFERROR(VLOOKUP(B145,'[1]All Metro Suburbs'!B$2:D$483,3,FALSE),0)</f>
        <v>722500</v>
      </c>
      <c r="E145" s="3">
        <f>IFERROR(VLOOKUP(B145,[2]LSG_Stats_Combined!B$2:D$478,3,FALSE),0)</f>
        <v>702500</v>
      </c>
      <c r="F145" s="3">
        <f>IFERROR(VLOOKUP(B145,[3]Sheet1!B$2:D$478,3,FALSE),0)</f>
        <v>592000</v>
      </c>
      <c r="G145" s="3">
        <v>755750</v>
      </c>
      <c r="H145" s="3">
        <f>IFERROR(VLOOKUP(B145,'[1]All Metro Suburbs'!B$2:F$483,5,FALSE),)</f>
        <v>779700</v>
      </c>
      <c r="I145" s="3">
        <f>IFERROR(VLOOKUP(B145,[2]LSG_Stats_Combined!B$2:F$478,5,FALSE),)</f>
        <v>673500</v>
      </c>
      <c r="J145" s="3">
        <f>IFERROR(VLOOKUP(B145,[3]Sheet1!B$2:F$478,5,FALSE),0)</f>
        <v>497500</v>
      </c>
      <c r="K145" s="3">
        <f>IFERROR(VLOOKUP(B145,[4]Sheet1!B$2:F$478,5,FALSE),0)</f>
        <v>725000</v>
      </c>
      <c r="L145" s="3">
        <f>IFERROR(VLOOKUP(B145,[5]LSG_Stats_Combined_2016q2!B$2:F$479,5,FALSE),0)</f>
        <v>936000</v>
      </c>
      <c r="M145" s="3">
        <f>IFERROR(VLOOKUP(B145,[6]LSG_Stats_Combined_2016q3!B$2:F$479,5,FALSE),0)</f>
        <v>675005</v>
      </c>
      <c r="N145" s="3">
        <f>IFERROR(VLOOKUP(B145,[7]LSG_Stats_Combined_2016q4!B$2:F$478,5,FALSE),0)</f>
        <v>830000</v>
      </c>
      <c r="O145" s="3">
        <f>IFERROR(VLOOKUP(B145,[8]LSG_Stats_Combined_2017q1!B$2:F$479,5,FALSE),0)</f>
        <v>1010000</v>
      </c>
      <c r="P145" s="3">
        <f>IFERROR(VLOOKUP(B145,[9]LSG_Stats_Combined_2017q2!B$2:F$479,5,FALSE),0)</f>
        <v>670000</v>
      </c>
      <c r="Q145" s="3">
        <f>IFERROR(VLOOKUP(B145,[10]City_Suburb_2017q3!B$2:F$479,5,FALSE),0)</f>
        <v>711090</v>
      </c>
      <c r="R145" s="3">
        <f>IFERROR(VLOOKUP(B145,[11]LSG_Stats_Combined_2017q4!B$2:F$480,5,FALSE),0)</f>
        <v>810000</v>
      </c>
      <c r="S145" s="3">
        <f>IFERROR(VLOOKUP(B145,[12]LSG_Stats_Combined_2018q1!B$1:G$480,5,FALSE),0)</f>
        <v>763000</v>
      </c>
      <c r="T145" s="3">
        <v>895000</v>
      </c>
      <c r="U145" s="3">
        <v>675000</v>
      </c>
      <c r="V145" s="3">
        <v>821500</v>
      </c>
      <c r="W145" s="3">
        <v>806000</v>
      </c>
      <c r="X145" s="3">
        <v>650000</v>
      </c>
      <c r="Y145" s="3">
        <v>1280500</v>
      </c>
      <c r="Z145" s="3">
        <v>746000</v>
      </c>
      <c r="AA145" s="3">
        <v>494250</v>
      </c>
      <c r="AB145" s="3">
        <v>548000</v>
      </c>
      <c r="AC145" s="3">
        <v>512500</v>
      </c>
      <c r="AD145" s="3">
        <v>455000</v>
      </c>
      <c r="AE145" s="3">
        <v>555000</v>
      </c>
      <c r="AF145" s="3">
        <v>425000</v>
      </c>
      <c r="AG145" s="3">
        <v>570500</v>
      </c>
      <c r="AH145" s="3">
        <v>720000</v>
      </c>
      <c r="AI145" s="3">
        <v>755000</v>
      </c>
      <c r="AJ145" s="3">
        <v>784000</v>
      </c>
      <c r="AK145" s="3">
        <v>1178500</v>
      </c>
      <c r="AL145" s="3">
        <v>1085000</v>
      </c>
      <c r="AM145" s="3">
        <v>787500</v>
      </c>
      <c r="AN145" s="4">
        <v>1085000</v>
      </c>
      <c r="AO145" s="4">
        <v>1100000</v>
      </c>
      <c r="AP145" s="4">
        <v>1145000</v>
      </c>
      <c r="AQ145" s="4">
        <v>1057500</v>
      </c>
      <c r="AR145" s="4">
        <v>2327500</v>
      </c>
    </row>
    <row r="146" spans="1:44" ht="15" x14ac:dyDescent="0.2">
      <c r="A146" s="2" t="s">
        <v>135</v>
      </c>
      <c r="B146" s="3" t="s">
        <v>145</v>
      </c>
      <c r="C146" s="3">
        <v>491500</v>
      </c>
      <c r="D146" s="3">
        <f>IFERROR(VLOOKUP(B146,'[1]All Metro Suburbs'!B$2:D$483,3,FALSE),0)</f>
        <v>461550</v>
      </c>
      <c r="E146" s="3">
        <f>IFERROR(VLOOKUP(B146,[2]LSG_Stats_Combined!B$2:D$478,3,FALSE),0)</f>
        <v>570000</v>
      </c>
      <c r="F146" s="3">
        <f>IFERROR(VLOOKUP(B146,[3]Sheet1!B$2:D$478,3,FALSE),0)</f>
        <v>430000</v>
      </c>
      <c r="G146" s="3">
        <v>515000</v>
      </c>
      <c r="H146" s="3">
        <f>IFERROR(VLOOKUP(B146,'[1]All Metro Suburbs'!B$2:F$483,5,FALSE),)</f>
        <v>500000</v>
      </c>
      <c r="I146" s="3">
        <f>IFERROR(VLOOKUP(B146,[2]LSG_Stats_Combined!B$2:F$478,5,FALSE),)</f>
        <v>462500</v>
      </c>
      <c r="J146" s="3">
        <f>IFERROR(VLOOKUP(B146,[3]Sheet1!B$2:F$478,5,FALSE),0)</f>
        <v>475000</v>
      </c>
      <c r="K146" s="3">
        <f>IFERROR(VLOOKUP(B146,[4]Sheet1!B$2:F$478,5,FALSE),0)</f>
        <v>590000</v>
      </c>
      <c r="L146" s="3">
        <f>IFERROR(VLOOKUP(B146,[5]LSG_Stats_Combined_2016q2!B$2:F$479,5,FALSE),0)</f>
        <v>517000</v>
      </c>
      <c r="M146" s="3">
        <f>IFERROR(VLOOKUP(B146,[6]LSG_Stats_Combined_2016q3!B$2:F$479,5,FALSE),0)</f>
        <v>512000</v>
      </c>
      <c r="N146" s="3">
        <f>IFERROR(VLOOKUP(B146,[7]LSG_Stats_Combined_2016q4!B$2:F$478,5,FALSE),0)</f>
        <v>514500</v>
      </c>
      <c r="O146" s="3">
        <f>IFERROR(VLOOKUP(B146,[8]LSG_Stats_Combined_2017q1!B$2:F$479,5,FALSE),0)</f>
        <v>505000</v>
      </c>
      <c r="P146" s="3">
        <f>IFERROR(VLOOKUP(B146,[9]LSG_Stats_Combined_2017q2!B$2:F$479,5,FALSE),0)</f>
        <v>502500</v>
      </c>
      <c r="Q146" s="3">
        <f>IFERROR(VLOOKUP(B146,[10]City_Suburb_2017q3!B$2:F$479,5,FALSE),0)</f>
        <v>480000</v>
      </c>
      <c r="R146" s="3">
        <f>IFERROR(VLOOKUP(B146,[11]LSG_Stats_Combined_2017q4!B$2:F$480,5,FALSE),0)</f>
        <v>630000</v>
      </c>
      <c r="S146" s="3">
        <f>IFERROR(VLOOKUP(B146,[12]LSG_Stats_Combined_2018q1!B$1:G$480,5,FALSE),0)</f>
        <v>552500</v>
      </c>
      <c r="T146" s="3">
        <v>510000</v>
      </c>
      <c r="U146" s="3">
        <v>551100</v>
      </c>
      <c r="V146" s="3">
        <v>540000</v>
      </c>
      <c r="W146" s="3">
        <v>569000</v>
      </c>
      <c r="X146" s="3">
        <v>555000</v>
      </c>
      <c r="Y146" s="3">
        <v>595000</v>
      </c>
      <c r="Z146" s="3">
        <v>546250</v>
      </c>
      <c r="AA146" s="3">
        <v>568625.5</v>
      </c>
      <c r="AB146" s="3">
        <v>447000</v>
      </c>
      <c r="AC146" s="3">
        <v>497500</v>
      </c>
      <c r="AD146" s="3">
        <v>532500</v>
      </c>
      <c r="AE146" s="3">
        <v>554000</v>
      </c>
      <c r="AF146" s="3">
        <v>590000</v>
      </c>
      <c r="AG146" s="3">
        <v>620000</v>
      </c>
      <c r="AH146" s="3">
        <v>710000</v>
      </c>
      <c r="AI146" s="3">
        <v>663000</v>
      </c>
      <c r="AJ146" s="3">
        <v>700000</v>
      </c>
      <c r="AK146" s="3">
        <v>820000</v>
      </c>
      <c r="AL146" s="3">
        <v>835000</v>
      </c>
      <c r="AM146" s="3">
        <v>733000</v>
      </c>
      <c r="AN146" s="4">
        <v>790000</v>
      </c>
      <c r="AO146" s="4">
        <v>827500</v>
      </c>
      <c r="AP146" s="4">
        <v>978000</v>
      </c>
      <c r="AQ146" s="4">
        <v>934500</v>
      </c>
      <c r="AR146" s="4">
        <v>1000000</v>
      </c>
    </row>
    <row r="147" spans="1:44" ht="15" x14ac:dyDescent="0.2">
      <c r="A147" s="2" t="s">
        <v>135</v>
      </c>
      <c r="B147" s="3" t="s">
        <v>146</v>
      </c>
      <c r="C147" s="3">
        <v>750000</v>
      </c>
      <c r="D147" s="3">
        <f>IFERROR(VLOOKUP(B147,'[1]All Metro Suburbs'!B$2:D$483,3,FALSE),0)</f>
        <v>561000</v>
      </c>
      <c r="E147" s="3">
        <f>IFERROR(VLOOKUP(B147,[2]LSG_Stats_Combined!B$2:D$478,3,FALSE),0)</f>
        <v>650000</v>
      </c>
      <c r="F147" s="3">
        <f>IFERROR(VLOOKUP(B147,[3]Sheet1!B$2:D$478,3,FALSE),0)</f>
        <v>842500</v>
      </c>
      <c r="G147" s="3">
        <v>712500</v>
      </c>
      <c r="H147" s="3">
        <f>IFERROR(VLOOKUP(B147,'[1]All Metro Suburbs'!B$2:F$483,5,FALSE),)</f>
        <v>785000</v>
      </c>
      <c r="I147" s="3">
        <f>IFERROR(VLOOKUP(B147,[2]LSG_Stats_Combined!B$2:F$478,5,FALSE),)</f>
        <v>590500</v>
      </c>
      <c r="J147" s="3">
        <f>IFERROR(VLOOKUP(B147,[3]Sheet1!B$2:F$478,5,FALSE),0)</f>
        <v>975000</v>
      </c>
      <c r="K147" s="3">
        <f>IFERROR(VLOOKUP(B147,[4]Sheet1!B$2:F$478,5,FALSE),0)</f>
        <v>640000</v>
      </c>
      <c r="L147" s="3">
        <f>IFERROR(VLOOKUP(B147,[5]LSG_Stats_Combined_2016q2!B$2:F$479,5,FALSE),0)</f>
        <v>660000</v>
      </c>
      <c r="M147" s="3">
        <f>IFERROR(VLOOKUP(B147,[6]LSG_Stats_Combined_2016q3!B$2:F$479,5,FALSE),0)</f>
        <v>676500</v>
      </c>
      <c r="N147" s="3">
        <f>IFERROR(VLOOKUP(B147,[7]LSG_Stats_Combined_2016q4!B$2:F$478,5,FALSE),0)</f>
        <v>765555</v>
      </c>
      <c r="O147" s="3">
        <f>IFERROR(VLOOKUP(B147,[8]LSG_Stats_Combined_2017q1!B$2:F$479,5,FALSE),0)</f>
        <v>760000</v>
      </c>
      <c r="P147" s="3">
        <f>IFERROR(VLOOKUP(B147,[9]LSG_Stats_Combined_2017q2!B$2:F$479,5,FALSE),0)</f>
        <v>850000</v>
      </c>
      <c r="Q147" s="3">
        <f>IFERROR(VLOOKUP(B147,[10]City_Suburb_2017q3!B$2:F$479,5,FALSE),0)</f>
        <v>660000</v>
      </c>
      <c r="R147" s="3">
        <f>IFERROR(VLOOKUP(B147,[11]LSG_Stats_Combined_2017q4!B$2:F$480,5,FALSE),0)</f>
        <v>805000</v>
      </c>
      <c r="S147" s="3">
        <f>IFERROR(VLOOKUP(B147,[12]LSG_Stats_Combined_2018q1!B$1:G$480,5,FALSE),0)</f>
        <v>835000</v>
      </c>
      <c r="T147" s="3">
        <v>918500</v>
      </c>
      <c r="U147" s="3">
        <v>765000</v>
      </c>
      <c r="V147" s="3">
        <v>1030000</v>
      </c>
      <c r="W147" s="3">
        <v>1155000</v>
      </c>
      <c r="X147" s="3">
        <v>730000</v>
      </c>
      <c r="Y147" s="3">
        <v>900000</v>
      </c>
      <c r="Z147" s="3">
        <v>967500</v>
      </c>
      <c r="AA147" s="3">
        <v>442000</v>
      </c>
      <c r="AB147" s="3">
        <v>515000</v>
      </c>
      <c r="AC147" s="3">
        <v>503750</v>
      </c>
      <c r="AD147" s="3">
        <v>530000</v>
      </c>
      <c r="AE147" s="3">
        <v>530000</v>
      </c>
      <c r="AF147" s="3">
        <v>584000</v>
      </c>
      <c r="AG147" s="3">
        <v>655000</v>
      </c>
      <c r="AH147" s="3">
        <v>645000</v>
      </c>
      <c r="AI147" s="3">
        <v>740000</v>
      </c>
      <c r="AJ147" s="3">
        <v>717500</v>
      </c>
      <c r="AK147" s="3">
        <v>1332000</v>
      </c>
      <c r="AL147" s="3">
        <v>1112500</v>
      </c>
      <c r="AM147" s="3">
        <v>770000</v>
      </c>
      <c r="AN147" s="4">
        <v>1837900</v>
      </c>
      <c r="AO147" s="4">
        <v>1750000</v>
      </c>
      <c r="AP147" s="4">
        <v>1400000</v>
      </c>
      <c r="AQ147" s="4">
        <v>2040000</v>
      </c>
      <c r="AR147" s="4">
        <v>1710000</v>
      </c>
    </row>
    <row r="148" spans="1:44" ht="15" x14ac:dyDescent="0.2">
      <c r="A148" s="2" t="s">
        <v>135</v>
      </c>
      <c r="B148" s="3" t="s">
        <v>147</v>
      </c>
      <c r="C148" s="3">
        <v>552250</v>
      </c>
      <c r="D148" s="3">
        <f>IFERROR(VLOOKUP(B148,'[1]All Metro Suburbs'!B$2:D$483,3,FALSE),0)</f>
        <v>580000</v>
      </c>
      <c r="E148" s="3">
        <f>IFERROR(VLOOKUP(B148,[2]LSG_Stats_Combined!B$2:D$478,3,FALSE),0)</f>
        <v>625000</v>
      </c>
      <c r="F148" s="3">
        <f>IFERROR(VLOOKUP(B148,[3]Sheet1!B$2:D$478,3,FALSE),0)</f>
        <v>670000</v>
      </c>
      <c r="G148" s="3">
        <v>508500</v>
      </c>
      <c r="H148" s="3">
        <f>IFERROR(VLOOKUP(B148,'[1]All Metro Suburbs'!B$2:F$483,5,FALSE),)</f>
        <v>550000</v>
      </c>
      <c r="I148" s="3">
        <f>IFERROR(VLOOKUP(B148,[2]LSG_Stats_Combined!B$2:F$478,5,FALSE),)</f>
        <v>589000</v>
      </c>
      <c r="J148" s="3">
        <f>IFERROR(VLOOKUP(B148,[3]Sheet1!B$2:F$478,5,FALSE),0)</f>
        <v>567000</v>
      </c>
      <c r="K148" s="3">
        <f>IFERROR(VLOOKUP(B148,[4]Sheet1!B$2:F$478,5,FALSE),0)</f>
        <v>445000</v>
      </c>
      <c r="L148" s="3">
        <f>IFERROR(VLOOKUP(B148,[5]LSG_Stats_Combined_2016q2!B$2:F$479,5,FALSE),0)</f>
        <v>590000</v>
      </c>
      <c r="M148" s="3">
        <f>IFERROR(VLOOKUP(B148,[6]LSG_Stats_Combined_2016q3!B$2:F$479,5,FALSE),0)</f>
        <v>612500</v>
      </c>
      <c r="N148" s="3">
        <f>IFERROR(VLOOKUP(B148,[7]LSG_Stats_Combined_2016q4!B$2:F$478,5,FALSE),0)</f>
        <v>680000</v>
      </c>
      <c r="O148" s="3">
        <f>IFERROR(VLOOKUP(B148,[8]LSG_Stats_Combined_2017q1!B$2:F$479,5,FALSE),0)</f>
        <v>530000</v>
      </c>
      <c r="P148" s="3">
        <f>IFERROR(VLOOKUP(B148,[9]LSG_Stats_Combined_2017q2!B$2:F$479,5,FALSE),0)</f>
        <v>726000</v>
      </c>
      <c r="Q148" s="3">
        <f>IFERROR(VLOOKUP(B148,[10]City_Suburb_2017q3!B$2:F$479,5,FALSE),0)</f>
        <v>561000</v>
      </c>
      <c r="R148" s="3">
        <f>IFERROR(VLOOKUP(B148,[11]LSG_Stats_Combined_2017q4!B$2:F$480,5,FALSE),0)</f>
        <v>650000</v>
      </c>
      <c r="S148" s="3">
        <f>IFERROR(VLOOKUP(B148,[12]LSG_Stats_Combined_2018q1!B$1:G$480,5,FALSE),0)</f>
        <v>656250</v>
      </c>
      <c r="T148" s="3">
        <v>590000</v>
      </c>
      <c r="U148" s="3">
        <v>732500</v>
      </c>
      <c r="V148" s="3">
        <v>525000</v>
      </c>
      <c r="W148" s="3">
        <v>580000</v>
      </c>
      <c r="X148" s="3">
        <v>915000</v>
      </c>
      <c r="Y148" s="3">
        <v>750000</v>
      </c>
      <c r="Z148" s="3">
        <v>631500</v>
      </c>
      <c r="AA148" s="3">
        <v>560000</v>
      </c>
      <c r="AB148" s="3">
        <v>900000</v>
      </c>
      <c r="AC148" s="3">
        <v>555000</v>
      </c>
      <c r="AD148" s="3">
        <v>449000</v>
      </c>
      <c r="AE148" s="3">
        <v>810000</v>
      </c>
      <c r="AF148" s="3">
        <v>551000</v>
      </c>
      <c r="AG148" s="3">
        <v>445250</v>
      </c>
      <c r="AH148" s="3">
        <v>610000</v>
      </c>
      <c r="AI148" s="3">
        <v>820000</v>
      </c>
      <c r="AJ148" s="3">
        <v>721500</v>
      </c>
      <c r="AK148" s="3">
        <v>830000</v>
      </c>
      <c r="AL148" s="3">
        <v>1110000</v>
      </c>
      <c r="AM148" s="3">
        <v>785000</v>
      </c>
      <c r="AN148" s="4">
        <v>1140000</v>
      </c>
      <c r="AO148" s="4">
        <v>1347000</v>
      </c>
      <c r="AP148" s="4">
        <v>1112500</v>
      </c>
      <c r="AQ148" s="4">
        <v>1405000</v>
      </c>
      <c r="AR148" s="4">
        <v>1300000</v>
      </c>
    </row>
    <row r="149" spans="1:44" ht="15" x14ac:dyDescent="0.2">
      <c r="A149" s="2" t="s">
        <v>148</v>
      </c>
      <c r="B149" s="3" t="s">
        <v>149</v>
      </c>
      <c r="C149" s="3">
        <v>392500</v>
      </c>
      <c r="D149" s="3">
        <f>IFERROR(VLOOKUP(B149,'[1]All Metro Suburbs'!B$2:D$483,3,FALSE),0)</f>
        <v>388000</v>
      </c>
      <c r="E149" s="3">
        <f>IFERROR(VLOOKUP(B149,[2]LSG_Stats_Combined!B$2:D$478,3,FALSE),0)</f>
        <v>425350</v>
      </c>
      <c r="F149" s="3">
        <f>IFERROR(VLOOKUP(B149,[3]Sheet1!B$2:D$478,3,FALSE),0)</f>
        <v>430200</v>
      </c>
      <c r="G149" s="3">
        <v>405000</v>
      </c>
      <c r="H149" s="3">
        <f>IFERROR(VLOOKUP(B149,'[1]All Metro Suburbs'!B$2:F$483,5,FALSE),)</f>
        <v>429000</v>
      </c>
      <c r="I149" s="3">
        <f>IFERROR(VLOOKUP(B149,[2]LSG_Stats_Combined!B$2:F$478,5,FALSE),)</f>
        <v>412000</v>
      </c>
      <c r="J149" s="3">
        <f>IFERROR(VLOOKUP(B149,[3]Sheet1!B$2:F$478,5,FALSE),0)</f>
        <v>523000</v>
      </c>
      <c r="K149" s="3">
        <f>IFERROR(VLOOKUP(B149,[4]Sheet1!B$2:F$478,5,FALSE),0)</f>
        <v>440270</v>
      </c>
      <c r="L149" s="3">
        <f>IFERROR(VLOOKUP(B149,[5]LSG_Stats_Combined_2016q2!B$2:F$479,5,FALSE),0)</f>
        <v>424000</v>
      </c>
      <c r="M149" s="3">
        <f>IFERROR(VLOOKUP(B149,[6]LSG_Stats_Combined_2016q3!B$2:F$479,5,FALSE),0)</f>
        <v>410000</v>
      </c>
      <c r="N149" s="3">
        <f>IFERROR(VLOOKUP(B149,[7]LSG_Stats_Combined_2016q4!B$2:F$478,5,FALSE),0)</f>
        <v>420000</v>
      </c>
      <c r="O149" s="3">
        <f>IFERROR(VLOOKUP(B149,[8]LSG_Stats_Combined_2017q1!B$2:F$479,5,FALSE),0)</f>
        <v>453500</v>
      </c>
      <c r="P149" s="3">
        <f>IFERROR(VLOOKUP(B149,[9]LSG_Stats_Combined_2017q2!B$2:F$479,5,FALSE),0)</f>
        <v>530000</v>
      </c>
      <c r="Q149" s="3">
        <f>IFERROR(VLOOKUP(B149,[10]City_Suburb_2017q3!B$2:F$479,5,FALSE),0)</f>
        <v>530000</v>
      </c>
      <c r="R149" s="3">
        <f>IFERROR(VLOOKUP(B149,[11]LSG_Stats_Combined_2017q4!B$2:F$480,5,FALSE),0)</f>
        <v>467500</v>
      </c>
      <c r="S149" s="3">
        <f>IFERROR(VLOOKUP(B149,[12]LSG_Stats_Combined_2018q1!B$1:G$480,5,FALSE),0)</f>
        <v>491000</v>
      </c>
      <c r="T149" s="3">
        <v>430000</v>
      </c>
      <c r="U149" s="3">
        <v>520500</v>
      </c>
      <c r="V149" s="3">
        <v>434250</v>
      </c>
      <c r="W149" s="3">
        <v>452254</v>
      </c>
      <c r="X149" s="3">
        <v>510000</v>
      </c>
      <c r="Y149" s="3">
        <v>465000</v>
      </c>
      <c r="Z149" s="3">
        <v>452000</v>
      </c>
      <c r="AA149" s="3">
        <v>487500</v>
      </c>
      <c r="AB149" s="3">
        <v>480000</v>
      </c>
      <c r="AC149" s="3">
        <v>510000</v>
      </c>
      <c r="AD149" s="3">
        <v>585000</v>
      </c>
      <c r="AE149" s="3">
        <v>552000</v>
      </c>
      <c r="AF149" s="3">
        <v>647500</v>
      </c>
      <c r="AG149" s="3">
        <v>566000</v>
      </c>
      <c r="AH149" s="3">
        <v>675000</v>
      </c>
      <c r="AI149" s="3">
        <v>930000</v>
      </c>
      <c r="AJ149" s="3">
        <v>858000</v>
      </c>
      <c r="AK149" s="3">
        <v>735000</v>
      </c>
      <c r="AL149" s="3">
        <v>750000</v>
      </c>
      <c r="AM149" s="3">
        <v>835000</v>
      </c>
      <c r="AN149" s="4">
        <v>768750</v>
      </c>
      <c r="AO149" s="4">
        <v>772775</v>
      </c>
      <c r="AP149" s="4">
        <v>780000</v>
      </c>
      <c r="AQ149" s="4">
        <v>803000</v>
      </c>
      <c r="AR149" s="4">
        <v>908000</v>
      </c>
    </row>
    <row r="150" spans="1:44" ht="15" x14ac:dyDescent="0.2">
      <c r="A150" s="2" t="s">
        <v>148</v>
      </c>
      <c r="B150" s="3" t="s">
        <v>150</v>
      </c>
      <c r="C150" s="3">
        <v>477500</v>
      </c>
      <c r="D150" s="3">
        <f>IFERROR(VLOOKUP(B150,'[1]All Metro Suburbs'!B$2:D$483,3,FALSE),0)</f>
        <v>422500</v>
      </c>
      <c r="E150" s="3">
        <f>IFERROR(VLOOKUP(B150,[2]LSG_Stats_Combined!B$2:D$478,3,FALSE),0)</f>
        <v>425500</v>
      </c>
      <c r="F150" s="3">
        <f>IFERROR(VLOOKUP(B150,[3]Sheet1!B$2:D$478,3,FALSE),0)</f>
        <v>440499.5</v>
      </c>
      <c r="G150" s="3">
        <v>416500</v>
      </c>
      <c r="H150" s="3">
        <f>IFERROR(VLOOKUP(B150,'[1]All Metro Suburbs'!B$2:F$483,5,FALSE),)</f>
        <v>463250</v>
      </c>
      <c r="I150" s="3">
        <f>IFERROR(VLOOKUP(B150,[2]LSG_Stats_Combined!B$2:F$478,5,FALSE),)</f>
        <v>508000</v>
      </c>
      <c r="J150" s="3">
        <f>IFERROR(VLOOKUP(B150,[3]Sheet1!B$2:F$478,5,FALSE),0)</f>
        <v>487500</v>
      </c>
      <c r="K150" s="3">
        <f>IFERROR(VLOOKUP(B150,[4]Sheet1!B$2:F$478,5,FALSE),0)</f>
        <v>0</v>
      </c>
      <c r="L150" s="3">
        <f>IFERROR(VLOOKUP(B150,[5]LSG_Stats_Combined_2016q2!B$2:F$479,5,FALSE),0)</f>
        <v>516000</v>
      </c>
      <c r="M150" s="3">
        <f>IFERROR(VLOOKUP(B150,[6]LSG_Stats_Combined_2016q3!B$2:F$479,5,FALSE),0)</f>
        <v>441750</v>
      </c>
      <c r="N150" s="3">
        <f>IFERROR(VLOOKUP(B150,[7]LSG_Stats_Combined_2016q4!B$2:F$478,5,FALSE),0)</f>
        <v>430000</v>
      </c>
      <c r="O150" s="3">
        <f>IFERROR(VLOOKUP(B150,[8]LSG_Stats_Combined_2017q1!B$2:F$479,5,FALSE),0)</f>
        <v>448000</v>
      </c>
      <c r="P150" s="3">
        <f>IFERROR(VLOOKUP(B150,[9]LSG_Stats_Combined_2017q2!B$2:F$479,5,FALSE),0)</f>
        <v>475000</v>
      </c>
      <c r="Q150" s="3">
        <f>IFERROR(VLOOKUP(B150,[10]City_Suburb_2017q3!B$2:F$479,5,FALSE),0)</f>
        <v>461250</v>
      </c>
      <c r="R150" s="3">
        <f>IFERROR(VLOOKUP(B150,[11]LSG_Stats_Combined_2017q4!B$2:F$480,5,FALSE),0)</f>
        <v>420000</v>
      </c>
      <c r="S150" s="3">
        <f>IFERROR(VLOOKUP(B150,[12]LSG_Stats_Combined_2018q1!B$1:G$480,5,FALSE),0)</f>
        <v>495000</v>
      </c>
      <c r="T150" s="3">
        <v>474500</v>
      </c>
      <c r="U150" s="3">
        <v>505000</v>
      </c>
      <c r="V150" s="3">
        <v>542500</v>
      </c>
      <c r="W150" s="3">
        <v>405000</v>
      </c>
      <c r="X150" s="3">
        <v>430000</v>
      </c>
      <c r="Y150" s="3">
        <v>481000</v>
      </c>
      <c r="Z150" s="3">
        <v>478500</v>
      </c>
      <c r="AA150" s="3">
        <v>475000</v>
      </c>
      <c r="AB150" s="3">
        <v>503000</v>
      </c>
      <c r="AC150" s="3">
        <v>520000</v>
      </c>
      <c r="AD150" s="3">
        <v>527500</v>
      </c>
      <c r="AE150" s="3">
        <v>522650</v>
      </c>
      <c r="AF150" s="3">
        <v>810000</v>
      </c>
      <c r="AG150" s="3">
        <v>640000</v>
      </c>
      <c r="AH150" s="3">
        <v>673000</v>
      </c>
      <c r="AI150" s="3">
        <v>960000</v>
      </c>
      <c r="AJ150" s="3">
        <v>1100000</v>
      </c>
      <c r="AK150" s="3">
        <v>780000</v>
      </c>
      <c r="AL150" s="3">
        <v>725000</v>
      </c>
      <c r="AM150" s="3">
        <v>986250</v>
      </c>
      <c r="AN150" s="4">
        <v>777250</v>
      </c>
      <c r="AO150" s="4">
        <v>795000</v>
      </c>
      <c r="AP150" s="4">
        <v>768500</v>
      </c>
      <c r="AQ150" s="4">
        <v>735000</v>
      </c>
      <c r="AR150" s="4">
        <v>785500</v>
      </c>
    </row>
    <row r="151" spans="1:44" ht="15" x14ac:dyDescent="0.2">
      <c r="A151" s="2" t="s">
        <v>148</v>
      </c>
      <c r="B151" s="3" t="s">
        <v>151</v>
      </c>
      <c r="C151" s="3">
        <v>422000</v>
      </c>
      <c r="D151" s="3">
        <f>IFERROR(VLOOKUP(B151,'[1]All Metro Suburbs'!B$2:D$483,3,FALSE),0)</f>
        <v>443250</v>
      </c>
      <c r="E151" s="3">
        <f>IFERROR(VLOOKUP(B151,[2]LSG_Stats_Combined!B$2:D$478,3,FALSE),0)</f>
        <v>421000</v>
      </c>
      <c r="F151" s="3">
        <f>IFERROR(VLOOKUP(B151,[3]Sheet1!B$2:D$478,3,FALSE),0)</f>
        <v>425000</v>
      </c>
      <c r="G151" s="3">
        <v>486500</v>
      </c>
      <c r="H151" s="3">
        <f>IFERROR(VLOOKUP(B151,'[1]All Metro Suburbs'!B$2:F$483,5,FALSE),)</f>
        <v>412000</v>
      </c>
      <c r="I151" s="3">
        <f>IFERROR(VLOOKUP(B151,[2]LSG_Stats_Combined!B$2:F$478,5,FALSE),)</f>
        <v>442250</v>
      </c>
      <c r="J151" s="3">
        <f>IFERROR(VLOOKUP(B151,[3]Sheet1!B$2:F$478,5,FALSE),0)</f>
        <v>462500</v>
      </c>
      <c r="K151" s="3">
        <f>IFERROR(VLOOKUP(B151,[4]Sheet1!B$2:F$478,5,FALSE),0)</f>
        <v>425000</v>
      </c>
      <c r="L151" s="3">
        <f>IFERROR(VLOOKUP(B151,[5]LSG_Stats_Combined_2016q2!B$2:F$479,5,FALSE),0)</f>
        <v>468400</v>
      </c>
      <c r="M151" s="3">
        <f>IFERROR(VLOOKUP(B151,[6]LSG_Stats_Combined_2016q3!B$2:F$479,5,FALSE),0)</f>
        <v>446500</v>
      </c>
      <c r="N151" s="3">
        <f>IFERROR(VLOOKUP(B151,[7]LSG_Stats_Combined_2016q4!B$2:F$478,5,FALSE),0)</f>
        <v>466000</v>
      </c>
      <c r="O151" s="3">
        <f>IFERROR(VLOOKUP(B151,[8]LSG_Stats_Combined_2017q1!B$2:F$479,5,FALSE),0)</f>
        <v>475000</v>
      </c>
      <c r="P151" s="3">
        <f>IFERROR(VLOOKUP(B151,[9]LSG_Stats_Combined_2017q2!B$2:F$479,5,FALSE),0)</f>
        <v>440000</v>
      </c>
      <c r="Q151" s="3">
        <f>IFERROR(VLOOKUP(B151,[10]City_Suburb_2017q3!B$2:F$479,5,FALSE),0)</f>
        <v>485300</v>
      </c>
      <c r="R151" s="3">
        <f>IFERROR(VLOOKUP(B151,[11]LSG_Stats_Combined_2017q4!B$2:F$480,5,FALSE),0)</f>
        <v>432000</v>
      </c>
      <c r="S151" s="3">
        <f>IFERROR(VLOOKUP(B151,[12]LSG_Stats_Combined_2018q1!B$1:G$480,5,FALSE),0)</f>
        <v>566000</v>
      </c>
      <c r="T151" s="3">
        <v>450000</v>
      </c>
      <c r="U151" s="3">
        <v>475000</v>
      </c>
      <c r="V151" s="3">
        <v>482000</v>
      </c>
      <c r="W151" s="3">
        <v>590000</v>
      </c>
      <c r="X151" s="3">
        <v>401500</v>
      </c>
      <c r="Y151" s="3">
        <v>482000</v>
      </c>
      <c r="Z151" s="3">
        <v>503000</v>
      </c>
      <c r="AA151" s="3">
        <v>672000</v>
      </c>
      <c r="AB151" s="3">
        <v>732500</v>
      </c>
      <c r="AC151" s="3">
        <v>487000</v>
      </c>
      <c r="AD151" s="3">
        <v>782000</v>
      </c>
      <c r="AE151" s="3">
        <v>660000</v>
      </c>
      <c r="AF151" s="3">
        <v>745000</v>
      </c>
      <c r="AG151" s="3">
        <v>920000</v>
      </c>
      <c r="AH151" s="3">
        <v>925000</v>
      </c>
      <c r="AI151" s="3">
        <v>705000</v>
      </c>
      <c r="AJ151" s="3">
        <v>996000</v>
      </c>
      <c r="AK151" s="3">
        <v>760000</v>
      </c>
      <c r="AL151" s="3">
        <v>715000</v>
      </c>
      <c r="AM151" s="3">
        <v>712500</v>
      </c>
      <c r="AN151" s="4">
        <v>780000</v>
      </c>
      <c r="AO151" s="4">
        <v>845000</v>
      </c>
      <c r="AP151" s="4">
        <v>815000</v>
      </c>
      <c r="AQ151" s="4">
        <v>786000</v>
      </c>
      <c r="AR151" s="4">
        <v>805000</v>
      </c>
    </row>
    <row r="152" spans="1:44" ht="15" x14ac:dyDescent="0.2">
      <c r="A152" s="2" t="s">
        <v>148</v>
      </c>
      <c r="B152" s="3" t="s">
        <v>152</v>
      </c>
      <c r="C152" s="3">
        <v>395000</v>
      </c>
      <c r="D152" s="3">
        <f>IFERROR(VLOOKUP(B152,'[1]All Metro Suburbs'!B$2:D$483,3,FALSE),0)</f>
        <v>380000</v>
      </c>
      <c r="E152" s="3">
        <f>IFERROR(VLOOKUP(B152,[2]LSG_Stats_Combined!B$2:D$478,3,FALSE),0)</f>
        <v>468250</v>
      </c>
      <c r="F152" s="3">
        <f>IFERROR(VLOOKUP(B152,[3]Sheet1!B$2:D$478,3,FALSE),0)</f>
        <v>455000</v>
      </c>
      <c r="G152" s="3">
        <v>477500</v>
      </c>
      <c r="H152" s="3">
        <f>IFERROR(VLOOKUP(B152,'[1]All Metro Suburbs'!B$2:F$483,5,FALSE),)</f>
        <v>0</v>
      </c>
      <c r="I152" s="3">
        <f>IFERROR(VLOOKUP(B152,[2]LSG_Stats_Combined!B$2:F$478,5,FALSE),)</f>
        <v>520000</v>
      </c>
      <c r="J152" s="3">
        <f>IFERROR(VLOOKUP(B152,[3]Sheet1!B$2:F$478,5,FALSE),0)</f>
        <v>0</v>
      </c>
      <c r="K152" s="3">
        <f>IFERROR(VLOOKUP(B152,[4]Sheet1!B$2:F$478,5,FALSE),0)</f>
        <v>442000</v>
      </c>
      <c r="L152" s="3">
        <f>IFERROR(VLOOKUP(B152,[5]LSG_Stats_Combined_2016q2!B$2:F$479,5,FALSE),0)</f>
        <v>447500</v>
      </c>
      <c r="M152" s="3">
        <f>IFERROR(VLOOKUP(B152,[6]LSG_Stats_Combined_2016q3!B$2:F$479,5,FALSE),0)</f>
        <v>635250.5</v>
      </c>
      <c r="N152" s="3">
        <f>IFERROR(VLOOKUP(B152,[7]LSG_Stats_Combined_2016q4!B$2:F$478,5,FALSE),0)</f>
        <v>440000</v>
      </c>
      <c r="O152" s="3">
        <f>IFERROR(VLOOKUP(B152,[8]LSG_Stats_Combined_2017q1!B$2:F$479,5,FALSE),0)</f>
        <v>935000</v>
      </c>
      <c r="P152" s="3">
        <f>IFERROR(VLOOKUP(B152,[9]LSG_Stats_Combined_2017q2!B$2:F$479,5,FALSE),0)</f>
        <v>410000</v>
      </c>
      <c r="Q152" s="3">
        <f>IFERROR(VLOOKUP(B152,[10]City_Suburb_2017q3!B$2:F$479,5,FALSE),0)</f>
        <v>395000</v>
      </c>
      <c r="R152" s="3">
        <f>IFERROR(VLOOKUP(B152,[11]LSG_Stats_Combined_2017q4!B$2:F$480,5,FALSE),0)</f>
        <v>460000</v>
      </c>
      <c r="S152" s="3">
        <f>IFERROR(VLOOKUP(B152,[12]LSG_Stats_Combined_2018q1!B$1:G$480,5,FALSE),0)</f>
        <v>499000</v>
      </c>
      <c r="T152" s="3">
        <v>490000</v>
      </c>
      <c r="U152" s="3">
        <v>500000</v>
      </c>
      <c r="V152" s="3">
        <v>540000</v>
      </c>
      <c r="W152" s="3">
        <v>395000</v>
      </c>
      <c r="X152" s="3">
        <v>459500</v>
      </c>
      <c r="Y152" s="3">
        <v>390000</v>
      </c>
      <c r="Z152" s="3">
        <v>483500</v>
      </c>
      <c r="AA152" s="3">
        <v>671500</v>
      </c>
      <c r="AB152" s="3">
        <v>720000</v>
      </c>
      <c r="AC152" s="3">
        <v>658000</v>
      </c>
      <c r="AD152" s="3">
        <v>730000</v>
      </c>
      <c r="AE152" s="3">
        <v>715000</v>
      </c>
      <c r="AF152" s="3">
        <v>609000</v>
      </c>
      <c r="AG152" s="3">
        <v>865000</v>
      </c>
      <c r="AH152" s="3">
        <v>950000</v>
      </c>
      <c r="AI152" s="3">
        <v>0</v>
      </c>
      <c r="AJ152" s="3">
        <v>726000</v>
      </c>
      <c r="AK152" s="3">
        <v>630000</v>
      </c>
      <c r="AL152" s="3">
        <v>764750</v>
      </c>
      <c r="AM152" s="3">
        <v>0</v>
      </c>
      <c r="AN152" s="4">
        <v>729500</v>
      </c>
      <c r="AO152" s="4">
        <v>782500</v>
      </c>
      <c r="AP152" s="4">
        <v>750000</v>
      </c>
      <c r="AQ152" s="4">
        <v>982500</v>
      </c>
      <c r="AR152" s="4">
        <v>755000</v>
      </c>
    </row>
    <row r="153" spans="1:44" ht="15" x14ac:dyDescent="0.2">
      <c r="A153" s="2" t="s">
        <v>148</v>
      </c>
      <c r="B153" s="3" t="s">
        <v>153</v>
      </c>
      <c r="C153" s="3">
        <v>457500</v>
      </c>
      <c r="D153" s="3">
        <f>IFERROR(VLOOKUP(B153,'[1]All Metro Suburbs'!B$2:D$483,3,FALSE),0)</f>
        <v>419000</v>
      </c>
      <c r="E153" s="3">
        <f>IFERROR(VLOOKUP(B153,[2]LSG_Stats_Combined!B$2:D$478,3,FALSE),0)</f>
        <v>444519</v>
      </c>
      <c r="F153" s="3">
        <f>IFERROR(VLOOKUP(B153,[3]Sheet1!B$2:D$478,3,FALSE),0)</f>
        <v>425000</v>
      </c>
      <c r="G153" s="3">
        <v>450000</v>
      </c>
      <c r="H153" s="3">
        <f>IFERROR(VLOOKUP(B153,'[1]All Metro Suburbs'!B$2:F$483,5,FALSE),)</f>
        <v>420000</v>
      </c>
      <c r="I153" s="3">
        <f>IFERROR(VLOOKUP(B153,[2]LSG_Stats_Combined!B$2:F$478,5,FALSE),)</f>
        <v>485500</v>
      </c>
      <c r="J153" s="3">
        <f>IFERROR(VLOOKUP(B153,[3]Sheet1!B$2:F$478,5,FALSE),0)</f>
        <v>455000</v>
      </c>
      <c r="K153" s="3">
        <f>IFERROR(VLOOKUP(B153,[4]Sheet1!B$2:F$478,5,FALSE),0)</f>
        <v>477550</v>
      </c>
      <c r="L153" s="3">
        <f>IFERROR(VLOOKUP(B153,[5]LSG_Stats_Combined_2016q2!B$2:F$479,5,FALSE),0)</f>
        <v>495000</v>
      </c>
      <c r="M153" s="3">
        <f>IFERROR(VLOOKUP(B153,[6]LSG_Stats_Combined_2016q3!B$2:F$479,5,FALSE),0)</f>
        <v>480000</v>
      </c>
      <c r="N153" s="3">
        <f>IFERROR(VLOOKUP(B153,[7]LSG_Stats_Combined_2016q4!B$2:F$478,5,FALSE),0)</f>
        <v>485000</v>
      </c>
      <c r="O153" s="3">
        <f>IFERROR(VLOOKUP(B153,[8]LSG_Stats_Combined_2017q1!B$2:F$479,5,FALSE),0)</f>
        <v>535000</v>
      </c>
      <c r="P153" s="3">
        <f>IFERROR(VLOOKUP(B153,[9]LSG_Stats_Combined_2017q2!B$2:F$479,5,FALSE),0)</f>
        <v>475000</v>
      </c>
      <c r="Q153" s="3">
        <f>IFERROR(VLOOKUP(B153,[10]City_Suburb_2017q3!B$2:F$479,5,FALSE),0)</f>
        <v>544000</v>
      </c>
      <c r="R153" s="3">
        <f>IFERROR(VLOOKUP(B153,[11]LSG_Stats_Combined_2017q4!B$2:F$480,5,FALSE),0)</f>
        <v>498000</v>
      </c>
      <c r="S153" s="3">
        <f>IFERROR(VLOOKUP(B153,[12]LSG_Stats_Combined_2018q1!B$1:G$480,5,FALSE),0)</f>
        <v>492500</v>
      </c>
      <c r="T153" s="3">
        <v>498000</v>
      </c>
      <c r="U153" s="3">
        <v>486500</v>
      </c>
      <c r="V153" s="3">
        <v>466000</v>
      </c>
      <c r="W153" s="3">
        <v>547000</v>
      </c>
      <c r="X153" s="3">
        <v>515000</v>
      </c>
      <c r="Y153" s="3">
        <v>487500</v>
      </c>
      <c r="Z153" s="3">
        <v>512500</v>
      </c>
      <c r="AA153" s="3">
        <v>491500</v>
      </c>
      <c r="AB153" s="3">
        <v>487750</v>
      </c>
      <c r="AC153" s="3">
        <v>506500</v>
      </c>
      <c r="AD153" s="3">
        <v>514550</v>
      </c>
      <c r="AE153" s="3">
        <v>558000</v>
      </c>
      <c r="AF153" s="3">
        <v>0</v>
      </c>
      <c r="AG153" s="3">
        <v>580000</v>
      </c>
      <c r="AH153" s="3">
        <v>645000</v>
      </c>
      <c r="AI153" s="3">
        <v>1113500</v>
      </c>
      <c r="AJ153" s="3">
        <v>0</v>
      </c>
      <c r="AK153" s="3">
        <v>742500</v>
      </c>
      <c r="AL153" s="3">
        <v>735000</v>
      </c>
      <c r="AM153" s="3">
        <v>982500</v>
      </c>
      <c r="AN153" s="4">
        <v>725000</v>
      </c>
      <c r="AO153" s="4">
        <v>750000</v>
      </c>
      <c r="AP153" s="4">
        <v>955000</v>
      </c>
      <c r="AQ153" s="4">
        <v>785000</v>
      </c>
      <c r="AR153" s="4">
        <v>887500</v>
      </c>
    </row>
    <row r="154" spans="1:44" ht="15" x14ac:dyDescent="0.2">
      <c r="A154" s="2" t="s">
        <v>148</v>
      </c>
      <c r="B154" s="3" t="s">
        <v>154</v>
      </c>
      <c r="C154" s="3">
        <v>433000</v>
      </c>
      <c r="D154" s="3">
        <f>IFERROR(VLOOKUP(B154,'[1]All Metro Suburbs'!B$2:D$483,3,FALSE),0)</f>
        <v>410000</v>
      </c>
      <c r="E154" s="3">
        <f>IFERROR(VLOOKUP(B154,[2]LSG_Stats_Combined!B$2:D$478,3,FALSE),0)</f>
        <v>426000</v>
      </c>
      <c r="F154" s="3">
        <f>IFERROR(VLOOKUP(B154,[3]Sheet1!B$2:D$478,3,FALSE),0)</f>
        <v>438000</v>
      </c>
      <c r="G154" s="3">
        <v>432500</v>
      </c>
      <c r="H154" s="3">
        <f>IFERROR(VLOOKUP(B154,'[1]All Metro Suburbs'!B$2:F$483,5,FALSE),)</f>
        <v>432500</v>
      </c>
      <c r="I154" s="3">
        <f>IFERROR(VLOOKUP(B154,[2]LSG_Stats_Combined!B$2:F$478,5,FALSE),)</f>
        <v>465000</v>
      </c>
      <c r="J154" s="3">
        <f>IFERROR(VLOOKUP(B154,[3]Sheet1!B$2:F$478,5,FALSE),0)</f>
        <v>445000</v>
      </c>
      <c r="K154" s="3">
        <f>IFERROR(VLOOKUP(B154,[4]Sheet1!B$2:F$478,5,FALSE),0)</f>
        <v>460000</v>
      </c>
      <c r="L154" s="3">
        <f>IFERROR(VLOOKUP(B154,[5]LSG_Stats_Combined_2016q2!B$2:F$479,5,FALSE),0)</f>
        <v>470000</v>
      </c>
      <c r="M154" s="3">
        <f>IFERROR(VLOOKUP(B154,[6]LSG_Stats_Combined_2016q3!B$2:F$479,5,FALSE),0)</f>
        <v>469500</v>
      </c>
      <c r="N154" s="3">
        <f>IFERROR(VLOOKUP(B154,[7]LSG_Stats_Combined_2016q4!B$2:F$478,5,FALSE),0)</f>
        <v>419250</v>
      </c>
      <c r="O154" s="3">
        <f>IFERROR(VLOOKUP(B154,[8]LSG_Stats_Combined_2017q1!B$2:F$479,5,FALSE),0)</f>
        <v>505750</v>
      </c>
      <c r="P154" s="3">
        <f>IFERROR(VLOOKUP(B154,[9]LSG_Stats_Combined_2017q2!B$2:F$479,5,FALSE),0)</f>
        <v>500000</v>
      </c>
      <c r="Q154" s="3">
        <f>IFERROR(VLOOKUP(B154,[10]City_Suburb_2017q3!B$2:F$479,5,FALSE),0)</f>
        <v>485000</v>
      </c>
      <c r="R154" s="3">
        <f>IFERROR(VLOOKUP(B154,[11]LSG_Stats_Combined_2017q4!B$2:F$480,5,FALSE),0)</f>
        <v>482000</v>
      </c>
      <c r="S154" s="3">
        <f>IFERROR(VLOOKUP(B154,[12]LSG_Stats_Combined_2018q1!B$1:G$480,5,FALSE),0)</f>
        <v>535000</v>
      </c>
      <c r="T154" s="3">
        <v>614000</v>
      </c>
      <c r="U154" s="3">
        <v>574000</v>
      </c>
      <c r="V154" s="3">
        <v>495000</v>
      </c>
      <c r="W154" s="3">
        <v>532500</v>
      </c>
      <c r="X154" s="3">
        <v>455000</v>
      </c>
      <c r="Y154" s="3">
        <v>505000</v>
      </c>
      <c r="Z154" s="3">
        <v>521250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825000</v>
      </c>
      <c r="AG154" s="3">
        <v>0</v>
      </c>
      <c r="AH154" s="3">
        <v>0</v>
      </c>
      <c r="AI154" s="3">
        <v>815000</v>
      </c>
      <c r="AJ154" s="3">
        <v>990000</v>
      </c>
      <c r="AK154" s="3">
        <v>725000</v>
      </c>
      <c r="AL154" s="3">
        <v>735000</v>
      </c>
      <c r="AM154" s="3">
        <v>700000</v>
      </c>
      <c r="AN154" s="4">
        <v>850000</v>
      </c>
      <c r="AO154" s="4">
        <v>840500</v>
      </c>
      <c r="AP154" s="4">
        <v>881000</v>
      </c>
      <c r="AQ154" s="4">
        <v>840000</v>
      </c>
      <c r="AR154" s="4">
        <v>1075000</v>
      </c>
    </row>
    <row r="155" spans="1:44" ht="15" x14ac:dyDescent="0.2">
      <c r="A155" s="2" t="s">
        <v>148</v>
      </c>
      <c r="B155" s="3" t="s">
        <v>155</v>
      </c>
      <c r="C155" s="3">
        <v>618000</v>
      </c>
      <c r="D155" s="3">
        <f>IFERROR(VLOOKUP(B155,'[1]All Metro Suburbs'!B$2:D$483,3,FALSE),0)</f>
        <v>555000</v>
      </c>
      <c r="E155" s="3">
        <f>IFERROR(VLOOKUP(B155,[2]LSG_Stats_Combined!B$2:D$478,3,FALSE),0)</f>
        <v>502500</v>
      </c>
      <c r="F155" s="3">
        <f>IFERROR(VLOOKUP(B155,[3]Sheet1!B$2:D$478,3,FALSE),0)</f>
        <v>492500</v>
      </c>
      <c r="G155" s="3">
        <v>585000</v>
      </c>
      <c r="H155" s="3">
        <f>IFERROR(VLOOKUP(B155,'[1]All Metro Suburbs'!B$2:F$483,5,FALSE),)</f>
        <v>647500</v>
      </c>
      <c r="I155" s="3">
        <f>IFERROR(VLOOKUP(B155,[2]LSG_Stats_Combined!B$2:F$478,5,FALSE),)</f>
        <v>489000</v>
      </c>
      <c r="J155" s="3">
        <f>IFERROR(VLOOKUP(B155,[3]Sheet1!B$2:F$478,5,FALSE),0)</f>
        <v>615000</v>
      </c>
      <c r="K155" s="3">
        <f>IFERROR(VLOOKUP(B155,[4]Sheet1!B$2:F$478,5,FALSE),0)</f>
        <v>645000</v>
      </c>
      <c r="L155" s="3">
        <f>IFERROR(VLOOKUP(B155,[5]LSG_Stats_Combined_2016q2!B$2:F$479,5,FALSE),0)</f>
        <v>550000</v>
      </c>
      <c r="M155" s="3">
        <f>IFERROR(VLOOKUP(B155,[6]LSG_Stats_Combined_2016q3!B$2:F$479,5,FALSE),0)</f>
        <v>645000</v>
      </c>
      <c r="N155" s="3">
        <f>IFERROR(VLOOKUP(B155,[7]LSG_Stats_Combined_2016q4!B$2:F$478,5,FALSE),0)</f>
        <v>605555.5</v>
      </c>
      <c r="O155" s="3">
        <f>IFERROR(VLOOKUP(B155,[8]LSG_Stats_Combined_2017q1!B$2:F$479,5,FALSE),0)</f>
        <v>733000</v>
      </c>
      <c r="P155" s="3">
        <f>IFERROR(VLOOKUP(B155,[9]LSG_Stats_Combined_2017q2!B$2:F$479,5,FALSE),0)</f>
        <v>772000</v>
      </c>
      <c r="Q155" s="3">
        <f>IFERROR(VLOOKUP(B155,[10]City_Suburb_2017q3!B$2:F$479,5,FALSE),0)</f>
        <v>637500</v>
      </c>
      <c r="R155" s="3">
        <f>IFERROR(VLOOKUP(B155,[11]LSG_Stats_Combined_2017q4!B$2:F$480,5,FALSE),0)</f>
        <v>580000</v>
      </c>
      <c r="S155" s="3">
        <f>IFERROR(VLOOKUP(B155,[12]LSG_Stats_Combined_2018q1!B$1:G$480,5,FALSE),0)</f>
        <v>680000</v>
      </c>
      <c r="T155" s="3">
        <v>726000</v>
      </c>
      <c r="U155" s="3">
        <v>625000</v>
      </c>
      <c r="V155" s="3">
        <v>703000</v>
      </c>
      <c r="W155" s="3">
        <v>652500</v>
      </c>
      <c r="X155" s="3">
        <v>675000</v>
      </c>
      <c r="Y155" s="3">
        <v>552200</v>
      </c>
      <c r="Z155" s="3">
        <v>640700</v>
      </c>
      <c r="AA155" s="3">
        <v>825000</v>
      </c>
      <c r="AB155" s="3">
        <v>692500</v>
      </c>
      <c r="AC155" s="3">
        <v>723750</v>
      </c>
      <c r="AD155" s="3">
        <v>700000</v>
      </c>
      <c r="AE155" s="3">
        <v>750000</v>
      </c>
      <c r="AF155" s="3">
        <v>647500</v>
      </c>
      <c r="AG155" s="3">
        <v>881200</v>
      </c>
      <c r="AH155" s="3">
        <v>939000</v>
      </c>
      <c r="AI155" s="3">
        <v>636500</v>
      </c>
      <c r="AJ155" s="3">
        <v>820000</v>
      </c>
      <c r="AK155" s="3">
        <v>988500</v>
      </c>
      <c r="AL155" s="3">
        <v>985000</v>
      </c>
      <c r="AM155" s="3">
        <v>723000</v>
      </c>
      <c r="AN155" s="4">
        <v>985000</v>
      </c>
      <c r="AO155" s="4">
        <v>1070000</v>
      </c>
      <c r="AP155" s="4">
        <v>986000</v>
      </c>
      <c r="AQ155" s="4">
        <v>1240000</v>
      </c>
      <c r="AR155" s="4">
        <v>1205000</v>
      </c>
    </row>
    <row r="156" spans="1:44" ht="15" x14ac:dyDescent="0.2">
      <c r="A156" s="2" t="s">
        <v>148</v>
      </c>
      <c r="B156" s="3" t="s">
        <v>156</v>
      </c>
      <c r="C156" s="3">
        <v>602000</v>
      </c>
      <c r="D156" s="3">
        <f>IFERROR(VLOOKUP(B156,'[1]All Metro Suburbs'!B$2:D$483,3,FALSE),0)</f>
        <v>525000</v>
      </c>
      <c r="E156" s="3">
        <f>IFERROR(VLOOKUP(B156,[2]LSG_Stats_Combined!B$2:D$478,3,FALSE),0)</f>
        <v>611000</v>
      </c>
      <c r="F156" s="3">
        <f>IFERROR(VLOOKUP(B156,[3]Sheet1!B$2:D$478,3,FALSE),0)</f>
        <v>575000</v>
      </c>
      <c r="G156" s="3">
        <v>571000</v>
      </c>
      <c r="H156" s="3">
        <f>IFERROR(VLOOKUP(B156,'[1]All Metro Suburbs'!B$2:F$483,5,FALSE),)</f>
        <v>586375</v>
      </c>
      <c r="I156" s="3">
        <f>IFERROR(VLOOKUP(B156,[2]LSG_Stats_Combined!B$2:F$478,5,FALSE),)</f>
        <v>565000</v>
      </c>
      <c r="J156" s="3">
        <f>IFERROR(VLOOKUP(B156,[3]Sheet1!B$2:F$478,5,FALSE),0)</f>
        <v>615000</v>
      </c>
      <c r="K156" s="3">
        <f>IFERROR(VLOOKUP(B156,[4]Sheet1!B$2:F$478,5,FALSE),0)</f>
        <v>650000</v>
      </c>
      <c r="L156" s="3">
        <f>IFERROR(VLOOKUP(B156,[5]LSG_Stats_Combined_2016q2!B$2:F$479,5,FALSE),0)</f>
        <v>620000</v>
      </c>
      <c r="M156" s="3">
        <f>IFERROR(VLOOKUP(B156,[6]LSG_Stats_Combined_2016q3!B$2:F$479,5,FALSE),0)</f>
        <v>676000</v>
      </c>
      <c r="N156" s="3">
        <f>IFERROR(VLOOKUP(B156,[7]LSG_Stats_Combined_2016q4!B$2:F$478,5,FALSE),0)</f>
        <v>647500</v>
      </c>
      <c r="O156" s="3">
        <f>IFERROR(VLOOKUP(B156,[8]LSG_Stats_Combined_2017q1!B$2:F$479,5,FALSE),0)</f>
        <v>637500</v>
      </c>
      <c r="P156" s="3">
        <f>IFERROR(VLOOKUP(B156,[9]LSG_Stats_Combined_2017q2!B$2:F$479,5,FALSE),0)</f>
        <v>641500</v>
      </c>
      <c r="Q156" s="3">
        <f>IFERROR(VLOOKUP(B156,[10]City_Suburb_2017q3!B$2:F$479,5,FALSE),0)</f>
        <v>670000</v>
      </c>
      <c r="R156" s="3">
        <f>IFERROR(VLOOKUP(B156,[11]LSG_Stats_Combined_2017q4!B$2:F$480,5,FALSE),0)</f>
        <v>602500</v>
      </c>
      <c r="S156" s="3">
        <f>IFERROR(VLOOKUP(B156,[12]LSG_Stats_Combined_2018q1!B$1:G$480,5,FALSE),0)</f>
        <v>700000</v>
      </c>
      <c r="T156" s="3">
        <v>732500</v>
      </c>
      <c r="U156" s="3">
        <v>670000</v>
      </c>
      <c r="V156" s="3">
        <v>680000</v>
      </c>
      <c r="W156" s="3">
        <v>670000</v>
      </c>
      <c r="X156" s="3">
        <v>678000</v>
      </c>
      <c r="Y156" s="3">
        <v>632500</v>
      </c>
      <c r="Z156" s="3">
        <v>760000</v>
      </c>
      <c r="AA156" s="3">
        <v>525000</v>
      </c>
      <c r="AB156" s="3">
        <v>557500</v>
      </c>
      <c r="AC156" s="3">
        <v>565000</v>
      </c>
      <c r="AD156" s="3">
        <v>520000</v>
      </c>
      <c r="AE156" s="3">
        <v>592500</v>
      </c>
      <c r="AF156" s="3">
        <v>547547</v>
      </c>
      <c r="AG156" s="3">
        <v>668000</v>
      </c>
      <c r="AH156" s="3">
        <v>778000</v>
      </c>
      <c r="AI156" s="3">
        <v>737500</v>
      </c>
      <c r="AJ156" s="3">
        <v>675000</v>
      </c>
      <c r="AK156" s="3">
        <v>968880</v>
      </c>
      <c r="AL156" s="3">
        <v>1079500</v>
      </c>
      <c r="AM156" s="3">
        <v>723000</v>
      </c>
      <c r="AN156" s="4">
        <v>1108000</v>
      </c>
      <c r="AO156" s="4">
        <v>1186680</v>
      </c>
      <c r="AP156" s="4">
        <v>1019000</v>
      </c>
      <c r="AQ156" s="4">
        <v>1135000</v>
      </c>
      <c r="AR156" s="4">
        <v>1175000</v>
      </c>
    </row>
    <row r="157" spans="1:44" ht="15" x14ac:dyDescent="0.2">
      <c r="A157" s="2" t="s">
        <v>148</v>
      </c>
      <c r="B157" s="3" t="s">
        <v>157</v>
      </c>
      <c r="C157" s="3">
        <v>451875</v>
      </c>
      <c r="D157" s="3">
        <f>IFERROR(VLOOKUP(B157,'[1]All Metro Suburbs'!B$2:D$483,3,FALSE),0)</f>
        <v>435200</v>
      </c>
      <c r="E157" s="3">
        <f>IFERROR(VLOOKUP(B157,[2]LSG_Stats_Combined!B$2:D$478,3,FALSE),0)</f>
        <v>433500</v>
      </c>
      <c r="F157" s="3">
        <f>IFERROR(VLOOKUP(B157,[3]Sheet1!B$2:D$478,3,FALSE),0)</f>
        <v>403000</v>
      </c>
      <c r="G157" s="3">
        <v>430000</v>
      </c>
      <c r="H157" s="3">
        <f>IFERROR(VLOOKUP(B157,'[1]All Metro Suburbs'!B$2:F$483,5,FALSE),)</f>
        <v>432500</v>
      </c>
      <c r="I157" s="3">
        <f>IFERROR(VLOOKUP(B157,[2]LSG_Stats_Combined!B$2:F$478,5,FALSE),)</f>
        <v>465000</v>
      </c>
      <c r="J157" s="3">
        <f>IFERROR(VLOOKUP(B157,[3]Sheet1!B$2:F$478,5,FALSE),0)</f>
        <v>440500</v>
      </c>
      <c r="K157" s="3">
        <f>IFERROR(VLOOKUP(B157,[4]Sheet1!B$2:F$478,5,FALSE),0)</f>
        <v>471000</v>
      </c>
      <c r="L157" s="3">
        <f>IFERROR(VLOOKUP(B157,[5]LSG_Stats_Combined_2016q2!B$2:F$479,5,FALSE),0)</f>
        <v>408500</v>
      </c>
      <c r="M157" s="3">
        <f>IFERROR(VLOOKUP(B157,[6]LSG_Stats_Combined_2016q3!B$2:F$479,5,FALSE),0)</f>
        <v>460000</v>
      </c>
      <c r="N157" s="3">
        <f>IFERROR(VLOOKUP(B157,[7]LSG_Stats_Combined_2016q4!B$2:F$478,5,FALSE),0)</f>
        <v>435000</v>
      </c>
      <c r="O157" s="3">
        <f>IFERROR(VLOOKUP(B157,[8]LSG_Stats_Combined_2017q1!B$2:F$479,5,FALSE),0)</f>
        <v>465000</v>
      </c>
      <c r="P157" s="3">
        <f>IFERROR(VLOOKUP(B157,[9]LSG_Stats_Combined_2017q2!B$2:F$479,5,FALSE),0)</f>
        <v>490000</v>
      </c>
      <c r="Q157" s="3">
        <f>IFERROR(VLOOKUP(B157,[10]City_Suburb_2017q3!B$2:F$479,5,FALSE),0)</f>
        <v>452500</v>
      </c>
      <c r="R157" s="3">
        <f>IFERROR(VLOOKUP(B157,[11]LSG_Stats_Combined_2017q4!B$2:F$480,5,FALSE),0)</f>
        <v>470000</v>
      </c>
      <c r="S157" s="3">
        <f>IFERROR(VLOOKUP(B157,[12]LSG_Stats_Combined_2018q1!B$1:G$480,5,FALSE),0)</f>
        <v>487500</v>
      </c>
      <c r="T157" s="3">
        <v>470000</v>
      </c>
      <c r="U157" s="3">
        <v>462750</v>
      </c>
      <c r="V157" s="3">
        <v>477500</v>
      </c>
      <c r="W157" s="3">
        <v>477500</v>
      </c>
      <c r="X157" s="3">
        <v>425000</v>
      </c>
      <c r="Y157" s="3">
        <v>465000</v>
      </c>
      <c r="Z157" s="3">
        <v>471500</v>
      </c>
      <c r="AA157" s="3">
        <v>477000</v>
      </c>
      <c r="AB157" s="3">
        <v>472388.5</v>
      </c>
      <c r="AC157" s="3">
        <v>470000</v>
      </c>
      <c r="AD157" s="3">
        <v>502000</v>
      </c>
      <c r="AE157" s="3">
        <v>521500</v>
      </c>
      <c r="AF157" s="3">
        <v>665000</v>
      </c>
      <c r="AG157" s="3">
        <v>630000</v>
      </c>
      <c r="AH157" s="3">
        <v>669000</v>
      </c>
      <c r="AI157" s="3">
        <v>853000</v>
      </c>
      <c r="AJ157" s="3">
        <v>713500</v>
      </c>
      <c r="AK157" s="3">
        <v>700000</v>
      </c>
      <c r="AL157" s="3">
        <v>715000</v>
      </c>
      <c r="AM157" s="3">
        <v>719999.5</v>
      </c>
      <c r="AN157" s="4">
        <v>762500</v>
      </c>
      <c r="AO157" s="4">
        <v>742000</v>
      </c>
      <c r="AP157" s="4">
        <v>772500</v>
      </c>
      <c r="AQ157" s="4">
        <v>775000</v>
      </c>
      <c r="AR157" s="4">
        <v>846000</v>
      </c>
    </row>
    <row r="158" spans="1:44" ht="15" x14ac:dyDescent="0.2">
      <c r="A158" s="2" t="s">
        <v>148</v>
      </c>
      <c r="B158" s="3" t="s">
        <v>158</v>
      </c>
      <c r="C158" s="3">
        <v>0</v>
      </c>
      <c r="D158" s="3">
        <f>IFERROR(VLOOKUP(B158,'[1]All Metro Suburbs'!B$2:D$483,3,FALSE),0)</f>
        <v>0</v>
      </c>
      <c r="E158" s="3">
        <f>IFERROR(VLOOKUP(B158,[2]LSG_Stats_Combined!B$2:D$478,3,FALSE),0)</f>
        <v>0</v>
      </c>
      <c r="F158" s="3">
        <f>IFERROR(VLOOKUP(B158,[3]Sheet1!B$2:D$478,3,FALSE),0)</f>
        <v>0</v>
      </c>
      <c r="G158" s="3">
        <v>0</v>
      </c>
      <c r="H158" s="3">
        <f>IFERROR(VLOOKUP(B158,'[1]All Metro Suburbs'!B$2:F$483,5,FALSE),)</f>
        <v>0</v>
      </c>
      <c r="I158" s="3">
        <f>IFERROR(VLOOKUP(B158,[2]LSG_Stats_Combined!B$2:F$478,5,FALSE),)</f>
        <v>0</v>
      </c>
      <c r="J158" s="3">
        <f>IFERROR(VLOOKUP(B158,[3]Sheet1!B$2:F$478,5,FALSE),0)</f>
        <v>0</v>
      </c>
      <c r="K158" s="3">
        <f>IFERROR(VLOOKUP(B158,[4]Sheet1!B$2:F$478,5,FALSE),0)</f>
        <v>0</v>
      </c>
      <c r="L158" s="3">
        <f>IFERROR(VLOOKUP(B158,[5]LSG_Stats_Combined_2016q2!B$2:F$479,5,FALSE),0)</f>
        <v>0</v>
      </c>
      <c r="M158" s="3">
        <f>IFERROR(VLOOKUP(B158,[6]LSG_Stats_Combined_2016q3!B$2:F$479,5,FALSE),0)</f>
        <v>0</v>
      </c>
      <c r="N158" s="3">
        <f>IFERROR(VLOOKUP(B158,[7]LSG_Stats_Combined_2016q4!B$2:F$478,5,FALSE),0)</f>
        <v>0</v>
      </c>
      <c r="O158" s="3">
        <f>IFERROR(VLOOKUP(B158,[8]LSG_Stats_Combined_2017q1!B$2:F$479,5,FALSE),0)</f>
        <v>0</v>
      </c>
      <c r="P158" s="3">
        <f>IFERROR(VLOOKUP(B158,[9]LSG_Stats_Combined_2017q2!B$2:F$479,5,FALSE),0)</f>
        <v>0</v>
      </c>
      <c r="Q158" s="3">
        <f>IFERROR(VLOOKUP(B158,[10]City_Suburb_2017q3!B$2:F$479,5,FALSE),0)</f>
        <v>0</v>
      </c>
      <c r="R158" s="3">
        <f>IFERROR(VLOOKUP(B158,[11]LSG_Stats_Combined_2017q4!B$2:F$480,5,FALSE),0)</f>
        <v>0</v>
      </c>
      <c r="S158" s="3">
        <f>IFERROR(VLOOKUP(B158,[12]LSG_Stats_Combined_2018q1!B$1:G$480,5,FALSE),0)</f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553100</v>
      </c>
      <c r="AB158" s="3">
        <v>575000</v>
      </c>
      <c r="AC158" s="3">
        <v>608000</v>
      </c>
      <c r="AD158" s="3">
        <v>609000</v>
      </c>
      <c r="AE158" s="3">
        <v>600000</v>
      </c>
      <c r="AF158" s="3">
        <v>540000</v>
      </c>
      <c r="AG158" s="3">
        <v>700000</v>
      </c>
      <c r="AH158" s="3">
        <v>538177.5</v>
      </c>
      <c r="AI158" s="3">
        <v>564000</v>
      </c>
      <c r="AJ158" s="3">
        <v>697490</v>
      </c>
      <c r="AK158" s="3">
        <v>0</v>
      </c>
      <c r="AL158" s="3">
        <v>0</v>
      </c>
      <c r="AM158" s="3">
        <v>670000</v>
      </c>
      <c r="AN158" s="4">
        <v>0</v>
      </c>
      <c r="AO158" s="4">
        <v>0</v>
      </c>
      <c r="AP158" s="4">
        <v>0</v>
      </c>
      <c r="AQ158" s="4">
        <v>2550000</v>
      </c>
      <c r="AR158" s="4">
        <v>0</v>
      </c>
    </row>
    <row r="159" spans="1:44" ht="15" x14ac:dyDescent="0.2">
      <c r="A159" s="2" t="s">
        <v>148</v>
      </c>
      <c r="B159" s="3" t="s">
        <v>159</v>
      </c>
      <c r="C159" s="3">
        <v>526250</v>
      </c>
      <c r="D159" s="3">
        <f>IFERROR(VLOOKUP(B159,'[1]All Metro Suburbs'!B$2:D$483,3,FALSE),0)</f>
        <v>478000</v>
      </c>
      <c r="E159" s="3">
        <f>IFERROR(VLOOKUP(B159,[2]LSG_Stats_Combined!B$2:D$478,3,FALSE),0)</f>
        <v>560000</v>
      </c>
      <c r="F159" s="3">
        <f>IFERROR(VLOOKUP(B159,[3]Sheet1!B$2:D$478,3,FALSE),0)</f>
        <v>465000</v>
      </c>
      <c r="G159" s="3">
        <v>710500</v>
      </c>
      <c r="H159" s="3">
        <f>IFERROR(VLOOKUP(B159,'[1]All Metro Suburbs'!B$2:F$483,5,FALSE),)</f>
        <v>808500</v>
      </c>
      <c r="I159" s="3">
        <f>IFERROR(VLOOKUP(B159,[2]LSG_Stats_Combined!B$2:F$478,5,FALSE),)</f>
        <v>685000</v>
      </c>
      <c r="J159" s="3">
        <f>IFERROR(VLOOKUP(B159,[3]Sheet1!B$2:F$478,5,FALSE),0)</f>
        <v>522500</v>
      </c>
      <c r="K159" s="3">
        <f>IFERROR(VLOOKUP(B159,[4]Sheet1!B$2:F$478,5,FALSE),0)</f>
        <v>753500</v>
      </c>
      <c r="L159" s="3">
        <f>IFERROR(VLOOKUP(B159,[5]LSG_Stats_Combined_2016q2!B$2:F$479,5,FALSE),0)</f>
        <v>576000</v>
      </c>
      <c r="M159" s="3">
        <f>IFERROR(VLOOKUP(B159,[6]LSG_Stats_Combined_2016q3!B$2:F$479,5,FALSE),0)</f>
        <v>1075000</v>
      </c>
      <c r="N159" s="3">
        <f>IFERROR(VLOOKUP(B159,[7]LSG_Stats_Combined_2016q4!B$2:F$478,5,FALSE),0)</f>
        <v>601250</v>
      </c>
      <c r="O159" s="3">
        <f>IFERROR(VLOOKUP(B159,[8]LSG_Stats_Combined_2017q1!B$2:F$479,5,FALSE),0)</f>
        <v>768500</v>
      </c>
      <c r="P159" s="3">
        <f>IFERROR(VLOOKUP(B159,[9]LSG_Stats_Combined_2017q2!B$2:F$479,5,FALSE),0)</f>
        <v>728500</v>
      </c>
      <c r="Q159" s="3">
        <f>IFERROR(VLOOKUP(B159,[10]City_Suburb_2017q3!B$2:F$479,5,FALSE),0)</f>
        <v>558000</v>
      </c>
      <c r="R159" s="3">
        <f>IFERROR(VLOOKUP(B159,[11]LSG_Stats_Combined_2017q4!B$2:F$480,5,FALSE),0)</f>
        <v>622500</v>
      </c>
      <c r="S159" s="3">
        <f>IFERROR(VLOOKUP(B159,[12]LSG_Stats_Combined_2018q1!B$1:G$480,5,FALSE),0)</f>
        <v>704000</v>
      </c>
      <c r="T159" s="3">
        <v>795000</v>
      </c>
      <c r="U159" s="3">
        <v>775000</v>
      </c>
      <c r="V159" s="3">
        <v>672500</v>
      </c>
      <c r="W159" s="3">
        <v>820000</v>
      </c>
      <c r="X159" s="3">
        <v>735000</v>
      </c>
      <c r="Y159" s="3">
        <v>615000</v>
      </c>
      <c r="Z159" s="3">
        <v>825000</v>
      </c>
      <c r="AA159" s="3">
        <v>497500</v>
      </c>
      <c r="AB159" s="3">
        <v>511000</v>
      </c>
      <c r="AC159" s="3">
        <v>538000</v>
      </c>
      <c r="AD159" s="3">
        <v>525000</v>
      </c>
      <c r="AE159" s="3">
        <v>550000</v>
      </c>
      <c r="AF159" s="3">
        <v>460000</v>
      </c>
      <c r="AG159" s="3">
        <v>635650</v>
      </c>
      <c r="AH159" s="3">
        <v>700000</v>
      </c>
      <c r="AI159" s="3">
        <v>695000</v>
      </c>
      <c r="AJ159" s="3">
        <v>665000</v>
      </c>
      <c r="AK159" s="3">
        <v>1067500</v>
      </c>
      <c r="AL159" s="3">
        <v>1130000</v>
      </c>
      <c r="AM159" s="3">
        <v>805000</v>
      </c>
      <c r="AN159" s="4">
        <v>1072500</v>
      </c>
      <c r="AO159" s="4">
        <v>1537500</v>
      </c>
      <c r="AP159" s="4">
        <v>1212500</v>
      </c>
      <c r="AQ159" s="4">
        <v>1350000</v>
      </c>
      <c r="AR159" s="4">
        <v>1060000</v>
      </c>
    </row>
    <row r="160" spans="1:44" ht="15" x14ac:dyDescent="0.2">
      <c r="A160" s="2" t="s">
        <v>148</v>
      </c>
      <c r="B160" s="3" t="s">
        <v>148</v>
      </c>
      <c r="C160" s="3">
        <v>453000</v>
      </c>
      <c r="D160" s="3">
        <f>IFERROR(VLOOKUP(B160,'[1]All Metro Suburbs'!B$2:D$483,3,FALSE),0)</f>
        <v>490000</v>
      </c>
      <c r="E160" s="3">
        <f>IFERROR(VLOOKUP(B160,[2]LSG_Stats_Combined!B$2:D$478,3,FALSE),0)</f>
        <v>455000</v>
      </c>
      <c r="F160" s="3">
        <f>IFERROR(VLOOKUP(B160,[3]Sheet1!B$2:D$478,3,FALSE),0)</f>
        <v>471000</v>
      </c>
      <c r="G160" s="3">
        <v>472250</v>
      </c>
      <c r="H160" s="3">
        <f>IFERROR(VLOOKUP(B160,'[1]All Metro Suburbs'!B$2:F$483,5,FALSE),)</f>
        <v>468000</v>
      </c>
      <c r="I160" s="3">
        <f>IFERROR(VLOOKUP(B160,[2]LSG_Stats_Combined!B$2:F$478,5,FALSE),)</f>
        <v>460000</v>
      </c>
      <c r="J160" s="3">
        <f>IFERROR(VLOOKUP(B160,[3]Sheet1!B$2:F$478,5,FALSE),0)</f>
        <v>480000</v>
      </c>
      <c r="K160" s="3">
        <f>IFERROR(VLOOKUP(B160,[4]Sheet1!B$2:F$478,5,FALSE),0)</f>
        <v>467500</v>
      </c>
      <c r="L160" s="3">
        <f>IFERROR(VLOOKUP(B160,[5]LSG_Stats_Combined_2016q2!B$2:F$479,5,FALSE),0)</f>
        <v>489500</v>
      </c>
      <c r="M160" s="3">
        <f>IFERROR(VLOOKUP(B160,[6]LSG_Stats_Combined_2016q3!B$2:F$479,5,FALSE),0)</f>
        <v>441350</v>
      </c>
      <c r="N160" s="3">
        <f>IFERROR(VLOOKUP(B160,[7]LSG_Stats_Combined_2016q4!B$2:F$478,5,FALSE),0)</f>
        <v>525000</v>
      </c>
      <c r="O160" s="3">
        <f>IFERROR(VLOOKUP(B160,[8]LSG_Stats_Combined_2017q1!B$2:F$479,5,FALSE),0)</f>
        <v>507000</v>
      </c>
      <c r="P160" s="3">
        <f>IFERROR(VLOOKUP(B160,[9]LSG_Stats_Combined_2017q2!B$2:F$479,5,FALSE),0)</f>
        <v>537500</v>
      </c>
      <c r="Q160" s="3">
        <f>IFERROR(VLOOKUP(B160,[10]City_Suburb_2017q3!B$2:F$479,5,FALSE),0)</f>
        <v>535000</v>
      </c>
      <c r="R160" s="3">
        <f>IFERROR(VLOOKUP(B160,[11]LSG_Stats_Combined_2017q4!B$2:F$480,5,FALSE),0)</f>
        <v>510000</v>
      </c>
      <c r="S160" s="3">
        <f>IFERROR(VLOOKUP(B160,[12]LSG_Stats_Combined_2018q1!B$1:G$480,5,FALSE),0)</f>
        <v>511250</v>
      </c>
      <c r="T160" s="3">
        <v>515000</v>
      </c>
      <c r="U160" s="3">
        <v>521000</v>
      </c>
      <c r="V160" s="3">
        <v>563500</v>
      </c>
      <c r="W160" s="3">
        <v>485000</v>
      </c>
      <c r="X160" s="3">
        <v>462500</v>
      </c>
      <c r="Y160" s="3">
        <v>528500</v>
      </c>
      <c r="Z160" s="3">
        <v>538500</v>
      </c>
      <c r="AA160" s="3">
        <v>387500</v>
      </c>
      <c r="AB160" s="3">
        <v>397500</v>
      </c>
      <c r="AC160" s="3">
        <v>411000</v>
      </c>
      <c r="AD160" s="3">
        <v>396450</v>
      </c>
      <c r="AE160" s="3">
        <v>482500</v>
      </c>
      <c r="AF160" s="3">
        <v>599990</v>
      </c>
      <c r="AG160" s="3">
        <v>485000</v>
      </c>
      <c r="AH160" s="3">
        <v>533750</v>
      </c>
      <c r="AI160" s="3">
        <v>802000</v>
      </c>
      <c r="AJ160" s="3">
        <v>801500</v>
      </c>
      <c r="AK160" s="3">
        <v>760000</v>
      </c>
      <c r="AL160" s="3">
        <v>747747</v>
      </c>
      <c r="AM160" s="3">
        <v>865000</v>
      </c>
      <c r="AN160" s="4">
        <v>630000</v>
      </c>
      <c r="AO160" s="4">
        <v>650000</v>
      </c>
      <c r="AP160" s="4">
        <v>810000</v>
      </c>
      <c r="AQ160" s="4">
        <v>875000</v>
      </c>
      <c r="AR160" s="4">
        <v>890000</v>
      </c>
    </row>
    <row r="161" spans="1:44" ht="15" x14ac:dyDescent="0.2">
      <c r="A161" s="2" t="s">
        <v>148</v>
      </c>
      <c r="B161" s="3" t="s">
        <v>160</v>
      </c>
      <c r="C161" s="3">
        <v>415000</v>
      </c>
      <c r="D161" s="3">
        <f>IFERROR(VLOOKUP(B161,'[1]All Metro Suburbs'!B$2:D$483,3,FALSE),0)</f>
        <v>435000</v>
      </c>
      <c r="E161" s="3">
        <f>IFERROR(VLOOKUP(B161,[2]LSG_Stats_Combined!B$2:D$478,3,FALSE),0)</f>
        <v>420000</v>
      </c>
      <c r="F161" s="3">
        <f>IFERROR(VLOOKUP(B161,[3]Sheet1!B$2:D$478,3,FALSE),0)</f>
        <v>452000</v>
      </c>
      <c r="G161" s="3">
        <v>416000</v>
      </c>
      <c r="H161" s="3">
        <f>IFERROR(VLOOKUP(B161,'[1]All Metro Suburbs'!B$2:F$483,5,FALSE),)</f>
        <v>434000</v>
      </c>
      <c r="I161" s="3">
        <f>IFERROR(VLOOKUP(B161,[2]LSG_Stats_Combined!B$2:F$478,5,FALSE),)</f>
        <v>455000</v>
      </c>
      <c r="J161" s="3">
        <f>IFERROR(VLOOKUP(B161,[3]Sheet1!B$2:F$478,5,FALSE),0)</f>
        <v>435000</v>
      </c>
      <c r="K161" s="3">
        <f>IFERROR(VLOOKUP(B161,[4]Sheet1!B$2:F$478,5,FALSE),0)</f>
        <v>396500</v>
      </c>
      <c r="L161" s="3">
        <f>IFERROR(VLOOKUP(B161,[5]LSG_Stats_Combined_2016q2!B$2:F$479,5,FALSE),0)</f>
        <v>435000</v>
      </c>
      <c r="M161" s="3">
        <f>IFERROR(VLOOKUP(B161,[6]LSG_Stats_Combined_2016q3!B$2:F$479,5,FALSE),0)</f>
        <v>460000</v>
      </c>
      <c r="N161" s="3">
        <f>IFERROR(VLOOKUP(B161,[7]LSG_Stats_Combined_2016q4!B$2:F$478,5,FALSE),0)</f>
        <v>460000</v>
      </c>
      <c r="O161" s="3">
        <f>IFERROR(VLOOKUP(B161,[8]LSG_Stats_Combined_2017q1!B$2:F$479,5,FALSE),0)</f>
        <v>477000</v>
      </c>
      <c r="P161" s="3">
        <f>IFERROR(VLOOKUP(B161,[9]LSG_Stats_Combined_2017q2!B$2:F$479,5,FALSE),0)</f>
        <v>451000</v>
      </c>
      <c r="Q161" s="3">
        <f>IFERROR(VLOOKUP(B161,[10]City_Suburb_2017q3!B$2:F$479,5,FALSE),0)</f>
        <v>480000</v>
      </c>
      <c r="R161" s="3">
        <f>IFERROR(VLOOKUP(B161,[11]LSG_Stats_Combined_2017q4!B$2:F$480,5,FALSE),0)</f>
        <v>442500</v>
      </c>
      <c r="S161" s="3">
        <f>IFERROR(VLOOKUP(B161,[12]LSG_Stats_Combined_2018q1!B$1:G$480,5,FALSE),0)</f>
        <v>460000</v>
      </c>
      <c r="T161" s="3">
        <v>445000</v>
      </c>
      <c r="U161" s="3">
        <v>450000</v>
      </c>
      <c r="V161" s="3">
        <v>474000</v>
      </c>
      <c r="W161" s="3">
        <v>494000</v>
      </c>
      <c r="X161" s="3">
        <v>459000</v>
      </c>
      <c r="Y161" s="3">
        <v>435500</v>
      </c>
      <c r="Z161" s="3">
        <v>494000</v>
      </c>
      <c r="AA161" s="3">
        <v>550000</v>
      </c>
      <c r="AB161" s="3">
        <v>495000</v>
      </c>
      <c r="AC161" s="3">
        <v>475000</v>
      </c>
      <c r="AD161" s="3">
        <v>517500</v>
      </c>
      <c r="AE161" s="3">
        <v>527000</v>
      </c>
      <c r="AF161" s="3">
        <v>631250</v>
      </c>
      <c r="AG161" s="3">
        <v>679250</v>
      </c>
      <c r="AH161" s="3">
        <v>660000</v>
      </c>
      <c r="AI161" s="3">
        <v>868500</v>
      </c>
      <c r="AJ161" s="3">
        <v>877500</v>
      </c>
      <c r="AK161" s="3">
        <v>667500</v>
      </c>
      <c r="AL161" s="3">
        <v>693000</v>
      </c>
      <c r="AM161" s="3">
        <v>820000</v>
      </c>
      <c r="AN161" s="4">
        <v>690000</v>
      </c>
      <c r="AO161" s="4">
        <v>720000</v>
      </c>
      <c r="AP161" s="4">
        <v>776000</v>
      </c>
      <c r="AQ161" s="4">
        <v>806000</v>
      </c>
      <c r="AR161" s="4">
        <v>807750</v>
      </c>
    </row>
    <row r="162" spans="1:44" ht="15" x14ac:dyDescent="0.2">
      <c r="A162" s="2" t="s">
        <v>148</v>
      </c>
      <c r="B162" s="3" t="s">
        <v>161</v>
      </c>
      <c r="C162" s="3">
        <v>417500</v>
      </c>
      <c r="D162" s="3">
        <f>IFERROR(VLOOKUP(B162,'[1]All Metro Suburbs'!B$2:D$483,3,FALSE),0)</f>
        <v>450000</v>
      </c>
      <c r="E162" s="3">
        <f>IFERROR(VLOOKUP(B162,[2]LSG_Stats_Combined!B$2:D$478,3,FALSE),0)</f>
        <v>515000</v>
      </c>
      <c r="F162" s="3">
        <f>IFERROR(VLOOKUP(B162,[3]Sheet1!B$2:D$478,3,FALSE),0)</f>
        <v>461000</v>
      </c>
      <c r="G162" s="3">
        <v>482000</v>
      </c>
      <c r="H162" s="3">
        <f>IFERROR(VLOOKUP(B162,'[1]All Metro Suburbs'!B$2:F$483,5,FALSE),)</f>
        <v>475000</v>
      </c>
      <c r="I162" s="3">
        <f>IFERROR(VLOOKUP(B162,[2]LSG_Stats_Combined!B$2:F$478,5,FALSE),)</f>
        <v>457500</v>
      </c>
      <c r="J162" s="3">
        <f>IFERROR(VLOOKUP(B162,[3]Sheet1!B$2:F$478,5,FALSE),0)</f>
        <v>486125</v>
      </c>
      <c r="K162" s="3">
        <f>IFERROR(VLOOKUP(B162,[4]Sheet1!B$2:F$478,5,FALSE),0)</f>
        <v>485000</v>
      </c>
      <c r="L162" s="3">
        <f>IFERROR(VLOOKUP(B162,[5]LSG_Stats_Combined_2016q2!B$2:F$479,5,FALSE),0)</f>
        <v>501000</v>
      </c>
      <c r="M162" s="3">
        <f>IFERROR(VLOOKUP(B162,[6]LSG_Stats_Combined_2016q3!B$2:F$479,5,FALSE),0)</f>
        <v>510000</v>
      </c>
      <c r="N162" s="3">
        <f>IFERROR(VLOOKUP(B162,[7]LSG_Stats_Combined_2016q4!B$2:F$478,5,FALSE),0)</f>
        <v>517500</v>
      </c>
      <c r="O162" s="3">
        <f>IFERROR(VLOOKUP(B162,[8]LSG_Stats_Combined_2017q1!B$2:F$479,5,FALSE),0)</f>
        <v>480500</v>
      </c>
      <c r="P162" s="3">
        <f>IFERROR(VLOOKUP(B162,[9]LSG_Stats_Combined_2017q2!B$2:F$479,5,FALSE),0)</f>
        <v>505000</v>
      </c>
      <c r="Q162" s="3">
        <f>IFERROR(VLOOKUP(B162,[10]City_Suburb_2017q3!B$2:F$479,5,FALSE),0)</f>
        <v>506500</v>
      </c>
      <c r="R162" s="3">
        <f>IFERROR(VLOOKUP(B162,[11]LSG_Stats_Combined_2017q4!B$2:F$480,5,FALSE),0)</f>
        <v>581000</v>
      </c>
      <c r="S162" s="3">
        <f>IFERROR(VLOOKUP(B162,[12]LSG_Stats_Combined_2018q1!B$1:G$480,5,FALSE),0)</f>
        <v>550000</v>
      </c>
      <c r="T162" s="3">
        <v>572000</v>
      </c>
      <c r="U162" s="3">
        <v>556500</v>
      </c>
      <c r="V162" s="3">
        <v>530828.5</v>
      </c>
      <c r="W162" s="3">
        <v>532500</v>
      </c>
      <c r="X162" s="3">
        <v>565000</v>
      </c>
      <c r="Y162" s="3">
        <v>577500</v>
      </c>
      <c r="Z162" s="3">
        <v>535000</v>
      </c>
      <c r="AA162" s="3">
        <v>570000</v>
      </c>
      <c r="AB162" s="3">
        <v>584000</v>
      </c>
      <c r="AC162" s="3">
        <v>598000</v>
      </c>
      <c r="AD162" s="3">
        <v>562000</v>
      </c>
      <c r="AE162" s="3">
        <v>591000</v>
      </c>
      <c r="AF162" s="3">
        <v>685000</v>
      </c>
      <c r="AG162" s="3">
        <v>710000</v>
      </c>
      <c r="AH162" s="3">
        <v>755000</v>
      </c>
      <c r="AI162" s="3">
        <v>688000</v>
      </c>
      <c r="AJ162" s="3">
        <v>900000</v>
      </c>
      <c r="AK162" s="3">
        <v>633500</v>
      </c>
      <c r="AL162" s="3">
        <v>604800</v>
      </c>
      <c r="AM162" s="3">
        <v>535000</v>
      </c>
      <c r="AN162" s="4">
        <v>760000</v>
      </c>
      <c r="AO162" s="4">
        <v>700000</v>
      </c>
      <c r="AP162" s="4">
        <v>832500</v>
      </c>
      <c r="AQ162" s="4">
        <v>953000</v>
      </c>
      <c r="AR162" s="4">
        <v>943750</v>
      </c>
    </row>
    <row r="163" spans="1:44" ht="15" x14ac:dyDescent="0.2">
      <c r="A163" s="2" t="s">
        <v>148</v>
      </c>
      <c r="B163" s="3" t="s">
        <v>162</v>
      </c>
      <c r="C163" s="3">
        <v>447000</v>
      </c>
      <c r="D163" s="3">
        <f>IFERROR(VLOOKUP(B163,'[1]All Metro Suburbs'!B$2:D$483,3,FALSE),0)</f>
        <v>460000</v>
      </c>
      <c r="E163" s="3">
        <f>IFERROR(VLOOKUP(B163,[2]LSG_Stats_Combined!B$2:D$478,3,FALSE),0)</f>
        <v>420000</v>
      </c>
      <c r="F163" s="3">
        <f>IFERROR(VLOOKUP(B163,[3]Sheet1!B$2:D$478,3,FALSE),0)</f>
        <v>410000</v>
      </c>
      <c r="G163" s="3">
        <v>433500</v>
      </c>
      <c r="H163" s="3">
        <f>IFERROR(VLOOKUP(B163,'[1]All Metro Suburbs'!B$2:F$483,5,FALSE),)</f>
        <v>535000</v>
      </c>
      <c r="I163" s="3">
        <f>IFERROR(VLOOKUP(B163,[2]LSG_Stats_Combined!B$2:F$478,5,FALSE),)</f>
        <v>490000</v>
      </c>
      <c r="J163" s="3">
        <f>IFERROR(VLOOKUP(B163,[3]Sheet1!B$2:F$478,5,FALSE),0)</f>
        <v>447500</v>
      </c>
      <c r="K163" s="3">
        <f>IFERROR(VLOOKUP(B163,[4]Sheet1!B$2:F$478,5,FALSE),0)</f>
        <v>450000</v>
      </c>
      <c r="L163" s="3">
        <f>IFERROR(VLOOKUP(B163,[5]LSG_Stats_Combined_2016q2!B$2:F$479,5,FALSE),0)</f>
        <v>504000</v>
      </c>
      <c r="M163" s="3">
        <f>IFERROR(VLOOKUP(B163,[6]LSG_Stats_Combined_2016q3!B$2:F$479,5,FALSE),0)</f>
        <v>455000</v>
      </c>
      <c r="N163" s="3">
        <f>IFERROR(VLOOKUP(B163,[7]LSG_Stats_Combined_2016q4!B$2:F$478,5,FALSE),0)</f>
        <v>479000</v>
      </c>
      <c r="O163" s="3">
        <f>IFERROR(VLOOKUP(B163,[8]LSG_Stats_Combined_2017q1!B$2:F$479,5,FALSE),0)</f>
        <v>460000</v>
      </c>
      <c r="P163" s="3">
        <f>IFERROR(VLOOKUP(B163,[9]LSG_Stats_Combined_2017q2!B$2:F$479,5,FALSE),0)</f>
        <v>540000</v>
      </c>
      <c r="Q163" s="3">
        <f>IFERROR(VLOOKUP(B163,[10]City_Suburb_2017q3!B$2:F$479,5,FALSE),0)</f>
        <v>414275</v>
      </c>
      <c r="R163" s="3">
        <f>IFERROR(VLOOKUP(B163,[11]LSG_Stats_Combined_2017q4!B$2:F$480,5,FALSE),0)</f>
        <v>490000</v>
      </c>
      <c r="S163" s="3">
        <f>IFERROR(VLOOKUP(B163,[12]LSG_Stats_Combined_2018q1!B$1:G$480,5,FALSE),0)</f>
        <v>481000</v>
      </c>
      <c r="T163" s="3">
        <v>468000</v>
      </c>
      <c r="U163" s="3">
        <v>530000</v>
      </c>
      <c r="V163" s="3">
        <v>492500</v>
      </c>
      <c r="W163" s="3">
        <v>520000</v>
      </c>
      <c r="X163" s="3">
        <v>520000</v>
      </c>
      <c r="Y163" s="3">
        <v>465000</v>
      </c>
      <c r="Z163" s="3">
        <v>509000</v>
      </c>
      <c r="AA163" s="3">
        <v>500000</v>
      </c>
      <c r="AB163" s="3">
        <v>771622</v>
      </c>
      <c r="AC163" s="3">
        <v>620000</v>
      </c>
      <c r="AD163" s="3">
        <v>640500</v>
      </c>
      <c r="AE163" s="3">
        <v>640000</v>
      </c>
      <c r="AF163" s="3">
        <v>593000</v>
      </c>
      <c r="AG163" s="3">
        <v>772000</v>
      </c>
      <c r="AH163" s="3">
        <v>811000</v>
      </c>
      <c r="AI163" s="3">
        <v>915000</v>
      </c>
      <c r="AJ163" s="3">
        <v>705000</v>
      </c>
      <c r="AK163" s="3">
        <v>727500</v>
      </c>
      <c r="AL163" s="3">
        <v>660000</v>
      </c>
      <c r="AM163" s="3">
        <v>785000</v>
      </c>
      <c r="AN163" s="4">
        <v>725000</v>
      </c>
      <c r="AO163" s="4">
        <v>879750</v>
      </c>
      <c r="AP163" s="4">
        <v>805000</v>
      </c>
      <c r="AQ163" s="4">
        <v>812000</v>
      </c>
      <c r="AR163" s="4">
        <v>900000</v>
      </c>
    </row>
    <row r="164" spans="1:44" ht="15" x14ac:dyDescent="0.2">
      <c r="A164" s="2" t="s">
        <v>148</v>
      </c>
      <c r="B164" s="3" t="s">
        <v>163</v>
      </c>
      <c r="C164" s="3">
        <v>350000</v>
      </c>
      <c r="D164" s="3">
        <f>IFERROR(VLOOKUP(B164,'[1]All Metro Suburbs'!B$2:D$483,3,FALSE),0)</f>
        <v>340000</v>
      </c>
      <c r="E164" s="3">
        <f>IFERROR(VLOOKUP(B164,[2]LSG_Stats_Combined!B$2:D$478,3,FALSE),0)</f>
        <v>375100</v>
      </c>
      <c r="F164" s="3">
        <f>IFERROR(VLOOKUP(B164,[3]Sheet1!B$2:D$478,3,FALSE),0)</f>
        <v>375000</v>
      </c>
      <c r="G164" s="3">
        <v>352300</v>
      </c>
      <c r="H164" s="3">
        <f>IFERROR(VLOOKUP(B164,'[1]All Metro Suburbs'!B$2:F$483,5,FALSE),)</f>
        <v>380000</v>
      </c>
      <c r="I164" s="3">
        <f>IFERROR(VLOOKUP(B164,[2]LSG_Stats_Combined!B$2:F$478,5,FALSE),)</f>
        <v>388500</v>
      </c>
      <c r="J164" s="3">
        <f>IFERROR(VLOOKUP(B164,[3]Sheet1!B$2:F$478,5,FALSE),0)</f>
        <v>342000</v>
      </c>
      <c r="K164" s="3">
        <f>IFERROR(VLOOKUP(B164,[4]Sheet1!B$2:F$478,5,FALSE),0)</f>
        <v>353000</v>
      </c>
      <c r="L164" s="3">
        <f>IFERROR(VLOOKUP(B164,[5]LSG_Stats_Combined_2016q2!B$2:F$479,5,FALSE),0)</f>
        <v>380000</v>
      </c>
      <c r="M164" s="3">
        <f>IFERROR(VLOOKUP(B164,[6]LSG_Stats_Combined_2016q3!B$2:F$479,5,FALSE),0)</f>
        <v>367500</v>
      </c>
      <c r="N164" s="3">
        <f>IFERROR(VLOOKUP(B164,[7]LSG_Stats_Combined_2016q4!B$2:F$478,5,FALSE),0)</f>
        <v>358500</v>
      </c>
      <c r="O164" s="3">
        <f>IFERROR(VLOOKUP(B164,[8]LSG_Stats_Combined_2017q1!B$2:F$479,5,FALSE),0)</f>
        <v>363000</v>
      </c>
      <c r="P164" s="3">
        <f>IFERROR(VLOOKUP(B164,[9]LSG_Stats_Combined_2017q2!B$2:F$479,5,FALSE),0)</f>
        <v>350000</v>
      </c>
      <c r="Q164" s="3">
        <f>IFERROR(VLOOKUP(B164,[10]City_Suburb_2017q3!B$2:F$479,5,FALSE),0)</f>
        <v>398000</v>
      </c>
      <c r="R164" s="3">
        <f>IFERROR(VLOOKUP(B164,[11]LSG_Stats_Combined_2017q4!B$2:F$480,5,FALSE),0)</f>
        <v>384700</v>
      </c>
      <c r="S164" s="3">
        <f>IFERROR(VLOOKUP(B164,[12]LSG_Stats_Combined_2018q1!B$1:G$480,5,FALSE),0)</f>
        <v>386000</v>
      </c>
      <c r="T164" s="3">
        <v>341250</v>
      </c>
      <c r="U164" s="3">
        <v>383000</v>
      </c>
      <c r="V164" s="3">
        <v>415000</v>
      </c>
      <c r="W164" s="3">
        <v>373000</v>
      </c>
      <c r="X164" s="3">
        <v>450000</v>
      </c>
      <c r="Y164" s="3">
        <v>395000</v>
      </c>
      <c r="Z164" s="3">
        <v>405750</v>
      </c>
      <c r="AA164" s="3">
        <v>465000</v>
      </c>
      <c r="AB164" s="3">
        <v>462500</v>
      </c>
      <c r="AC164" s="3">
        <v>467500</v>
      </c>
      <c r="AD164" s="3">
        <v>532000</v>
      </c>
      <c r="AE164" s="3">
        <v>555500</v>
      </c>
      <c r="AF164" s="3">
        <v>507500</v>
      </c>
      <c r="AG164" s="3">
        <v>642000</v>
      </c>
      <c r="AH164" s="3">
        <v>583000</v>
      </c>
      <c r="AI164" s="3">
        <v>809000</v>
      </c>
      <c r="AJ164" s="3">
        <v>735000</v>
      </c>
      <c r="AK164" s="3">
        <v>636000</v>
      </c>
      <c r="AL164" s="3">
        <v>622500</v>
      </c>
      <c r="AM164" s="3">
        <v>730000</v>
      </c>
      <c r="AN164" s="4">
        <v>636250</v>
      </c>
      <c r="AO164" s="4">
        <v>615000</v>
      </c>
      <c r="AP164" s="4">
        <v>671500</v>
      </c>
      <c r="AQ164" s="4">
        <v>727000</v>
      </c>
      <c r="AR164" s="4">
        <v>736000</v>
      </c>
    </row>
    <row r="165" spans="1:44" ht="15" x14ac:dyDescent="0.2">
      <c r="A165" s="2" t="s">
        <v>148</v>
      </c>
      <c r="B165" s="3" t="s">
        <v>164</v>
      </c>
      <c r="C165" s="3">
        <v>480000</v>
      </c>
      <c r="D165" s="3">
        <f>IFERROR(VLOOKUP(B165,'[1]All Metro Suburbs'!B$2:D$483,3,FALSE),0)</f>
        <v>459000</v>
      </c>
      <c r="E165" s="3">
        <f>IFERROR(VLOOKUP(B165,[2]LSG_Stats_Combined!B$2:D$478,3,FALSE),0)</f>
        <v>472500</v>
      </c>
      <c r="F165" s="3">
        <f>IFERROR(VLOOKUP(B165,[3]Sheet1!B$2:D$478,3,FALSE),0)</f>
        <v>475000</v>
      </c>
      <c r="G165" s="3">
        <v>425000</v>
      </c>
      <c r="H165" s="3">
        <f>IFERROR(VLOOKUP(B165,'[1]All Metro Suburbs'!B$2:F$483,5,FALSE),)</f>
        <v>426000</v>
      </c>
      <c r="I165" s="3">
        <f>IFERROR(VLOOKUP(B165,[2]LSG_Stats_Combined!B$2:F$478,5,FALSE),)</f>
        <v>460000</v>
      </c>
      <c r="J165" s="3">
        <f>IFERROR(VLOOKUP(B165,[3]Sheet1!B$2:F$478,5,FALSE),0)</f>
        <v>462750</v>
      </c>
      <c r="K165" s="3">
        <f>IFERROR(VLOOKUP(B165,[4]Sheet1!B$2:F$478,5,FALSE),0)</f>
        <v>430000</v>
      </c>
      <c r="L165" s="3">
        <f>IFERROR(VLOOKUP(B165,[5]LSG_Stats_Combined_2016q2!B$2:F$479,5,FALSE),0)</f>
        <v>435000</v>
      </c>
      <c r="M165" s="3">
        <f>IFERROR(VLOOKUP(B165,[6]LSG_Stats_Combined_2016q3!B$2:F$479,5,FALSE),0)</f>
        <v>447000</v>
      </c>
      <c r="N165" s="3">
        <f>IFERROR(VLOOKUP(B165,[7]LSG_Stats_Combined_2016q4!B$2:F$478,5,FALSE),0)</f>
        <v>483750</v>
      </c>
      <c r="O165" s="3">
        <f>IFERROR(VLOOKUP(B165,[8]LSG_Stats_Combined_2017q1!B$2:F$479,5,FALSE),0)</f>
        <v>488750</v>
      </c>
      <c r="P165" s="3">
        <f>IFERROR(VLOOKUP(B165,[9]LSG_Stats_Combined_2017q2!B$2:F$479,5,FALSE),0)</f>
        <v>524250</v>
      </c>
      <c r="Q165" s="3">
        <f>IFERROR(VLOOKUP(B165,[10]City_Suburb_2017q3!B$2:F$479,5,FALSE),0)</f>
        <v>480000</v>
      </c>
      <c r="R165" s="3">
        <f>IFERROR(VLOOKUP(B165,[11]LSG_Stats_Combined_2017q4!B$2:F$480,5,FALSE),0)</f>
        <v>501500</v>
      </c>
      <c r="S165" s="3">
        <f>IFERROR(VLOOKUP(B165,[12]LSG_Stats_Combined_2018q1!B$1:G$480,5,FALSE),0)</f>
        <v>506500</v>
      </c>
      <c r="T165" s="3">
        <v>525000</v>
      </c>
      <c r="U165" s="3">
        <v>520000</v>
      </c>
      <c r="V165" s="3">
        <v>519444</v>
      </c>
      <c r="W165" s="3">
        <v>533000</v>
      </c>
      <c r="X165" s="3">
        <v>532500</v>
      </c>
      <c r="Y165" s="3">
        <v>536000</v>
      </c>
      <c r="Z165" s="3">
        <v>535000</v>
      </c>
      <c r="AA165" s="3">
        <v>545000</v>
      </c>
      <c r="AB165" s="3">
        <v>490000</v>
      </c>
      <c r="AC165" s="3">
        <v>554000</v>
      </c>
      <c r="AD165" s="3">
        <v>537500</v>
      </c>
      <c r="AE165" s="3">
        <v>530500</v>
      </c>
      <c r="AF165" s="3">
        <v>692500</v>
      </c>
      <c r="AG165" s="3">
        <v>747500</v>
      </c>
      <c r="AH165" s="3">
        <v>730000</v>
      </c>
      <c r="AI165" s="3">
        <v>691000</v>
      </c>
      <c r="AJ165" s="3">
        <v>888000</v>
      </c>
      <c r="AK165" s="3">
        <v>764000</v>
      </c>
      <c r="AL165" s="3">
        <v>700000</v>
      </c>
      <c r="AM165" s="3">
        <v>623250</v>
      </c>
      <c r="AN165" s="4">
        <v>760000</v>
      </c>
      <c r="AO165" s="4">
        <v>873500</v>
      </c>
      <c r="AP165" s="4">
        <v>737500</v>
      </c>
      <c r="AQ165" s="4">
        <v>834125</v>
      </c>
      <c r="AR165" s="4">
        <v>825950</v>
      </c>
    </row>
    <row r="166" spans="1:44" ht="15" x14ac:dyDescent="0.2">
      <c r="A166" s="2" t="s">
        <v>148</v>
      </c>
      <c r="B166" s="3" t="s">
        <v>165</v>
      </c>
      <c r="C166" s="3">
        <v>508647</v>
      </c>
      <c r="D166" s="3">
        <f>IFERROR(VLOOKUP(B166,'[1]All Metro Suburbs'!B$2:D$483,3,FALSE),0)</f>
        <v>473000</v>
      </c>
      <c r="E166" s="3">
        <f>IFERROR(VLOOKUP(B166,[2]LSG_Stats_Combined!B$2:D$478,3,FALSE),0)</f>
        <v>455340</v>
      </c>
      <c r="F166" s="3">
        <f>IFERROR(VLOOKUP(B166,[3]Sheet1!B$2:D$478,3,FALSE),0)</f>
        <v>437000</v>
      </c>
      <c r="G166" s="3">
        <v>490250</v>
      </c>
      <c r="H166" s="3">
        <f>IFERROR(VLOOKUP(B166,'[1]All Metro Suburbs'!B$2:F$483,5,FALSE),)</f>
        <v>480500</v>
      </c>
      <c r="I166" s="3">
        <f>IFERROR(VLOOKUP(B166,[2]LSG_Stats_Combined!B$2:F$478,5,FALSE),)</f>
        <v>536000</v>
      </c>
      <c r="J166" s="3">
        <f>IFERROR(VLOOKUP(B166,[3]Sheet1!B$2:F$478,5,FALSE),0)</f>
        <v>537500</v>
      </c>
      <c r="K166" s="3">
        <f>IFERROR(VLOOKUP(B166,[4]Sheet1!B$2:F$478,5,FALSE),0)</f>
        <v>499750</v>
      </c>
      <c r="L166" s="3">
        <f>IFERROR(VLOOKUP(B166,[5]LSG_Stats_Combined_2016q2!B$2:F$479,5,FALSE),0)</f>
        <v>490250</v>
      </c>
      <c r="M166" s="3">
        <f>IFERROR(VLOOKUP(B166,[6]LSG_Stats_Combined_2016q3!B$2:F$479,5,FALSE),0)</f>
        <v>540000</v>
      </c>
      <c r="N166" s="3">
        <f>IFERROR(VLOOKUP(B166,[7]LSG_Stats_Combined_2016q4!B$2:F$478,5,FALSE),0)</f>
        <v>530000</v>
      </c>
      <c r="O166" s="3">
        <f>IFERROR(VLOOKUP(B166,[8]LSG_Stats_Combined_2017q1!B$2:F$479,5,FALSE),0)</f>
        <v>580000</v>
      </c>
      <c r="P166" s="3">
        <f>IFERROR(VLOOKUP(B166,[9]LSG_Stats_Combined_2017q2!B$2:F$479,5,FALSE),0)</f>
        <v>540500</v>
      </c>
      <c r="Q166" s="3">
        <f>IFERROR(VLOOKUP(B166,[10]City_Suburb_2017q3!B$2:F$479,5,FALSE),0)</f>
        <v>550000</v>
      </c>
      <c r="R166" s="3">
        <f>IFERROR(VLOOKUP(B166,[11]LSG_Stats_Combined_2017q4!B$2:F$480,5,FALSE),0)</f>
        <v>490000</v>
      </c>
      <c r="S166" s="3">
        <f>IFERROR(VLOOKUP(B166,[12]LSG_Stats_Combined_2018q1!B$1:G$480,5,FALSE),0)</f>
        <v>540000</v>
      </c>
      <c r="T166" s="3">
        <v>599750</v>
      </c>
      <c r="U166" s="3">
        <v>570000</v>
      </c>
      <c r="V166" s="3">
        <v>559100</v>
      </c>
      <c r="W166" s="3">
        <v>570000</v>
      </c>
      <c r="X166" s="3">
        <v>540000</v>
      </c>
      <c r="Y166" s="3">
        <v>601999.5</v>
      </c>
      <c r="Z166" s="3">
        <v>540000</v>
      </c>
      <c r="AA166" s="3">
        <v>532500</v>
      </c>
      <c r="AB166" s="3">
        <v>460250</v>
      </c>
      <c r="AC166" s="3">
        <v>525000</v>
      </c>
      <c r="AD166" s="3">
        <v>526500</v>
      </c>
      <c r="AE166" s="3">
        <v>570000</v>
      </c>
      <c r="AF166" s="3">
        <v>601000</v>
      </c>
      <c r="AG166" s="3">
        <v>665000</v>
      </c>
      <c r="AH166" s="3">
        <v>732000</v>
      </c>
      <c r="AI166" s="3">
        <v>804500</v>
      </c>
      <c r="AJ166" s="3">
        <v>700000</v>
      </c>
      <c r="AK166" s="3">
        <v>735000</v>
      </c>
      <c r="AL166" s="3">
        <v>770000</v>
      </c>
      <c r="AM166" s="3">
        <v>835000</v>
      </c>
      <c r="AN166" s="4">
        <v>871000</v>
      </c>
      <c r="AO166" s="4">
        <v>960500</v>
      </c>
      <c r="AP166" s="4">
        <v>886000</v>
      </c>
      <c r="AQ166" s="4">
        <v>969250</v>
      </c>
      <c r="AR166" s="4">
        <v>915500</v>
      </c>
    </row>
    <row r="167" spans="1:44" ht="15" x14ac:dyDescent="0.2">
      <c r="A167" s="2" t="s">
        <v>148</v>
      </c>
      <c r="B167" s="3" t="s">
        <v>145</v>
      </c>
      <c r="C167" s="3">
        <v>491500</v>
      </c>
      <c r="D167" s="3">
        <f>IFERROR(VLOOKUP(B167,'[1]All Metro Suburbs'!B$2:D$483,3,FALSE),0)</f>
        <v>461550</v>
      </c>
      <c r="E167" s="3">
        <f>IFERROR(VLOOKUP(B167,[2]LSG_Stats_Combined!B$2:D$478,3,FALSE),0)</f>
        <v>570000</v>
      </c>
      <c r="F167" s="3">
        <f>IFERROR(VLOOKUP(B167,[3]Sheet1!B$2:D$478,3,FALSE),0)</f>
        <v>430000</v>
      </c>
      <c r="G167" s="3">
        <v>515000</v>
      </c>
      <c r="H167" s="3">
        <f>IFERROR(VLOOKUP(B167,'[1]All Metro Suburbs'!B$2:F$483,5,FALSE),)</f>
        <v>500000</v>
      </c>
      <c r="I167" s="3">
        <f>IFERROR(VLOOKUP(B167,[2]LSG_Stats_Combined!B$2:F$478,5,FALSE),)</f>
        <v>462500</v>
      </c>
      <c r="J167" s="3">
        <f>IFERROR(VLOOKUP(B167,[3]Sheet1!B$2:F$478,5,FALSE),0)</f>
        <v>475000</v>
      </c>
      <c r="K167" s="3">
        <f>IFERROR(VLOOKUP(B167,[4]Sheet1!B$2:F$478,5,FALSE),0)</f>
        <v>590000</v>
      </c>
      <c r="L167" s="3">
        <f>IFERROR(VLOOKUP(B167,[5]LSG_Stats_Combined_2016q2!B$2:F$479,5,FALSE),0)</f>
        <v>517000</v>
      </c>
      <c r="M167" s="3">
        <f>IFERROR(VLOOKUP(B167,[6]LSG_Stats_Combined_2016q3!B$2:F$479,5,FALSE),0)</f>
        <v>512000</v>
      </c>
      <c r="N167" s="3">
        <f>IFERROR(VLOOKUP(B167,[7]LSG_Stats_Combined_2016q4!B$2:F$478,5,FALSE),0)</f>
        <v>514500</v>
      </c>
      <c r="O167" s="3">
        <f>IFERROR(VLOOKUP(B167,[8]LSG_Stats_Combined_2017q1!B$2:F$479,5,FALSE),0)</f>
        <v>505000</v>
      </c>
      <c r="P167" s="3">
        <f>IFERROR(VLOOKUP(B167,[9]LSG_Stats_Combined_2017q2!B$2:F$479,5,FALSE),0)</f>
        <v>502500</v>
      </c>
      <c r="Q167" s="3">
        <f>IFERROR(VLOOKUP(B167,[10]City_Suburb_2017q3!B$2:F$479,5,FALSE),0)</f>
        <v>480000</v>
      </c>
      <c r="R167" s="3">
        <f>IFERROR(VLOOKUP(B167,[11]LSG_Stats_Combined_2017q4!B$2:F$480,5,FALSE),0)</f>
        <v>630000</v>
      </c>
      <c r="S167" s="3">
        <f>IFERROR(VLOOKUP(B167,[12]LSG_Stats_Combined_2018q1!B$1:G$480,5,FALSE),0)</f>
        <v>552500</v>
      </c>
      <c r="T167" s="3">
        <v>510000</v>
      </c>
      <c r="U167" s="3">
        <v>551100</v>
      </c>
      <c r="V167" s="3">
        <v>540000</v>
      </c>
      <c r="W167" s="3">
        <v>569000</v>
      </c>
      <c r="X167" s="3">
        <v>555000</v>
      </c>
      <c r="Y167" s="3">
        <v>595000</v>
      </c>
      <c r="Z167" s="3">
        <v>546250</v>
      </c>
      <c r="AA167" s="3">
        <v>451250</v>
      </c>
      <c r="AB167" s="3">
        <v>418500</v>
      </c>
      <c r="AC167" s="3">
        <v>450000</v>
      </c>
      <c r="AD167" s="3">
        <v>449000</v>
      </c>
      <c r="AE167" s="3">
        <v>471250</v>
      </c>
      <c r="AF167" s="3">
        <v>662750</v>
      </c>
      <c r="AG167" s="3">
        <v>492000</v>
      </c>
      <c r="AH167" s="3">
        <v>640000</v>
      </c>
      <c r="AI167" s="3">
        <v>610000</v>
      </c>
      <c r="AJ167" s="3">
        <v>831000</v>
      </c>
      <c r="AK167" s="3">
        <v>820000</v>
      </c>
      <c r="AL167" s="3">
        <v>835000</v>
      </c>
      <c r="AM167" s="3">
        <v>715000</v>
      </c>
      <c r="AN167" s="4">
        <v>790000</v>
      </c>
      <c r="AO167" s="4">
        <v>827500</v>
      </c>
      <c r="AP167" s="4">
        <v>978000</v>
      </c>
      <c r="AQ167" s="4">
        <v>934500</v>
      </c>
      <c r="AR167" s="4">
        <v>1000000</v>
      </c>
    </row>
    <row r="168" spans="1:44" ht="15" x14ac:dyDescent="0.2">
      <c r="A168" s="2" t="s">
        <v>148</v>
      </c>
      <c r="B168" s="3" t="s">
        <v>166</v>
      </c>
      <c r="C168" s="3">
        <v>427000</v>
      </c>
      <c r="D168" s="3">
        <f>IFERROR(VLOOKUP(B168,'[1]All Metro Suburbs'!B$2:D$483,3,FALSE),0)</f>
        <v>410000</v>
      </c>
      <c r="E168" s="3">
        <f>IFERROR(VLOOKUP(B168,[2]LSG_Stats_Combined!B$2:D$478,3,FALSE),0)</f>
        <v>420000</v>
      </c>
      <c r="F168" s="3">
        <f>IFERROR(VLOOKUP(B168,[3]Sheet1!B$2:D$478,3,FALSE),0)</f>
        <v>435000</v>
      </c>
      <c r="G168" s="3">
        <v>426500</v>
      </c>
      <c r="H168" s="3">
        <f>IFERROR(VLOOKUP(B168,'[1]All Metro Suburbs'!B$2:F$483,5,FALSE),)</f>
        <v>417500</v>
      </c>
      <c r="I168" s="3">
        <f>IFERROR(VLOOKUP(B168,[2]LSG_Stats_Combined!B$2:F$478,5,FALSE),)</f>
        <v>439000</v>
      </c>
      <c r="J168" s="3">
        <f>IFERROR(VLOOKUP(B168,[3]Sheet1!B$2:F$478,5,FALSE),0)</f>
        <v>440000</v>
      </c>
      <c r="K168" s="3">
        <f>IFERROR(VLOOKUP(B168,[4]Sheet1!B$2:F$478,5,FALSE),0)</f>
        <v>437500</v>
      </c>
      <c r="L168" s="3">
        <f>IFERROR(VLOOKUP(B168,[5]LSG_Stats_Combined_2016q2!B$2:F$479,5,FALSE),0)</f>
        <v>470000</v>
      </c>
      <c r="M168" s="3">
        <f>IFERROR(VLOOKUP(B168,[6]LSG_Stats_Combined_2016q3!B$2:F$479,5,FALSE),0)</f>
        <v>451000</v>
      </c>
      <c r="N168" s="3">
        <f>IFERROR(VLOOKUP(B168,[7]LSG_Stats_Combined_2016q4!B$2:F$478,5,FALSE),0)</f>
        <v>457500</v>
      </c>
      <c r="O168" s="3">
        <f>IFERROR(VLOOKUP(B168,[8]LSG_Stats_Combined_2017q1!B$2:F$479,5,FALSE),0)</f>
        <v>441000</v>
      </c>
      <c r="P168" s="3">
        <f>IFERROR(VLOOKUP(B168,[9]LSG_Stats_Combined_2017q2!B$2:F$479,5,FALSE),0)</f>
        <v>482500</v>
      </c>
      <c r="Q168" s="3">
        <f>IFERROR(VLOOKUP(B168,[10]City_Suburb_2017q3!B$2:F$479,5,FALSE),0)</f>
        <v>463000</v>
      </c>
      <c r="R168" s="3">
        <f>IFERROR(VLOOKUP(B168,[11]LSG_Stats_Combined_2017q4!B$2:F$480,5,FALSE),0)</f>
        <v>450000</v>
      </c>
      <c r="S168" s="3">
        <f>IFERROR(VLOOKUP(B168,[12]LSG_Stats_Combined_2018q1!B$1:G$480,5,FALSE),0)</f>
        <v>479000</v>
      </c>
      <c r="T168" s="3">
        <v>454000</v>
      </c>
      <c r="U168" s="3">
        <v>487000</v>
      </c>
      <c r="V168" s="3">
        <v>475000</v>
      </c>
      <c r="W168" s="3">
        <v>501750</v>
      </c>
      <c r="X168" s="3">
        <v>443000</v>
      </c>
      <c r="Y168" s="3">
        <v>470750</v>
      </c>
      <c r="Z168" s="3">
        <v>455000</v>
      </c>
      <c r="AA168" s="3">
        <v>580000</v>
      </c>
      <c r="AB168" s="3">
        <v>546500</v>
      </c>
      <c r="AC168" s="3">
        <v>562500</v>
      </c>
      <c r="AD168" s="3">
        <v>575000</v>
      </c>
      <c r="AE168" s="3">
        <v>601250</v>
      </c>
      <c r="AF168" s="3">
        <v>523000</v>
      </c>
      <c r="AG168" s="3">
        <v>620000</v>
      </c>
      <c r="AH168" s="3">
        <v>706000</v>
      </c>
      <c r="AI168" s="3">
        <v>520000</v>
      </c>
      <c r="AJ168" s="3">
        <v>626200</v>
      </c>
      <c r="AK168" s="3">
        <v>577500</v>
      </c>
      <c r="AL168" s="3">
        <v>672500</v>
      </c>
      <c r="AM168" s="3">
        <v>618000</v>
      </c>
      <c r="AN168" s="4">
        <v>726500</v>
      </c>
      <c r="AO168" s="4">
        <v>720000</v>
      </c>
      <c r="AP168" s="4">
        <v>725000</v>
      </c>
      <c r="AQ168" s="4">
        <v>745000</v>
      </c>
      <c r="AR168" s="4">
        <v>775000</v>
      </c>
    </row>
    <row r="169" spans="1:44" ht="15" x14ac:dyDescent="0.2">
      <c r="A169" s="2" t="s">
        <v>148</v>
      </c>
      <c r="B169" s="3" t="s">
        <v>167</v>
      </c>
      <c r="C169" s="3">
        <v>450000</v>
      </c>
      <c r="D169" s="3">
        <f>IFERROR(VLOOKUP(B169,'[1]All Metro Suburbs'!B$2:D$483,3,FALSE),0)</f>
        <v>441000</v>
      </c>
      <c r="E169" s="3">
        <f>IFERROR(VLOOKUP(B169,[2]LSG_Stats_Combined!B$2:D$478,3,FALSE),0)</f>
        <v>440000</v>
      </c>
      <c r="F169" s="3">
        <f>IFERROR(VLOOKUP(B169,[3]Sheet1!B$2:D$478,3,FALSE),0)</f>
        <v>525500</v>
      </c>
      <c r="G169" s="3">
        <v>480000</v>
      </c>
      <c r="H169" s="3">
        <f>IFERROR(VLOOKUP(B169,'[1]All Metro Suburbs'!B$2:F$483,5,FALSE),)</f>
        <v>403750</v>
      </c>
      <c r="I169" s="3">
        <f>IFERROR(VLOOKUP(B169,[2]LSG_Stats_Combined!B$2:F$478,5,FALSE),)</f>
        <v>489250</v>
      </c>
      <c r="J169" s="3">
        <f>IFERROR(VLOOKUP(B169,[3]Sheet1!B$2:F$478,5,FALSE),0)</f>
        <v>0</v>
      </c>
      <c r="K169" s="3">
        <f>IFERROR(VLOOKUP(B169,[4]Sheet1!B$2:F$478,5,FALSE),0)</f>
        <v>452000</v>
      </c>
      <c r="L169" s="3">
        <f>IFERROR(VLOOKUP(B169,[5]LSG_Stats_Combined_2016q2!B$2:F$479,5,FALSE),0)</f>
        <v>420944</v>
      </c>
      <c r="M169" s="3">
        <f>IFERROR(VLOOKUP(B169,[6]LSG_Stats_Combined_2016q3!B$2:F$479,5,FALSE),0)</f>
        <v>518000</v>
      </c>
      <c r="N169" s="3">
        <f>IFERROR(VLOOKUP(B169,[7]LSG_Stats_Combined_2016q4!B$2:F$478,5,FALSE),0)</f>
        <v>440000</v>
      </c>
      <c r="O169" s="3">
        <f>IFERROR(VLOOKUP(B169,[8]LSG_Stats_Combined_2017q1!B$2:F$479,5,FALSE),0)</f>
        <v>477500</v>
      </c>
      <c r="P169" s="3">
        <f>IFERROR(VLOOKUP(B169,[9]LSG_Stats_Combined_2017q2!B$2:F$479,5,FALSE),0)</f>
        <v>502000</v>
      </c>
      <c r="Q169" s="3">
        <f>IFERROR(VLOOKUP(B169,[10]City_Suburb_2017q3!B$2:F$479,5,FALSE),0)</f>
        <v>637750</v>
      </c>
      <c r="R169" s="3">
        <f>IFERROR(VLOOKUP(B169,[11]LSG_Stats_Combined_2017q4!B$2:F$480,5,FALSE),0)</f>
        <v>495000</v>
      </c>
      <c r="S169" s="3">
        <f>IFERROR(VLOOKUP(B169,[12]LSG_Stats_Combined_2018q1!B$1:G$480,5,FALSE),0)</f>
        <v>495500</v>
      </c>
      <c r="T169" s="3">
        <v>463000</v>
      </c>
      <c r="U169" s="3">
        <v>526000</v>
      </c>
      <c r="V169" s="3">
        <v>546250</v>
      </c>
      <c r="W169" s="3">
        <v>519081</v>
      </c>
      <c r="X169" s="3">
        <v>510000</v>
      </c>
      <c r="Y169" s="3">
        <v>586250</v>
      </c>
      <c r="Z169" s="3">
        <v>530000</v>
      </c>
      <c r="AA169" s="3">
        <v>390000</v>
      </c>
      <c r="AB169" s="3">
        <v>450000</v>
      </c>
      <c r="AC169" s="3">
        <v>484000</v>
      </c>
      <c r="AD169" s="3">
        <v>482500</v>
      </c>
      <c r="AE169" s="3">
        <v>525000</v>
      </c>
      <c r="AF169" s="3">
        <v>530000</v>
      </c>
      <c r="AG169" s="3">
        <v>555000</v>
      </c>
      <c r="AH169" s="3">
        <v>612500</v>
      </c>
      <c r="AI169" s="3">
        <v>600000</v>
      </c>
      <c r="AJ169" s="3">
        <v>567500</v>
      </c>
      <c r="AK169" s="3">
        <v>750000</v>
      </c>
      <c r="AL169" s="3">
        <v>761500</v>
      </c>
      <c r="AM169" s="3">
        <v>625000</v>
      </c>
      <c r="AN169" s="4">
        <v>750000</v>
      </c>
      <c r="AO169" s="4">
        <v>795000</v>
      </c>
      <c r="AP169" s="4">
        <v>840000</v>
      </c>
      <c r="AQ169" s="4">
        <v>915000</v>
      </c>
      <c r="AR169" s="4">
        <v>910000</v>
      </c>
    </row>
    <row r="170" spans="1:44" ht="15" x14ac:dyDescent="0.2">
      <c r="A170" s="2" t="s">
        <v>148</v>
      </c>
      <c r="B170" s="3" t="s">
        <v>168</v>
      </c>
      <c r="C170" s="3">
        <v>500000</v>
      </c>
      <c r="D170" s="3">
        <f>IFERROR(VLOOKUP(B170,'[1]All Metro Suburbs'!B$2:D$483,3,FALSE),0)</f>
        <v>441250</v>
      </c>
      <c r="E170" s="3">
        <f>IFERROR(VLOOKUP(B170,[2]LSG_Stats_Combined!B$2:D$478,3,FALSE),0)</f>
        <v>450000</v>
      </c>
      <c r="F170" s="3">
        <f>IFERROR(VLOOKUP(B170,[3]Sheet1!B$2:D$478,3,FALSE),0)</f>
        <v>441500</v>
      </c>
      <c r="G170" s="3">
        <v>460000</v>
      </c>
      <c r="H170" s="3">
        <f>IFERROR(VLOOKUP(B170,'[1]All Metro Suburbs'!B$2:F$483,5,FALSE),)</f>
        <v>520000</v>
      </c>
      <c r="I170" s="3">
        <f>IFERROR(VLOOKUP(B170,[2]LSG_Stats_Combined!B$2:F$478,5,FALSE),)</f>
        <v>459000</v>
      </c>
      <c r="J170" s="3">
        <f>IFERROR(VLOOKUP(B170,[3]Sheet1!B$2:F$478,5,FALSE),0)</f>
        <v>470500</v>
      </c>
      <c r="K170" s="3">
        <f>IFERROR(VLOOKUP(B170,[4]Sheet1!B$2:F$478,5,FALSE),0)</f>
        <v>518250</v>
      </c>
      <c r="L170" s="3">
        <f>IFERROR(VLOOKUP(B170,[5]LSG_Stats_Combined_2016q2!B$2:F$479,5,FALSE),0)</f>
        <v>504005.5</v>
      </c>
      <c r="M170" s="3">
        <f>IFERROR(VLOOKUP(B170,[6]LSG_Stats_Combined_2016q3!B$2:F$479,5,FALSE),0)</f>
        <v>510000</v>
      </c>
      <c r="N170" s="3">
        <f>IFERROR(VLOOKUP(B170,[7]LSG_Stats_Combined_2016q4!B$2:F$478,5,FALSE),0)</f>
        <v>467500</v>
      </c>
      <c r="O170" s="3">
        <f>IFERROR(VLOOKUP(B170,[8]LSG_Stats_Combined_2017q1!B$2:F$479,5,FALSE),0)</f>
        <v>597500</v>
      </c>
      <c r="P170" s="3">
        <f>IFERROR(VLOOKUP(B170,[9]LSG_Stats_Combined_2017q2!B$2:F$479,5,FALSE),0)</f>
        <v>450000</v>
      </c>
      <c r="Q170" s="3">
        <f>IFERROR(VLOOKUP(B170,[10]City_Suburb_2017q3!B$2:F$479,5,FALSE),0)</f>
        <v>473000</v>
      </c>
      <c r="R170" s="3">
        <f>IFERROR(VLOOKUP(B170,[11]LSG_Stats_Combined_2017q4!B$2:F$480,5,FALSE),0)</f>
        <v>500000</v>
      </c>
      <c r="S170" s="3">
        <f>IFERROR(VLOOKUP(B170,[12]LSG_Stats_Combined_2018q1!B$1:G$480,5,FALSE),0)</f>
        <v>550000</v>
      </c>
      <c r="T170" s="3">
        <v>518250</v>
      </c>
      <c r="U170" s="3">
        <v>565267.5</v>
      </c>
      <c r="V170" s="3">
        <v>495000</v>
      </c>
      <c r="W170" s="3">
        <v>507500</v>
      </c>
      <c r="X170" s="3">
        <v>480000</v>
      </c>
      <c r="Y170" s="3">
        <v>505000</v>
      </c>
      <c r="Z170" s="3">
        <v>570000</v>
      </c>
      <c r="AA170" s="3">
        <v>447500</v>
      </c>
      <c r="AB170" s="3">
        <v>0</v>
      </c>
      <c r="AC170" s="3">
        <v>0</v>
      </c>
      <c r="AD170" s="3">
        <v>415000</v>
      </c>
      <c r="AE170" s="3">
        <v>503000</v>
      </c>
      <c r="AF170" s="3">
        <v>528000</v>
      </c>
      <c r="AG170" s="3">
        <v>494000</v>
      </c>
      <c r="AH170" s="3">
        <v>555000</v>
      </c>
      <c r="AI170" s="3">
        <v>875000</v>
      </c>
      <c r="AJ170" s="3">
        <v>630000</v>
      </c>
      <c r="AK170" s="3">
        <v>730000</v>
      </c>
      <c r="AL170" s="3">
        <v>918625</v>
      </c>
      <c r="AM170" s="3">
        <v>820000</v>
      </c>
      <c r="AN170" s="4">
        <v>772500</v>
      </c>
      <c r="AO170" s="4">
        <v>750000</v>
      </c>
      <c r="AP170" s="4">
        <v>845000</v>
      </c>
      <c r="AQ170" s="4">
        <v>985750</v>
      </c>
      <c r="AR170" s="4">
        <v>790000</v>
      </c>
    </row>
    <row r="171" spans="1:44" ht="15" x14ac:dyDescent="0.2">
      <c r="A171" s="2" t="s">
        <v>148</v>
      </c>
      <c r="B171" s="3" t="s">
        <v>169</v>
      </c>
      <c r="C171" s="3">
        <v>402500</v>
      </c>
      <c r="D171" s="3">
        <f>IFERROR(VLOOKUP(B171,'[1]All Metro Suburbs'!B$2:D$483,3,FALSE),0)</f>
        <v>405000</v>
      </c>
      <c r="E171" s="3">
        <f>IFERROR(VLOOKUP(B171,[2]LSG_Stats_Combined!B$2:D$478,3,FALSE),0)</f>
        <v>420000</v>
      </c>
      <c r="F171" s="3">
        <f>IFERROR(VLOOKUP(B171,[3]Sheet1!B$2:D$478,3,FALSE),0)</f>
        <v>400050</v>
      </c>
      <c r="G171" s="3">
        <v>411000</v>
      </c>
      <c r="H171" s="3">
        <f>IFERROR(VLOOKUP(B171,'[1]All Metro Suburbs'!B$2:F$483,5,FALSE),)</f>
        <v>388500</v>
      </c>
      <c r="I171" s="3">
        <f>IFERROR(VLOOKUP(B171,[2]LSG_Stats_Combined!B$2:F$478,5,FALSE),)</f>
        <v>420000</v>
      </c>
      <c r="J171" s="3">
        <f>IFERROR(VLOOKUP(B171,[3]Sheet1!B$2:F$478,5,FALSE),0)</f>
        <v>381500</v>
      </c>
      <c r="K171" s="3">
        <f>IFERROR(VLOOKUP(B171,[4]Sheet1!B$2:F$478,5,FALSE),0)</f>
        <v>422000</v>
      </c>
      <c r="L171" s="3">
        <f>IFERROR(VLOOKUP(B171,[5]LSG_Stats_Combined_2016q2!B$2:F$479,5,FALSE),0)</f>
        <v>445000</v>
      </c>
      <c r="M171" s="3">
        <f>IFERROR(VLOOKUP(B171,[6]LSG_Stats_Combined_2016q3!B$2:F$479,5,FALSE),0)</f>
        <v>395000</v>
      </c>
      <c r="N171" s="3">
        <f>IFERROR(VLOOKUP(B171,[7]LSG_Stats_Combined_2016q4!B$2:F$478,5,FALSE),0)</f>
        <v>387500</v>
      </c>
      <c r="O171" s="3">
        <f>IFERROR(VLOOKUP(B171,[8]LSG_Stats_Combined_2017q1!B$2:F$479,5,FALSE),0)</f>
        <v>446000</v>
      </c>
      <c r="P171" s="3">
        <f>IFERROR(VLOOKUP(B171,[9]LSG_Stats_Combined_2017q2!B$2:F$479,5,FALSE),0)</f>
        <v>429500</v>
      </c>
      <c r="Q171" s="3">
        <f>IFERROR(VLOOKUP(B171,[10]City_Suburb_2017q3!B$2:F$479,5,FALSE),0)</f>
        <v>403500</v>
      </c>
      <c r="R171" s="3">
        <f>IFERROR(VLOOKUP(B171,[11]LSG_Stats_Combined_2017q4!B$2:F$480,5,FALSE),0)</f>
        <v>420000</v>
      </c>
      <c r="S171" s="3">
        <f>IFERROR(VLOOKUP(B171,[12]LSG_Stats_Combined_2018q1!B$1:G$480,5,FALSE),0)</f>
        <v>428000</v>
      </c>
      <c r="T171" s="3">
        <v>432500</v>
      </c>
      <c r="U171" s="3">
        <v>456000</v>
      </c>
      <c r="V171" s="3">
        <v>461000</v>
      </c>
      <c r="W171" s="3">
        <v>505000</v>
      </c>
      <c r="X171" s="3">
        <v>410000</v>
      </c>
      <c r="Y171" s="3">
        <v>460000</v>
      </c>
      <c r="Z171" s="3">
        <v>465000</v>
      </c>
      <c r="AA171" s="3">
        <v>438000</v>
      </c>
      <c r="AB171" s="3">
        <v>513000</v>
      </c>
      <c r="AC171" s="3">
        <v>417500</v>
      </c>
      <c r="AD171" s="3">
        <v>410000</v>
      </c>
      <c r="AE171" s="3">
        <v>460000</v>
      </c>
      <c r="AF171" s="3">
        <v>679500</v>
      </c>
      <c r="AG171" s="3">
        <v>548000</v>
      </c>
      <c r="AH171" s="3">
        <v>570000</v>
      </c>
      <c r="AI171" s="3">
        <v>670000</v>
      </c>
      <c r="AJ171" s="3">
        <v>867000</v>
      </c>
      <c r="AK171" s="3">
        <v>725000</v>
      </c>
      <c r="AL171" s="3">
        <v>742000</v>
      </c>
      <c r="AM171" s="3">
        <v>751500</v>
      </c>
      <c r="AN171" s="4">
        <v>700000</v>
      </c>
      <c r="AO171" s="4">
        <v>710000</v>
      </c>
      <c r="AP171" s="4">
        <v>718500</v>
      </c>
      <c r="AQ171" s="4">
        <v>817500</v>
      </c>
      <c r="AR171" s="4">
        <v>840000</v>
      </c>
    </row>
    <row r="172" spans="1:44" ht="15" x14ac:dyDescent="0.2">
      <c r="A172" s="2" t="s">
        <v>148</v>
      </c>
      <c r="B172" s="3" t="s">
        <v>170</v>
      </c>
      <c r="C172" s="3">
        <v>444500</v>
      </c>
      <c r="D172" s="3">
        <f>IFERROR(VLOOKUP(B172,'[1]All Metro Suburbs'!B$2:D$483,3,FALSE),0)</f>
        <v>449000</v>
      </c>
      <c r="E172" s="3">
        <f>IFERROR(VLOOKUP(B172,[2]LSG_Stats_Combined!B$2:D$478,3,FALSE),0)</f>
        <v>425000</v>
      </c>
      <c r="F172" s="3">
        <f>IFERROR(VLOOKUP(B172,[3]Sheet1!B$2:D$478,3,FALSE),0)</f>
        <v>435000</v>
      </c>
      <c r="G172" s="3">
        <v>445000</v>
      </c>
      <c r="H172" s="3">
        <f>IFERROR(VLOOKUP(B172,'[1]All Metro Suburbs'!B$2:F$483,5,FALSE),)</f>
        <v>535000</v>
      </c>
      <c r="I172" s="3">
        <f>IFERROR(VLOOKUP(B172,[2]LSG_Stats_Combined!B$2:F$478,5,FALSE),)</f>
        <v>515000</v>
      </c>
      <c r="J172" s="3">
        <f>IFERROR(VLOOKUP(B172,[3]Sheet1!B$2:F$478,5,FALSE),0)</f>
        <v>505000</v>
      </c>
      <c r="K172" s="3">
        <f>IFERROR(VLOOKUP(B172,[4]Sheet1!B$2:F$478,5,FALSE),0)</f>
        <v>474000</v>
      </c>
      <c r="L172" s="3">
        <f>IFERROR(VLOOKUP(B172,[5]LSG_Stats_Combined_2016q2!B$2:F$479,5,FALSE),0)</f>
        <v>484000</v>
      </c>
      <c r="M172" s="3">
        <f>IFERROR(VLOOKUP(B172,[6]LSG_Stats_Combined_2016q3!B$2:F$479,5,FALSE),0)</f>
        <v>521250</v>
      </c>
      <c r="N172" s="3">
        <f>IFERROR(VLOOKUP(B172,[7]LSG_Stats_Combined_2016q4!B$2:F$478,5,FALSE),0)</f>
        <v>501500</v>
      </c>
      <c r="O172" s="3">
        <f>IFERROR(VLOOKUP(B172,[8]LSG_Stats_Combined_2017q1!B$2:F$479,5,FALSE),0)</f>
        <v>434000</v>
      </c>
      <c r="P172" s="3">
        <f>IFERROR(VLOOKUP(B172,[9]LSG_Stats_Combined_2017q2!B$2:F$479,5,FALSE),0)</f>
        <v>561000</v>
      </c>
      <c r="Q172" s="3">
        <f>IFERROR(VLOOKUP(B172,[10]City_Suburb_2017q3!B$2:F$479,5,FALSE),0)</f>
        <v>565000</v>
      </c>
      <c r="R172" s="3">
        <f>IFERROR(VLOOKUP(B172,[11]LSG_Stats_Combined_2017q4!B$2:F$480,5,FALSE),0)</f>
        <v>575000</v>
      </c>
      <c r="S172" s="3">
        <f>IFERROR(VLOOKUP(B172,[12]LSG_Stats_Combined_2018q1!B$1:G$480,5,FALSE),0)</f>
        <v>526500</v>
      </c>
      <c r="T172" s="3">
        <v>551500</v>
      </c>
      <c r="U172" s="3">
        <v>570000</v>
      </c>
      <c r="V172" s="3">
        <v>550000</v>
      </c>
      <c r="W172" s="3">
        <v>570000</v>
      </c>
      <c r="X172" s="3">
        <v>577000</v>
      </c>
      <c r="Y172" s="3">
        <v>562500</v>
      </c>
      <c r="Z172" s="3">
        <v>580000</v>
      </c>
      <c r="AA172" s="3">
        <v>612500</v>
      </c>
      <c r="AB172" s="3">
        <v>632500</v>
      </c>
      <c r="AC172" s="3">
        <v>595000</v>
      </c>
      <c r="AD172" s="3">
        <v>635000</v>
      </c>
      <c r="AE172" s="3">
        <v>644000</v>
      </c>
      <c r="AF172" s="3">
        <v>425000</v>
      </c>
      <c r="AG172" s="3">
        <v>718000</v>
      </c>
      <c r="AH172" s="3">
        <v>800000</v>
      </c>
      <c r="AI172" s="3">
        <v>1110000</v>
      </c>
      <c r="AJ172" s="3">
        <v>784000</v>
      </c>
      <c r="AK172" s="3">
        <v>850000</v>
      </c>
      <c r="AL172" s="3">
        <v>820000</v>
      </c>
      <c r="AM172" s="3">
        <v>910000</v>
      </c>
      <c r="AN172" s="4">
        <v>857000</v>
      </c>
      <c r="AO172" s="4">
        <v>905000</v>
      </c>
      <c r="AP172" s="4">
        <v>886000</v>
      </c>
      <c r="AQ172" s="4">
        <v>930000</v>
      </c>
      <c r="AR172" s="4">
        <v>947500</v>
      </c>
    </row>
    <row r="173" spans="1:44" ht="15" x14ac:dyDescent="0.2">
      <c r="A173" s="2" t="s">
        <v>148</v>
      </c>
      <c r="B173" s="3" t="s">
        <v>171</v>
      </c>
      <c r="C173" s="3">
        <v>390000</v>
      </c>
      <c r="D173" s="3">
        <f>IFERROR(VLOOKUP(B173,'[1]All Metro Suburbs'!B$2:D$483,3,FALSE),0)</f>
        <v>395000</v>
      </c>
      <c r="E173" s="3">
        <f>IFERROR(VLOOKUP(B173,[2]LSG_Stats_Combined!B$2:D$478,3,FALSE),0)</f>
        <v>413000</v>
      </c>
      <c r="F173" s="3">
        <f>IFERROR(VLOOKUP(B173,[3]Sheet1!B$2:D$478,3,FALSE),0)</f>
        <v>415000</v>
      </c>
      <c r="G173" s="3">
        <v>396500</v>
      </c>
      <c r="H173" s="3">
        <f>IFERROR(VLOOKUP(B173,'[1]All Metro Suburbs'!B$2:F$483,5,FALSE),)</f>
        <v>424500</v>
      </c>
      <c r="I173" s="3">
        <f>IFERROR(VLOOKUP(B173,[2]LSG_Stats_Combined!B$2:F$478,5,FALSE),)</f>
        <v>435000</v>
      </c>
      <c r="J173" s="3">
        <f>IFERROR(VLOOKUP(B173,[3]Sheet1!B$2:F$478,5,FALSE),0)</f>
        <v>472819</v>
      </c>
      <c r="K173" s="3">
        <f>IFERROR(VLOOKUP(B173,[4]Sheet1!B$2:F$478,5,FALSE),0)</f>
        <v>422944</v>
      </c>
      <c r="L173" s="3">
        <f>IFERROR(VLOOKUP(B173,[5]LSG_Stats_Combined_2016q2!B$2:F$479,5,FALSE),0)</f>
        <v>479050</v>
      </c>
      <c r="M173" s="3">
        <f>IFERROR(VLOOKUP(B173,[6]LSG_Stats_Combined_2016q3!B$2:F$479,5,FALSE),0)</f>
        <v>454250</v>
      </c>
      <c r="N173" s="3">
        <f>IFERROR(VLOOKUP(B173,[7]LSG_Stats_Combined_2016q4!B$2:F$478,5,FALSE),0)</f>
        <v>450000</v>
      </c>
      <c r="O173" s="3">
        <f>IFERROR(VLOOKUP(B173,[8]LSG_Stats_Combined_2017q1!B$2:F$479,5,FALSE),0)</f>
        <v>436000</v>
      </c>
      <c r="P173" s="3">
        <f>IFERROR(VLOOKUP(B173,[9]LSG_Stats_Combined_2017q2!B$2:F$479,5,FALSE),0)</f>
        <v>469500</v>
      </c>
      <c r="Q173" s="3">
        <f>IFERROR(VLOOKUP(B173,[10]City_Suburb_2017q3!B$2:F$479,5,FALSE),0)</f>
        <v>492750</v>
      </c>
      <c r="R173" s="3">
        <f>IFERROR(VLOOKUP(B173,[11]LSG_Stats_Combined_2017q4!B$2:F$480,5,FALSE),0)</f>
        <v>440800</v>
      </c>
      <c r="S173" s="3">
        <f>IFERROR(VLOOKUP(B173,[12]LSG_Stats_Combined_2018q1!B$1:G$480,5,FALSE),0)</f>
        <v>460000</v>
      </c>
      <c r="T173" s="3">
        <v>470000</v>
      </c>
      <c r="U173" s="3">
        <v>460000</v>
      </c>
      <c r="V173" s="3">
        <v>490250</v>
      </c>
      <c r="W173" s="3">
        <v>500000</v>
      </c>
      <c r="X173" s="3">
        <v>475500</v>
      </c>
      <c r="Y173" s="3">
        <v>456000</v>
      </c>
      <c r="Z173" s="3">
        <v>425000</v>
      </c>
      <c r="AA173" s="3">
        <v>568625.5</v>
      </c>
      <c r="AB173" s="3">
        <v>447000</v>
      </c>
      <c r="AC173" s="3">
        <v>497500</v>
      </c>
      <c r="AD173" s="3">
        <v>532500</v>
      </c>
      <c r="AE173" s="3">
        <v>554000</v>
      </c>
      <c r="AF173" s="3">
        <v>910000</v>
      </c>
      <c r="AG173" s="3">
        <v>620000</v>
      </c>
      <c r="AH173" s="3">
        <v>710000</v>
      </c>
      <c r="AI173" s="3">
        <v>775000</v>
      </c>
      <c r="AJ173" s="3">
        <v>975000</v>
      </c>
      <c r="AK173" s="3">
        <v>702500</v>
      </c>
      <c r="AL173" s="3">
        <v>714000</v>
      </c>
      <c r="AM173" s="3">
        <v>912500</v>
      </c>
      <c r="AN173" s="4">
        <v>735000</v>
      </c>
      <c r="AO173" s="4">
        <v>773446</v>
      </c>
      <c r="AP173" s="4">
        <v>675000</v>
      </c>
      <c r="AQ173" s="4">
        <v>838500</v>
      </c>
      <c r="AR173" s="4">
        <v>890000</v>
      </c>
    </row>
    <row r="174" spans="1:44" ht="15" x14ac:dyDescent="0.2">
      <c r="A174" s="2" t="s">
        <v>148</v>
      </c>
      <c r="B174" s="3" t="s">
        <v>172</v>
      </c>
      <c r="C174" s="3">
        <v>0</v>
      </c>
      <c r="D174" s="3">
        <f>IFERROR(VLOOKUP(B174,'[1]All Metro Suburbs'!B$2:D$483,3,FALSE),0)</f>
        <v>0</v>
      </c>
      <c r="E174" s="3">
        <f>IFERROR(VLOOKUP(B174,[2]LSG_Stats_Combined!B$2:D$478,3,FALSE),0)</f>
        <v>0</v>
      </c>
      <c r="F174" s="3">
        <f>IFERROR(VLOOKUP(B174,[3]Sheet1!B$2:D$478,3,FALSE),0)</f>
        <v>0</v>
      </c>
      <c r="G174" s="3">
        <v>0</v>
      </c>
      <c r="H174" s="3">
        <f>IFERROR(VLOOKUP(B174,'[1]All Metro Suburbs'!B$2:F$483,5,FALSE),)</f>
        <v>0</v>
      </c>
      <c r="I174" s="3">
        <f>IFERROR(VLOOKUP(B174,[2]LSG_Stats_Combined!B$2:F$478,5,FALSE),)</f>
        <v>0</v>
      </c>
      <c r="J174" s="3">
        <f>IFERROR(VLOOKUP(B174,[3]Sheet1!B$2:F$478,5,FALSE),0)</f>
        <v>0</v>
      </c>
      <c r="K174" s="3">
        <f>IFERROR(VLOOKUP(B174,[4]Sheet1!B$2:F$478,5,FALSE),0)</f>
        <v>0</v>
      </c>
      <c r="L174" s="3">
        <f>IFERROR(VLOOKUP(B174,[5]LSG_Stats_Combined_2016q2!B$2:F$479,5,FALSE),0)</f>
        <v>0</v>
      </c>
      <c r="M174" s="3">
        <f>IFERROR(VLOOKUP(B174,[6]LSG_Stats_Combined_2016q3!B$2:F$479,5,FALSE),0)</f>
        <v>0</v>
      </c>
      <c r="N174" s="3">
        <f>IFERROR(VLOOKUP(B174,[7]LSG_Stats_Combined_2016q4!B$2:F$478,5,FALSE),0)</f>
        <v>0</v>
      </c>
      <c r="O174" s="3">
        <f>IFERROR(VLOOKUP(B174,[8]LSG_Stats_Combined_2017q1!B$2:F$479,5,FALSE),0)</f>
        <v>0</v>
      </c>
      <c r="P174" s="3">
        <f>IFERROR(VLOOKUP(B174,[9]LSG_Stats_Combined_2017q2!B$2:F$479,5,FALSE),0)</f>
        <v>0</v>
      </c>
      <c r="Q174" s="3">
        <f>IFERROR(VLOOKUP(B174,[10]City_Suburb_2017q3!B$2:F$479,5,FALSE),0)</f>
        <v>0</v>
      </c>
      <c r="R174" s="3">
        <f>IFERROR(VLOOKUP(B174,[11]LSG_Stats_Combined_2017q4!B$2:F$480,5,FALSE),0)</f>
        <v>0</v>
      </c>
      <c r="S174" s="3">
        <f>IFERROR(VLOOKUP(B174,[12]LSG_Stats_Combined_2018q1!B$1:G$480,5,FALSE),0)</f>
        <v>0</v>
      </c>
      <c r="T174" s="3">
        <v>0</v>
      </c>
      <c r="U174" s="3">
        <v>0</v>
      </c>
      <c r="V174" s="3">
        <v>505000</v>
      </c>
      <c r="W174" s="3">
        <v>0</v>
      </c>
      <c r="X174" s="3">
        <v>475000</v>
      </c>
      <c r="Y174" s="3">
        <v>0</v>
      </c>
      <c r="Z174" s="3">
        <v>455000</v>
      </c>
      <c r="AA174" s="3">
        <v>775000</v>
      </c>
      <c r="AB174" s="3">
        <v>672500</v>
      </c>
      <c r="AC174" s="3">
        <v>665000</v>
      </c>
      <c r="AD174" s="3">
        <v>668000</v>
      </c>
      <c r="AE174" s="3">
        <v>810000</v>
      </c>
      <c r="AF174" s="3">
        <v>649000</v>
      </c>
      <c r="AG174" s="3">
        <v>815000</v>
      </c>
      <c r="AH174" s="3">
        <v>950000</v>
      </c>
      <c r="AI174" s="3">
        <v>801000</v>
      </c>
      <c r="AJ174" s="3">
        <v>810000</v>
      </c>
      <c r="AK174" s="3">
        <v>650000</v>
      </c>
      <c r="AL174" s="3">
        <v>636000</v>
      </c>
      <c r="AM174" s="3">
        <v>832500</v>
      </c>
      <c r="AN174" s="4">
        <v>510000</v>
      </c>
      <c r="AO174" s="4">
        <v>630000</v>
      </c>
      <c r="AP174" s="4">
        <v>746500</v>
      </c>
      <c r="AQ174" s="4">
        <v>714000</v>
      </c>
      <c r="AR174" s="4">
        <v>621500</v>
      </c>
    </row>
    <row r="175" spans="1:44" ht="15" x14ac:dyDescent="0.2">
      <c r="A175" s="2" t="s">
        <v>148</v>
      </c>
      <c r="B175" s="3" t="s">
        <v>173</v>
      </c>
      <c r="C175" s="3">
        <v>351250</v>
      </c>
      <c r="D175" s="3">
        <f>IFERROR(VLOOKUP(B175,'[1]All Metro Suburbs'!B$2:D$483,3,FALSE),0)</f>
        <v>368000</v>
      </c>
      <c r="E175" s="3">
        <f>IFERROR(VLOOKUP(B175,[2]LSG_Stats_Combined!B$2:D$478,3,FALSE),0)</f>
        <v>353000</v>
      </c>
      <c r="F175" s="3">
        <f>IFERROR(VLOOKUP(B175,[3]Sheet1!B$2:D$478,3,FALSE),0)</f>
        <v>355000</v>
      </c>
      <c r="G175" s="3">
        <v>350000</v>
      </c>
      <c r="H175" s="3">
        <f>IFERROR(VLOOKUP(B175,'[1]All Metro Suburbs'!B$2:F$483,5,FALSE),)</f>
        <v>322250</v>
      </c>
      <c r="I175" s="3">
        <f>IFERROR(VLOOKUP(B175,[2]LSG_Stats_Combined!B$2:F$478,5,FALSE),)</f>
        <v>352000</v>
      </c>
      <c r="J175" s="3">
        <f>IFERROR(VLOOKUP(B175,[3]Sheet1!B$2:F$478,5,FALSE),0)</f>
        <v>341750</v>
      </c>
      <c r="K175" s="3">
        <f>IFERROR(VLOOKUP(B175,[4]Sheet1!B$2:F$478,5,FALSE),0)</f>
        <v>390500</v>
      </c>
      <c r="L175" s="3">
        <f>IFERROR(VLOOKUP(B175,[5]LSG_Stats_Combined_2016q2!B$2:F$479,5,FALSE),0)</f>
        <v>335000</v>
      </c>
      <c r="M175" s="3">
        <f>IFERROR(VLOOKUP(B175,[6]LSG_Stats_Combined_2016q3!B$2:F$479,5,FALSE),0)</f>
        <v>353500</v>
      </c>
      <c r="N175" s="3">
        <f>IFERROR(VLOOKUP(B175,[7]LSG_Stats_Combined_2016q4!B$2:F$478,5,FALSE),0)</f>
        <v>360000</v>
      </c>
      <c r="O175" s="3">
        <f>IFERROR(VLOOKUP(B175,[8]LSG_Stats_Combined_2017q1!B$2:F$479,5,FALSE),0)</f>
        <v>377000</v>
      </c>
      <c r="P175" s="3">
        <f>IFERROR(VLOOKUP(B175,[9]LSG_Stats_Combined_2017q2!B$2:F$479,5,FALSE),0)</f>
        <v>385000</v>
      </c>
      <c r="Q175" s="3">
        <f>IFERROR(VLOOKUP(B175,[10]City_Suburb_2017q3!B$2:F$479,5,FALSE),0)</f>
        <v>387000</v>
      </c>
      <c r="R175" s="3">
        <f>IFERROR(VLOOKUP(B175,[11]LSG_Stats_Combined_2017q4!B$2:F$480,5,FALSE),0)</f>
        <v>392000</v>
      </c>
      <c r="S175" s="3">
        <f>IFERROR(VLOOKUP(B175,[12]LSG_Stats_Combined_2018q1!B$1:G$480,5,FALSE),0)</f>
        <v>396000</v>
      </c>
      <c r="T175" s="3">
        <v>373500</v>
      </c>
      <c r="U175" s="3">
        <v>423750</v>
      </c>
      <c r="V175" s="3">
        <v>360000</v>
      </c>
      <c r="W175" s="3">
        <v>437500</v>
      </c>
      <c r="X175" s="3">
        <v>430000</v>
      </c>
      <c r="Y175" s="3">
        <v>459500</v>
      </c>
      <c r="Z175" s="3">
        <v>400000</v>
      </c>
      <c r="AA175" s="3">
        <v>568000</v>
      </c>
      <c r="AB175" s="3">
        <v>635750</v>
      </c>
      <c r="AC175" s="3">
        <v>516500</v>
      </c>
      <c r="AD175" s="3">
        <v>581000</v>
      </c>
      <c r="AE175" s="3">
        <v>644750</v>
      </c>
      <c r="AF175" s="3">
        <v>686310</v>
      </c>
      <c r="AG175" s="3">
        <v>676000</v>
      </c>
      <c r="AH175" s="3">
        <v>869000</v>
      </c>
      <c r="AI175" s="3">
        <v>0</v>
      </c>
      <c r="AJ175" s="3">
        <v>827250</v>
      </c>
      <c r="AK175" s="3">
        <v>587500</v>
      </c>
      <c r="AL175" s="3">
        <v>610000</v>
      </c>
      <c r="AM175" s="3">
        <v>0</v>
      </c>
      <c r="AN175" s="4">
        <v>647500</v>
      </c>
      <c r="AO175" s="4">
        <v>644500</v>
      </c>
      <c r="AP175" s="4">
        <v>639000</v>
      </c>
      <c r="AQ175" s="4">
        <v>740000</v>
      </c>
      <c r="AR175" s="4">
        <v>767500</v>
      </c>
    </row>
    <row r="176" spans="1:44" ht="15" x14ac:dyDescent="0.2">
      <c r="A176" s="2" t="s">
        <v>148</v>
      </c>
      <c r="B176" s="3" t="s">
        <v>174</v>
      </c>
      <c r="C176" s="3">
        <v>471000</v>
      </c>
      <c r="D176" s="3">
        <f>IFERROR(VLOOKUP(B176,'[1]All Metro Suburbs'!B$2:D$483,3,FALSE),0)</f>
        <v>489500</v>
      </c>
      <c r="E176" s="3">
        <f>IFERROR(VLOOKUP(B176,[2]LSG_Stats_Combined!B$2:D$478,3,FALSE),0)</f>
        <v>530000</v>
      </c>
      <c r="F176" s="3">
        <f>IFERROR(VLOOKUP(B176,[3]Sheet1!B$2:D$478,3,FALSE),0)</f>
        <v>502000</v>
      </c>
      <c r="G176" s="3">
        <v>512500</v>
      </c>
      <c r="H176" s="3">
        <f>IFERROR(VLOOKUP(B176,'[1]All Metro Suburbs'!B$2:F$483,5,FALSE),)</f>
        <v>642150</v>
      </c>
      <c r="I176" s="3">
        <f>IFERROR(VLOOKUP(B176,[2]LSG_Stats_Combined!B$2:F$478,5,FALSE),)</f>
        <v>530000</v>
      </c>
      <c r="J176" s="3">
        <f>IFERROR(VLOOKUP(B176,[3]Sheet1!B$2:F$478,5,FALSE),0)</f>
        <v>565500</v>
      </c>
      <c r="K176" s="3">
        <f>IFERROR(VLOOKUP(B176,[4]Sheet1!B$2:F$478,5,FALSE),0)</f>
        <v>556000</v>
      </c>
      <c r="L176" s="3">
        <f>IFERROR(VLOOKUP(B176,[5]LSG_Stats_Combined_2016q2!B$2:F$479,5,FALSE),0)</f>
        <v>570000</v>
      </c>
      <c r="M176" s="3">
        <f>IFERROR(VLOOKUP(B176,[6]LSG_Stats_Combined_2016q3!B$2:F$479,5,FALSE),0)</f>
        <v>585000</v>
      </c>
      <c r="N176" s="3">
        <f>IFERROR(VLOOKUP(B176,[7]LSG_Stats_Combined_2016q4!B$2:F$478,5,FALSE),0)</f>
        <v>489750</v>
      </c>
      <c r="O176" s="3">
        <f>IFERROR(VLOOKUP(B176,[8]LSG_Stats_Combined_2017q1!B$2:F$479,5,FALSE),0)</f>
        <v>616000</v>
      </c>
      <c r="P176" s="3">
        <f>IFERROR(VLOOKUP(B176,[9]LSG_Stats_Combined_2017q2!B$2:F$479,5,FALSE),0)</f>
        <v>603000</v>
      </c>
      <c r="Q176" s="3">
        <f>IFERROR(VLOOKUP(B176,[10]City_Suburb_2017q3!B$2:F$479,5,FALSE),0)</f>
        <v>620000</v>
      </c>
      <c r="R176" s="3">
        <f>IFERROR(VLOOKUP(B176,[11]LSG_Stats_Combined_2017q4!B$2:F$480,5,FALSE),0)</f>
        <v>570000</v>
      </c>
      <c r="S176" s="3">
        <f>IFERROR(VLOOKUP(B176,[12]LSG_Stats_Combined_2018q1!B$1:G$480,5,FALSE),0)</f>
        <v>591000</v>
      </c>
      <c r="T176" s="3">
        <v>612500</v>
      </c>
      <c r="U176" s="3">
        <v>605000</v>
      </c>
      <c r="V176" s="3">
        <v>599750</v>
      </c>
      <c r="W176" s="3">
        <v>612000</v>
      </c>
      <c r="X176" s="3">
        <v>603750</v>
      </c>
      <c r="Y176" s="3">
        <v>575000</v>
      </c>
      <c r="Z176" s="3">
        <v>615000</v>
      </c>
      <c r="AA176" s="3">
        <v>633000</v>
      </c>
      <c r="AB176" s="3">
        <v>750000</v>
      </c>
      <c r="AC176" s="3">
        <v>660000</v>
      </c>
      <c r="AD176" s="3">
        <v>639000</v>
      </c>
      <c r="AE176" s="3">
        <v>636500</v>
      </c>
      <c r="AF176" s="3">
        <v>0</v>
      </c>
      <c r="AG176" s="3">
        <v>675000</v>
      </c>
      <c r="AH176" s="3">
        <v>806500</v>
      </c>
      <c r="AI176" s="3">
        <v>860000</v>
      </c>
      <c r="AJ176" s="3">
        <v>0</v>
      </c>
      <c r="AK176" s="3">
        <v>890000</v>
      </c>
      <c r="AL176" s="3">
        <v>885000</v>
      </c>
      <c r="AM176" s="3">
        <v>852000</v>
      </c>
      <c r="AN176" s="4">
        <v>910000</v>
      </c>
      <c r="AO176" s="4">
        <v>905000</v>
      </c>
      <c r="AP176" s="4">
        <v>852500</v>
      </c>
      <c r="AQ176" s="4">
        <v>952500</v>
      </c>
      <c r="AR176" s="4">
        <v>960000</v>
      </c>
    </row>
    <row r="177" spans="1:44" ht="15" x14ac:dyDescent="0.2">
      <c r="A177" s="2" t="s">
        <v>175</v>
      </c>
      <c r="B177" s="3" t="s">
        <v>150</v>
      </c>
      <c r="C177" s="3">
        <v>477500</v>
      </c>
      <c r="D177" s="3">
        <f>IFERROR(VLOOKUP(B177,'[1]All Metro Suburbs'!B$2:D$483,3,FALSE),0)</f>
        <v>422500</v>
      </c>
      <c r="E177" s="3">
        <f>IFERROR(VLOOKUP(B177,[2]LSG_Stats_Combined!B$2:D$478,3,FALSE),0)</f>
        <v>425500</v>
      </c>
      <c r="F177" s="3">
        <f>IFERROR(VLOOKUP(B177,[3]Sheet1!B$2:D$478,3,FALSE),0)</f>
        <v>440499.5</v>
      </c>
      <c r="G177" s="3">
        <v>416500</v>
      </c>
      <c r="H177" s="3">
        <f>IFERROR(VLOOKUP(B177,'[1]All Metro Suburbs'!B$2:F$483,5,FALSE),)</f>
        <v>463250</v>
      </c>
      <c r="I177" s="3">
        <f>IFERROR(VLOOKUP(B177,[2]LSG_Stats_Combined!B$2:F$478,5,FALSE),)</f>
        <v>508000</v>
      </c>
      <c r="J177" s="3">
        <f>IFERROR(VLOOKUP(B177,[3]Sheet1!B$2:F$478,5,FALSE),0)</f>
        <v>487500</v>
      </c>
      <c r="K177" s="3">
        <f>IFERROR(VLOOKUP(B177,[4]Sheet1!B$2:F$478,5,FALSE),0)</f>
        <v>0</v>
      </c>
      <c r="L177" s="3">
        <f>IFERROR(VLOOKUP(B177,[5]LSG_Stats_Combined_2016q2!B$2:F$479,5,FALSE),0)</f>
        <v>516000</v>
      </c>
      <c r="M177" s="3">
        <f>IFERROR(VLOOKUP(B177,[6]LSG_Stats_Combined_2016q3!B$2:F$479,5,FALSE),0)</f>
        <v>441750</v>
      </c>
      <c r="N177" s="3">
        <f>IFERROR(VLOOKUP(B177,[7]LSG_Stats_Combined_2016q4!B$2:F$478,5,FALSE),0)</f>
        <v>430000</v>
      </c>
      <c r="O177" s="3">
        <f>IFERROR(VLOOKUP(B177,[8]LSG_Stats_Combined_2017q1!B$2:F$479,5,FALSE),0)</f>
        <v>448000</v>
      </c>
      <c r="P177" s="3">
        <f>IFERROR(VLOOKUP(B177,[9]LSG_Stats_Combined_2017q2!B$2:F$479,5,FALSE),0)</f>
        <v>475000</v>
      </c>
      <c r="Q177" s="3">
        <f>IFERROR(VLOOKUP(B177,[10]City_Suburb_2017q3!B$2:F$479,5,FALSE),0)</f>
        <v>461250</v>
      </c>
      <c r="R177" s="3">
        <f>IFERROR(VLOOKUP(B177,[11]LSG_Stats_Combined_2017q4!B$2:F$480,5,FALSE),0)</f>
        <v>420000</v>
      </c>
      <c r="S177" s="3">
        <f>IFERROR(VLOOKUP(B177,[12]LSG_Stats_Combined_2018q1!B$1:G$480,5,FALSE),0)</f>
        <v>495000</v>
      </c>
      <c r="T177" s="3">
        <v>474500</v>
      </c>
      <c r="U177" s="3">
        <v>505000</v>
      </c>
      <c r="V177" s="3">
        <v>542500</v>
      </c>
      <c r="W177" s="3">
        <v>405000</v>
      </c>
      <c r="X177" s="3">
        <v>430000</v>
      </c>
      <c r="Y177" s="3">
        <v>481000</v>
      </c>
      <c r="Z177" s="3">
        <v>478500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775000</v>
      </c>
      <c r="AG177" s="3">
        <v>0</v>
      </c>
      <c r="AH177" s="3">
        <v>0</v>
      </c>
      <c r="AI177" s="3">
        <v>1250000</v>
      </c>
      <c r="AJ177" s="3">
        <v>1058000</v>
      </c>
      <c r="AK177" s="3">
        <v>780000</v>
      </c>
      <c r="AL177" s="3">
        <v>725000</v>
      </c>
      <c r="AM177" s="3">
        <v>947500</v>
      </c>
      <c r="AN177" s="4">
        <v>777250</v>
      </c>
      <c r="AO177" s="4">
        <v>795000</v>
      </c>
      <c r="AP177" s="4">
        <v>768500</v>
      </c>
      <c r="AQ177" s="4">
        <v>735000</v>
      </c>
      <c r="AR177" s="4">
        <v>785500</v>
      </c>
    </row>
    <row r="178" spans="1:44" ht="15" x14ac:dyDescent="0.2">
      <c r="A178" s="2" t="s">
        <v>175</v>
      </c>
      <c r="B178" s="3" t="s">
        <v>9</v>
      </c>
      <c r="C178" s="3">
        <v>532500</v>
      </c>
      <c r="D178" s="3">
        <f>IFERROR(VLOOKUP(B178,'[1]All Metro Suburbs'!B$2:D$483,3,FALSE),0)</f>
        <v>532500</v>
      </c>
      <c r="E178" s="3">
        <f>IFERROR(VLOOKUP(B178,[2]LSG_Stats_Combined!B$2:D$478,3,FALSE),0)</f>
        <v>565000</v>
      </c>
      <c r="F178" s="3">
        <f>IFERROR(VLOOKUP(B178,[3]Sheet1!B$2:D$478,3,FALSE),0)</f>
        <v>588000</v>
      </c>
      <c r="G178" s="3">
        <v>595000</v>
      </c>
      <c r="H178" s="3">
        <f>IFERROR(VLOOKUP(B178,'[1]All Metro Suburbs'!B$2:F$483,5,FALSE),)</f>
        <v>550500</v>
      </c>
      <c r="I178" s="3">
        <f>IFERROR(VLOOKUP(B178,[2]LSG_Stats_Combined!B$2:F$478,5,FALSE),)</f>
        <v>540000</v>
      </c>
      <c r="J178" s="3">
        <f>IFERROR(VLOOKUP(B178,[3]Sheet1!B$2:F$478,5,FALSE),0)</f>
        <v>550000</v>
      </c>
      <c r="K178" s="3">
        <f>IFERROR(VLOOKUP(B178,[4]Sheet1!B$2:F$478,5,FALSE),0)</f>
        <v>577500</v>
      </c>
      <c r="L178" s="3">
        <f>IFERROR(VLOOKUP(B178,[5]LSG_Stats_Combined_2016q2!B$2:F$479,5,FALSE),0)</f>
        <v>561000</v>
      </c>
      <c r="M178" s="3">
        <f>IFERROR(VLOOKUP(B178,[6]LSG_Stats_Combined_2016q3!B$2:F$479,5,FALSE),0)</f>
        <v>605000</v>
      </c>
      <c r="N178" s="3">
        <f>IFERROR(VLOOKUP(B178,[7]LSG_Stats_Combined_2016q4!B$2:F$478,5,FALSE),0)</f>
        <v>623000</v>
      </c>
      <c r="O178" s="3">
        <f>IFERROR(VLOOKUP(B178,[8]LSG_Stats_Combined_2017q1!B$2:F$479,5,FALSE),0)</f>
        <v>700000</v>
      </c>
      <c r="P178" s="3">
        <f>IFERROR(VLOOKUP(B178,[9]LSG_Stats_Combined_2017q2!B$2:F$479,5,FALSE),0)</f>
        <v>658250</v>
      </c>
      <c r="Q178" s="3">
        <f>IFERROR(VLOOKUP(B178,[10]City_Suburb_2017q3!B$2:F$479,5,FALSE),0)</f>
        <v>613000</v>
      </c>
      <c r="R178" s="3">
        <f>IFERROR(VLOOKUP(B178,[11]LSG_Stats_Combined_2017q4!B$2:F$480,5,FALSE),0)</f>
        <v>570000</v>
      </c>
      <c r="S178" s="3">
        <f>IFERROR(VLOOKUP(B178,[12]LSG_Stats_Combined_2018q1!B$1:G$480,5,FALSE),0)</f>
        <v>585000</v>
      </c>
      <c r="T178" s="3">
        <v>577500</v>
      </c>
      <c r="U178" s="3">
        <v>737000</v>
      </c>
      <c r="V178" s="3">
        <v>670000</v>
      </c>
      <c r="W178" s="3">
        <v>657500</v>
      </c>
      <c r="X178" s="3">
        <v>541250</v>
      </c>
      <c r="Y178" s="3">
        <v>629000</v>
      </c>
      <c r="Z178" s="3">
        <v>775505.5</v>
      </c>
      <c r="AA178" s="3">
        <v>663000</v>
      </c>
      <c r="AB178" s="3">
        <v>616000</v>
      </c>
      <c r="AC178" s="3">
        <v>712500</v>
      </c>
      <c r="AD178" s="3">
        <v>720000</v>
      </c>
      <c r="AE178" s="3">
        <v>817500</v>
      </c>
      <c r="AF178" s="3">
        <v>758500</v>
      </c>
      <c r="AG178" s="3">
        <v>960000</v>
      </c>
      <c r="AH178" s="3">
        <v>912500</v>
      </c>
      <c r="AI178" s="3">
        <v>1126000</v>
      </c>
      <c r="AJ178" s="3">
        <v>1140000</v>
      </c>
      <c r="AK178" s="3">
        <v>816000</v>
      </c>
      <c r="AL178" s="3">
        <v>963000</v>
      </c>
      <c r="AM178" s="3">
        <v>1305000</v>
      </c>
      <c r="AN178" s="4">
        <v>1101000</v>
      </c>
      <c r="AO178" s="4">
        <v>1150000</v>
      </c>
      <c r="AP178" s="4">
        <v>1057750</v>
      </c>
      <c r="AQ178" s="4">
        <v>1168500</v>
      </c>
      <c r="AR178" s="4">
        <v>1035000</v>
      </c>
    </row>
    <row r="179" spans="1:44" ht="15" x14ac:dyDescent="0.2">
      <c r="A179" s="2" t="s">
        <v>175</v>
      </c>
      <c r="B179" s="3" t="s">
        <v>176</v>
      </c>
      <c r="C179" s="3">
        <v>515000</v>
      </c>
      <c r="D179" s="3">
        <f>IFERROR(VLOOKUP(B179,'[1]All Metro Suburbs'!B$2:D$483,3,FALSE),0)</f>
        <v>487000</v>
      </c>
      <c r="E179" s="3">
        <f>IFERROR(VLOOKUP(B179,[2]LSG_Stats_Combined!B$2:D$478,3,FALSE),0)</f>
        <v>473500</v>
      </c>
      <c r="F179" s="3">
        <f>IFERROR(VLOOKUP(B179,[3]Sheet1!B$2:D$478,3,FALSE),0)</f>
        <v>510000</v>
      </c>
      <c r="G179" s="3">
        <v>450000</v>
      </c>
      <c r="H179" s="3">
        <f>IFERROR(VLOOKUP(B179,'[1]All Metro Suburbs'!B$2:F$483,5,FALSE),)</f>
        <v>550000</v>
      </c>
      <c r="I179" s="3">
        <f>IFERROR(VLOOKUP(B179,[2]LSG_Stats_Combined!B$2:F$478,5,FALSE),)</f>
        <v>486000</v>
      </c>
      <c r="J179" s="3">
        <f>IFERROR(VLOOKUP(B179,[3]Sheet1!B$2:F$478,5,FALSE),0)</f>
        <v>521300</v>
      </c>
      <c r="K179" s="3">
        <f>IFERROR(VLOOKUP(B179,[4]Sheet1!B$2:F$478,5,FALSE),0)</f>
        <v>485100</v>
      </c>
      <c r="L179" s="3">
        <f>IFERROR(VLOOKUP(B179,[5]LSG_Stats_Combined_2016q2!B$2:F$479,5,FALSE),0)</f>
        <v>545000</v>
      </c>
      <c r="M179" s="3">
        <f>IFERROR(VLOOKUP(B179,[6]LSG_Stats_Combined_2016q3!B$2:F$479,5,FALSE),0)</f>
        <v>585000</v>
      </c>
      <c r="N179" s="3">
        <f>IFERROR(VLOOKUP(B179,[7]LSG_Stats_Combined_2016q4!B$2:F$478,5,FALSE),0)</f>
        <v>527500</v>
      </c>
      <c r="O179" s="3">
        <f>IFERROR(VLOOKUP(B179,[8]LSG_Stats_Combined_2017q1!B$2:F$479,5,FALSE),0)</f>
        <v>505000</v>
      </c>
      <c r="P179" s="3">
        <f>IFERROR(VLOOKUP(B179,[9]LSG_Stats_Combined_2017q2!B$2:F$479,5,FALSE),0)</f>
        <v>588000</v>
      </c>
      <c r="Q179" s="3">
        <f>IFERROR(VLOOKUP(B179,[10]City_Suburb_2017q3!B$2:F$479,5,FALSE),0)</f>
        <v>542500</v>
      </c>
      <c r="R179" s="3">
        <f>IFERROR(VLOOKUP(B179,[11]LSG_Stats_Combined_2017q4!B$2:F$480,5,FALSE),0)</f>
        <v>520675</v>
      </c>
      <c r="S179" s="3">
        <f>IFERROR(VLOOKUP(B179,[12]LSG_Stats_Combined_2018q1!B$1:G$480,5,FALSE),0)</f>
        <v>610000</v>
      </c>
      <c r="T179" s="3">
        <v>572500</v>
      </c>
      <c r="U179" s="3">
        <v>565000</v>
      </c>
      <c r="V179" s="3">
        <v>610000</v>
      </c>
      <c r="W179" s="3">
        <v>529250</v>
      </c>
      <c r="X179" s="3">
        <v>536000</v>
      </c>
      <c r="Y179" s="3">
        <v>515000</v>
      </c>
      <c r="Z179" s="3">
        <v>545000</v>
      </c>
      <c r="AA179" s="3">
        <v>852525</v>
      </c>
      <c r="AB179" s="3">
        <v>655000</v>
      </c>
      <c r="AC179" s="3">
        <v>650000</v>
      </c>
      <c r="AD179" s="3">
        <v>688625</v>
      </c>
      <c r="AE179" s="3">
        <v>645000</v>
      </c>
      <c r="AF179" s="3">
        <v>776000</v>
      </c>
      <c r="AG179" s="3">
        <v>675000</v>
      </c>
      <c r="AH179" s="3">
        <v>815000</v>
      </c>
      <c r="AI179" s="3">
        <v>759000</v>
      </c>
      <c r="AJ179" s="3">
        <v>1525000</v>
      </c>
      <c r="AK179" s="3">
        <v>837500</v>
      </c>
      <c r="AL179" s="3">
        <v>842500</v>
      </c>
      <c r="AM179" s="3">
        <v>832500</v>
      </c>
      <c r="AN179" s="4">
        <v>818000</v>
      </c>
      <c r="AO179" s="4">
        <v>850000</v>
      </c>
      <c r="AP179" s="4">
        <v>1000000</v>
      </c>
      <c r="AQ179" s="4">
        <v>917500</v>
      </c>
      <c r="AR179" s="4">
        <v>865000</v>
      </c>
    </row>
    <row r="180" spans="1:44" ht="15" x14ac:dyDescent="0.2">
      <c r="A180" s="2" t="s">
        <v>175</v>
      </c>
      <c r="B180" s="3" t="s">
        <v>177</v>
      </c>
      <c r="C180" s="3">
        <v>472000</v>
      </c>
      <c r="D180" s="3">
        <f>IFERROR(VLOOKUP(B180,'[1]All Metro Suburbs'!B$2:D$483,3,FALSE),0)</f>
        <v>537500</v>
      </c>
      <c r="E180" s="3">
        <f>IFERROR(VLOOKUP(B180,[2]LSG_Stats_Combined!B$2:D$478,3,FALSE),0)</f>
        <v>480000</v>
      </c>
      <c r="F180" s="3">
        <f>IFERROR(VLOOKUP(B180,[3]Sheet1!B$2:D$478,3,FALSE),0)</f>
        <v>535000</v>
      </c>
      <c r="G180" s="3">
        <v>530000</v>
      </c>
      <c r="H180" s="3">
        <f>IFERROR(VLOOKUP(B180,'[1]All Metro Suburbs'!B$2:F$483,5,FALSE),)</f>
        <v>500000</v>
      </c>
      <c r="I180" s="3">
        <f>IFERROR(VLOOKUP(B180,[2]LSG_Stats_Combined!B$2:F$478,5,FALSE),)</f>
        <v>510000</v>
      </c>
      <c r="J180" s="3">
        <f>IFERROR(VLOOKUP(B180,[3]Sheet1!B$2:F$478,5,FALSE),0)</f>
        <v>527000</v>
      </c>
      <c r="K180" s="3">
        <f>IFERROR(VLOOKUP(B180,[4]Sheet1!B$2:F$478,5,FALSE),0)</f>
        <v>485500</v>
      </c>
      <c r="L180" s="3">
        <f>IFERROR(VLOOKUP(B180,[5]LSG_Stats_Combined_2016q2!B$2:F$479,5,FALSE),0)</f>
        <v>500000</v>
      </c>
      <c r="M180" s="3">
        <f>IFERROR(VLOOKUP(B180,[6]LSG_Stats_Combined_2016q3!B$2:F$479,5,FALSE),0)</f>
        <v>490000</v>
      </c>
      <c r="N180" s="3">
        <f>IFERROR(VLOOKUP(B180,[7]LSG_Stats_Combined_2016q4!B$2:F$478,5,FALSE),0)</f>
        <v>508750</v>
      </c>
      <c r="O180" s="3">
        <f>IFERROR(VLOOKUP(B180,[8]LSG_Stats_Combined_2017q1!B$2:F$479,5,FALSE),0)</f>
        <v>477500</v>
      </c>
      <c r="P180" s="3">
        <f>IFERROR(VLOOKUP(B180,[9]LSG_Stats_Combined_2017q2!B$2:F$479,5,FALSE),0)</f>
        <v>525000</v>
      </c>
      <c r="Q180" s="3">
        <f>IFERROR(VLOOKUP(B180,[10]City_Suburb_2017q3!B$2:F$479,5,FALSE),0)</f>
        <v>586500</v>
      </c>
      <c r="R180" s="3">
        <f>IFERROR(VLOOKUP(B180,[11]LSG_Stats_Combined_2017q4!B$2:F$480,5,FALSE),0)</f>
        <v>606000</v>
      </c>
      <c r="S180" s="3">
        <f>IFERROR(VLOOKUP(B180,[12]LSG_Stats_Combined_2018q1!B$1:G$480,5,FALSE),0)</f>
        <v>490000</v>
      </c>
      <c r="T180" s="3">
        <v>569898</v>
      </c>
      <c r="U180" s="3">
        <v>548500</v>
      </c>
      <c r="V180" s="3">
        <v>525000</v>
      </c>
      <c r="W180" s="3">
        <v>497500</v>
      </c>
      <c r="X180" s="3">
        <v>583500</v>
      </c>
      <c r="Y180" s="3">
        <v>540000</v>
      </c>
      <c r="Z180" s="3">
        <v>535000</v>
      </c>
      <c r="AA180" s="3">
        <v>888500</v>
      </c>
      <c r="AB180" s="3">
        <v>900000</v>
      </c>
      <c r="AC180" s="3">
        <v>890000</v>
      </c>
      <c r="AD180" s="3">
        <v>960000</v>
      </c>
      <c r="AE180" s="3">
        <v>913500</v>
      </c>
      <c r="AF180" s="3">
        <v>645000</v>
      </c>
      <c r="AG180" s="3">
        <v>1200000</v>
      </c>
      <c r="AH180" s="3">
        <v>1300000</v>
      </c>
      <c r="AI180" s="3">
        <v>725000</v>
      </c>
      <c r="AJ180" s="3">
        <v>733500</v>
      </c>
      <c r="AK180" s="3">
        <v>844500</v>
      </c>
      <c r="AL180" s="3">
        <v>900000</v>
      </c>
      <c r="AM180" s="3">
        <v>950000</v>
      </c>
      <c r="AN180" s="4">
        <v>846000</v>
      </c>
      <c r="AO180" s="4">
        <v>803500</v>
      </c>
      <c r="AP180" s="4">
        <v>870000</v>
      </c>
      <c r="AQ180" s="4">
        <v>895000</v>
      </c>
      <c r="AR180" s="4">
        <v>896250</v>
      </c>
    </row>
    <row r="181" spans="1:44" ht="15" x14ac:dyDescent="0.2">
      <c r="A181" s="2" t="s">
        <v>175</v>
      </c>
      <c r="B181" s="3" t="s">
        <v>178</v>
      </c>
      <c r="C181" s="3">
        <v>0</v>
      </c>
      <c r="D181" s="3">
        <f>IFERROR(VLOOKUP(B181,'[1]All Metro Suburbs'!B$2:D$483,3,FALSE),0)</f>
        <v>0</v>
      </c>
      <c r="E181" s="3">
        <f>IFERROR(VLOOKUP(B181,[2]LSG_Stats_Combined!B$2:D$478,3,FALSE),0)</f>
        <v>0</v>
      </c>
      <c r="F181" s="3">
        <f>IFERROR(VLOOKUP(B181,[3]Sheet1!B$2:D$478,3,FALSE),0)</f>
        <v>0</v>
      </c>
      <c r="G181" s="3">
        <v>0</v>
      </c>
      <c r="H181" s="3">
        <f>IFERROR(VLOOKUP(B181,'[1]All Metro Suburbs'!B$2:F$483,5,FALSE),)</f>
        <v>1020000</v>
      </c>
      <c r="I181" s="3">
        <f>IFERROR(VLOOKUP(B181,[2]LSG_Stats_Combined!B$2:F$478,5,FALSE),)</f>
        <v>0</v>
      </c>
      <c r="J181" s="3">
        <f>IFERROR(VLOOKUP(B181,[3]Sheet1!B$2:F$478,5,FALSE),0)</f>
        <v>0</v>
      </c>
      <c r="K181" s="3">
        <f>IFERROR(VLOOKUP(B181,[4]Sheet1!B$2:F$478,5,FALSE),0)</f>
        <v>0</v>
      </c>
      <c r="L181" s="3">
        <f>IFERROR(VLOOKUP(B181,[5]LSG_Stats_Combined_2016q2!B$2:F$479,5,FALSE),0)</f>
        <v>0</v>
      </c>
      <c r="M181" s="3">
        <f>IFERROR(VLOOKUP(B181,[6]LSG_Stats_Combined_2016q3!B$2:F$479,5,FALSE),0)</f>
        <v>0</v>
      </c>
      <c r="N181" s="3">
        <f>IFERROR(VLOOKUP(B181,[7]LSG_Stats_Combined_2016q4!B$2:F$478,5,FALSE),0)</f>
        <v>0</v>
      </c>
      <c r="O181" s="3">
        <f>IFERROR(VLOOKUP(B181,[8]LSG_Stats_Combined_2017q1!B$2:F$479,5,FALSE),0)</f>
        <v>0</v>
      </c>
      <c r="P181" s="3">
        <f>IFERROR(VLOOKUP(B181,[9]LSG_Stats_Combined_2017q2!B$2:F$479,5,FALSE),0)</f>
        <v>0</v>
      </c>
      <c r="Q181" s="3">
        <f>IFERROR(VLOOKUP(B181,[10]City_Suburb_2017q3!B$2:F$479,5,FALSE),0)</f>
        <v>0</v>
      </c>
      <c r="R181" s="3">
        <f>IFERROR(VLOOKUP(B181,[11]LSG_Stats_Combined_2017q4!B$2:F$480,5,FALSE),0)</f>
        <v>0</v>
      </c>
      <c r="S181" s="3">
        <f>IFERROR(VLOOKUP(B181,[12]LSG_Stats_Combined_2018q1!B$1:G$480,5,FALSE),0)</f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556250</v>
      </c>
      <c r="AB181" s="3">
        <v>505000</v>
      </c>
      <c r="AC181" s="3">
        <v>575684</v>
      </c>
      <c r="AD181" s="3">
        <v>584000</v>
      </c>
      <c r="AE181" s="3">
        <v>623000</v>
      </c>
      <c r="AF181" s="3">
        <v>678500</v>
      </c>
      <c r="AG181" s="3">
        <v>665500</v>
      </c>
      <c r="AH181" s="3">
        <v>763168</v>
      </c>
      <c r="AI181" s="3">
        <v>1150000</v>
      </c>
      <c r="AJ181" s="3">
        <v>845500</v>
      </c>
      <c r="AK181" s="3">
        <v>0</v>
      </c>
      <c r="AL181" s="3">
        <v>0</v>
      </c>
      <c r="AM181" s="3">
        <v>983750</v>
      </c>
      <c r="AN181" s="4">
        <v>0</v>
      </c>
      <c r="AO181" s="4">
        <v>0</v>
      </c>
      <c r="AP181" s="4">
        <v>0</v>
      </c>
      <c r="AQ181" s="4">
        <v>0</v>
      </c>
      <c r="AR181" s="4">
        <v>0</v>
      </c>
    </row>
    <row r="182" spans="1:44" ht="15" x14ac:dyDescent="0.2">
      <c r="A182" s="2" t="s">
        <v>175</v>
      </c>
      <c r="B182" s="3" t="s">
        <v>179</v>
      </c>
      <c r="C182" s="3">
        <v>789000</v>
      </c>
      <c r="D182" s="3">
        <f>IFERROR(VLOOKUP(B182,'[1]All Metro Suburbs'!B$2:D$483,3,FALSE),0)</f>
        <v>576500</v>
      </c>
      <c r="E182" s="3">
        <f>IFERROR(VLOOKUP(B182,[2]LSG_Stats_Combined!B$2:D$478,3,FALSE),0)</f>
        <v>547750</v>
      </c>
      <c r="F182" s="3">
        <f>IFERROR(VLOOKUP(B182,[3]Sheet1!B$2:D$478,3,FALSE),0)</f>
        <v>573000</v>
      </c>
      <c r="G182" s="3">
        <v>592500</v>
      </c>
      <c r="H182" s="3">
        <f>IFERROR(VLOOKUP(B182,'[1]All Metro Suburbs'!B$2:F$483,5,FALSE),)</f>
        <v>542500</v>
      </c>
      <c r="I182" s="3">
        <f>IFERROR(VLOOKUP(B182,[2]LSG_Stats_Combined!B$2:F$478,5,FALSE),)</f>
        <v>546500</v>
      </c>
      <c r="J182" s="3">
        <f>IFERROR(VLOOKUP(B182,[3]Sheet1!B$2:F$478,5,FALSE),0)</f>
        <v>417500</v>
      </c>
      <c r="K182" s="3">
        <f>IFERROR(VLOOKUP(B182,[4]Sheet1!B$2:F$478,5,FALSE),0)</f>
        <v>557000</v>
      </c>
      <c r="L182" s="3">
        <f>IFERROR(VLOOKUP(B182,[5]LSG_Stats_Combined_2016q2!B$2:F$479,5,FALSE),0)</f>
        <v>665000</v>
      </c>
      <c r="M182" s="3">
        <f>IFERROR(VLOOKUP(B182,[6]LSG_Stats_Combined_2016q3!B$2:F$479,5,FALSE),0)</f>
        <v>600000</v>
      </c>
      <c r="N182" s="3">
        <f>IFERROR(VLOOKUP(B182,[7]LSG_Stats_Combined_2016q4!B$2:F$478,5,FALSE),0)</f>
        <v>626250</v>
      </c>
      <c r="O182" s="3">
        <f>IFERROR(VLOOKUP(B182,[8]LSG_Stats_Combined_2017q1!B$2:F$479,5,FALSE),0)</f>
        <v>654000</v>
      </c>
      <c r="P182" s="3">
        <f>IFERROR(VLOOKUP(B182,[9]LSG_Stats_Combined_2017q2!B$2:F$479,5,FALSE),0)</f>
        <v>495250</v>
      </c>
      <c r="Q182" s="3">
        <f>IFERROR(VLOOKUP(B182,[10]City_Suburb_2017q3!B$2:F$479,5,FALSE),0)</f>
        <v>608500</v>
      </c>
      <c r="R182" s="3">
        <f>IFERROR(VLOOKUP(B182,[11]LSG_Stats_Combined_2017q4!B$2:F$480,5,FALSE),0)</f>
        <v>673534</v>
      </c>
      <c r="S182" s="3">
        <f>IFERROR(VLOOKUP(B182,[12]LSG_Stats_Combined_2018q1!B$1:G$480,5,FALSE),0)</f>
        <v>637000</v>
      </c>
      <c r="T182" s="3">
        <v>716000</v>
      </c>
      <c r="U182" s="3">
        <v>748000</v>
      </c>
      <c r="V182" s="3">
        <v>670000</v>
      </c>
      <c r="W182" s="3">
        <v>635000</v>
      </c>
      <c r="X182" s="3">
        <v>717500</v>
      </c>
      <c r="Y182" s="3">
        <v>688888</v>
      </c>
      <c r="Z182" s="3">
        <v>835000</v>
      </c>
      <c r="AA182" s="3">
        <v>935000</v>
      </c>
      <c r="AB182" s="3">
        <v>602500</v>
      </c>
      <c r="AC182" s="3">
        <v>1010000</v>
      </c>
      <c r="AD182" s="3">
        <v>650000</v>
      </c>
      <c r="AE182" s="3">
        <v>702500</v>
      </c>
      <c r="AF182" s="3">
        <v>1027500</v>
      </c>
      <c r="AG182" s="3">
        <v>847250</v>
      </c>
      <c r="AH182" s="3">
        <v>1056000</v>
      </c>
      <c r="AI182" s="3">
        <v>1545000</v>
      </c>
      <c r="AJ182" s="3">
        <v>1157500</v>
      </c>
      <c r="AK182" s="3">
        <v>955000</v>
      </c>
      <c r="AL182" s="3">
        <v>880000</v>
      </c>
      <c r="AM182" s="3">
        <v>1355000</v>
      </c>
      <c r="AN182" s="4">
        <v>940000</v>
      </c>
      <c r="AO182" s="4">
        <v>940000</v>
      </c>
      <c r="AP182" s="4">
        <v>942500</v>
      </c>
      <c r="AQ182" s="4">
        <v>1034000</v>
      </c>
      <c r="AR182" s="4">
        <v>1150500</v>
      </c>
    </row>
    <row r="183" spans="1:44" ht="15" x14ac:dyDescent="0.2">
      <c r="A183" s="2" t="s">
        <v>175</v>
      </c>
      <c r="B183" s="3" t="s">
        <v>180</v>
      </c>
      <c r="C183" s="3">
        <v>527610</v>
      </c>
      <c r="D183" s="3">
        <f>IFERROR(VLOOKUP(B183,'[1]All Metro Suburbs'!B$2:D$483,3,FALSE),0)</f>
        <v>530000</v>
      </c>
      <c r="E183" s="3">
        <f>IFERROR(VLOOKUP(B183,[2]LSG_Stats_Combined!B$2:D$478,3,FALSE),0)</f>
        <v>587000</v>
      </c>
      <c r="F183" s="3">
        <f>IFERROR(VLOOKUP(B183,[3]Sheet1!B$2:D$478,3,FALSE),0)</f>
        <v>531000</v>
      </c>
      <c r="G183" s="3">
        <v>555500</v>
      </c>
      <c r="H183" s="3">
        <f>IFERROR(VLOOKUP(B183,'[1]All Metro Suburbs'!B$2:F$483,5,FALSE),)</f>
        <v>557000</v>
      </c>
      <c r="I183" s="3">
        <f>IFERROR(VLOOKUP(B183,[2]LSG_Stats_Combined!B$2:F$478,5,FALSE),)</f>
        <v>505000</v>
      </c>
      <c r="J183" s="3">
        <f>IFERROR(VLOOKUP(B183,[3]Sheet1!B$2:F$478,5,FALSE),0)</f>
        <v>587500</v>
      </c>
      <c r="K183" s="3">
        <f>IFERROR(VLOOKUP(B183,[4]Sheet1!B$2:F$478,5,FALSE),0)</f>
        <v>587500</v>
      </c>
      <c r="L183" s="3">
        <f>IFERROR(VLOOKUP(B183,[5]LSG_Stats_Combined_2016q2!B$2:F$479,5,FALSE),0)</f>
        <v>612000</v>
      </c>
      <c r="M183" s="3">
        <f>IFERROR(VLOOKUP(B183,[6]LSG_Stats_Combined_2016q3!B$2:F$479,5,FALSE),0)</f>
        <v>600000</v>
      </c>
      <c r="N183" s="3">
        <f>IFERROR(VLOOKUP(B183,[7]LSG_Stats_Combined_2016q4!B$2:F$478,5,FALSE),0)</f>
        <v>571000</v>
      </c>
      <c r="O183" s="3">
        <f>IFERROR(VLOOKUP(B183,[8]LSG_Stats_Combined_2017q1!B$2:F$479,5,FALSE),0)</f>
        <v>634250</v>
      </c>
      <c r="P183" s="3">
        <f>IFERROR(VLOOKUP(B183,[9]LSG_Stats_Combined_2017q2!B$2:F$479,5,FALSE),0)</f>
        <v>677500</v>
      </c>
      <c r="Q183" s="3">
        <f>IFERROR(VLOOKUP(B183,[10]City_Suburb_2017q3!B$2:F$479,5,FALSE),0)</f>
        <v>570000</v>
      </c>
      <c r="R183" s="3">
        <f>IFERROR(VLOOKUP(B183,[11]LSG_Stats_Combined_2017q4!B$2:F$480,5,FALSE),0)</f>
        <v>625000</v>
      </c>
      <c r="S183" s="3">
        <f>IFERROR(VLOOKUP(B183,[12]LSG_Stats_Combined_2018q1!B$1:G$480,5,FALSE),0)</f>
        <v>650000</v>
      </c>
      <c r="T183" s="3">
        <v>642500</v>
      </c>
      <c r="U183" s="3">
        <v>592500</v>
      </c>
      <c r="V183" s="3">
        <v>584500</v>
      </c>
      <c r="W183" s="3">
        <v>668000</v>
      </c>
      <c r="X183" s="3">
        <v>727500</v>
      </c>
      <c r="Y183" s="3">
        <v>652000</v>
      </c>
      <c r="Z183" s="3">
        <v>535000</v>
      </c>
      <c r="AA183" s="3">
        <v>840000</v>
      </c>
      <c r="AB183" s="3">
        <v>710000</v>
      </c>
      <c r="AC183" s="3">
        <v>788250</v>
      </c>
      <c r="AD183" s="3">
        <v>870000</v>
      </c>
      <c r="AE183" s="3">
        <v>815750</v>
      </c>
      <c r="AF183" s="3">
        <v>862500</v>
      </c>
      <c r="AG183" s="3">
        <v>970000</v>
      </c>
      <c r="AH183" s="3">
        <v>1165000</v>
      </c>
      <c r="AI183" s="3">
        <v>875000</v>
      </c>
      <c r="AJ183" s="3">
        <v>1255000</v>
      </c>
      <c r="AK183" s="3">
        <v>960000</v>
      </c>
      <c r="AL183" s="3">
        <v>950000</v>
      </c>
      <c r="AM183" s="3">
        <v>787500</v>
      </c>
      <c r="AN183" s="4">
        <v>873000</v>
      </c>
      <c r="AO183" s="4">
        <v>1192500</v>
      </c>
      <c r="AP183" s="4">
        <v>922140</v>
      </c>
      <c r="AQ183" s="4">
        <v>1180000</v>
      </c>
      <c r="AR183" s="4">
        <v>1277000</v>
      </c>
    </row>
    <row r="184" spans="1:44" ht="15" x14ac:dyDescent="0.2">
      <c r="A184" s="2" t="s">
        <v>175</v>
      </c>
      <c r="B184" s="3" t="s">
        <v>181</v>
      </c>
      <c r="C184" s="3">
        <v>587500</v>
      </c>
      <c r="D184" s="3">
        <f>IFERROR(VLOOKUP(B184,'[1]All Metro Suburbs'!B$2:D$483,3,FALSE),0)</f>
        <v>698650</v>
      </c>
      <c r="E184" s="3">
        <f>IFERROR(VLOOKUP(B184,[2]LSG_Stats_Combined!B$2:D$478,3,FALSE),0)</f>
        <v>592000</v>
      </c>
      <c r="F184" s="3">
        <f>IFERROR(VLOOKUP(B184,[3]Sheet1!B$2:D$478,3,FALSE),0)</f>
        <v>675000</v>
      </c>
      <c r="G184" s="3">
        <v>615000</v>
      </c>
      <c r="H184" s="3">
        <f>IFERROR(VLOOKUP(B184,'[1]All Metro Suburbs'!B$2:F$483,5,FALSE),)</f>
        <v>730000</v>
      </c>
      <c r="I184" s="3">
        <f>IFERROR(VLOOKUP(B184,[2]LSG_Stats_Combined!B$2:F$478,5,FALSE),)</f>
        <v>632500</v>
      </c>
      <c r="J184" s="3">
        <f>IFERROR(VLOOKUP(B184,[3]Sheet1!B$2:F$478,5,FALSE),0)</f>
        <v>750000</v>
      </c>
      <c r="K184" s="3">
        <f>IFERROR(VLOOKUP(B184,[4]Sheet1!B$2:F$478,5,FALSE),0)</f>
        <v>780000</v>
      </c>
      <c r="L184" s="3">
        <f>IFERROR(VLOOKUP(B184,[5]LSG_Stats_Combined_2016q2!B$2:F$479,5,FALSE),0)</f>
        <v>715000</v>
      </c>
      <c r="M184" s="3">
        <f>IFERROR(VLOOKUP(B184,[6]LSG_Stats_Combined_2016q3!B$2:F$479,5,FALSE),0)</f>
        <v>678000</v>
      </c>
      <c r="N184" s="3">
        <f>IFERROR(VLOOKUP(B184,[7]LSG_Stats_Combined_2016q4!B$2:F$478,5,FALSE),0)</f>
        <v>742500</v>
      </c>
      <c r="O184" s="3">
        <f>IFERROR(VLOOKUP(B184,[8]LSG_Stats_Combined_2017q1!B$2:F$479,5,FALSE),0)</f>
        <v>845650</v>
      </c>
      <c r="P184" s="3">
        <f>IFERROR(VLOOKUP(B184,[9]LSG_Stats_Combined_2017q2!B$2:F$479,5,FALSE),0)</f>
        <v>741500</v>
      </c>
      <c r="Q184" s="3">
        <f>IFERROR(VLOOKUP(B184,[10]City_Suburb_2017q3!B$2:F$479,5,FALSE),0)</f>
        <v>710000</v>
      </c>
      <c r="R184" s="3">
        <f>IFERROR(VLOOKUP(B184,[11]LSG_Stats_Combined_2017q4!B$2:F$480,5,FALSE),0)</f>
        <v>937500</v>
      </c>
      <c r="S184" s="3">
        <f>IFERROR(VLOOKUP(B184,[12]LSG_Stats_Combined_2018q1!B$1:G$480,5,FALSE),0)</f>
        <v>647000</v>
      </c>
      <c r="T184" s="3">
        <v>825000</v>
      </c>
      <c r="U184" s="3">
        <v>751500</v>
      </c>
      <c r="V184" s="3">
        <v>827500</v>
      </c>
      <c r="W184" s="3">
        <v>762500</v>
      </c>
      <c r="X184" s="3">
        <v>812500</v>
      </c>
      <c r="Y184" s="3">
        <v>843250</v>
      </c>
      <c r="Z184" s="3">
        <v>920000</v>
      </c>
      <c r="AA184" s="3">
        <v>847750</v>
      </c>
      <c r="AB184" s="3">
        <v>740000</v>
      </c>
      <c r="AC184" s="3">
        <v>708000</v>
      </c>
      <c r="AD184" s="3">
        <v>776500</v>
      </c>
      <c r="AE184" s="3">
        <v>921500</v>
      </c>
      <c r="AF184" s="3">
        <v>820000</v>
      </c>
      <c r="AG184" s="3">
        <v>930000</v>
      </c>
      <c r="AH184" s="3">
        <v>1020000</v>
      </c>
      <c r="AI184" s="3">
        <v>720000</v>
      </c>
      <c r="AJ184" s="3">
        <v>827500</v>
      </c>
      <c r="AK184" s="3">
        <v>1137500</v>
      </c>
      <c r="AL184" s="3">
        <v>1142600</v>
      </c>
      <c r="AM184" s="3">
        <v>870000</v>
      </c>
      <c r="AN184" s="4">
        <v>1202500</v>
      </c>
      <c r="AO184" s="4">
        <v>1326250</v>
      </c>
      <c r="AP184" s="4">
        <v>1335000</v>
      </c>
      <c r="AQ184" s="4">
        <v>825000</v>
      </c>
      <c r="AR184" s="4">
        <v>1597500</v>
      </c>
    </row>
    <row r="185" spans="1:44" ht="15" x14ac:dyDescent="0.2">
      <c r="A185" s="2" t="s">
        <v>175</v>
      </c>
      <c r="B185" s="3" t="s">
        <v>182</v>
      </c>
      <c r="C185" s="3">
        <v>518500</v>
      </c>
      <c r="D185" s="3">
        <f>IFERROR(VLOOKUP(B185,'[1]All Metro Suburbs'!B$2:D$483,3,FALSE),0)</f>
        <v>500000</v>
      </c>
      <c r="E185" s="3">
        <f>IFERROR(VLOOKUP(B185,[2]LSG_Stats_Combined!B$2:D$478,3,FALSE),0)</f>
        <v>522000</v>
      </c>
      <c r="F185" s="3">
        <f>IFERROR(VLOOKUP(B185,[3]Sheet1!B$2:D$478,3,FALSE),0)</f>
        <v>500000</v>
      </c>
      <c r="G185" s="3">
        <v>467500</v>
      </c>
      <c r="H185" s="3">
        <f>IFERROR(VLOOKUP(B185,'[1]All Metro Suburbs'!B$2:F$483,5,FALSE),)</f>
        <v>498500</v>
      </c>
      <c r="I185" s="3">
        <f>IFERROR(VLOOKUP(B185,[2]LSG_Stats_Combined!B$2:F$478,5,FALSE),)</f>
        <v>466500</v>
      </c>
      <c r="J185" s="3">
        <f>IFERROR(VLOOKUP(B185,[3]Sheet1!B$2:F$478,5,FALSE),0)</f>
        <v>546500</v>
      </c>
      <c r="K185" s="3">
        <f>IFERROR(VLOOKUP(B185,[4]Sheet1!B$2:F$478,5,FALSE),0)</f>
        <v>488750</v>
      </c>
      <c r="L185" s="3">
        <f>IFERROR(VLOOKUP(B185,[5]LSG_Stats_Combined_2016q2!B$2:F$479,5,FALSE),0)</f>
        <v>487500</v>
      </c>
      <c r="M185" s="3">
        <f>IFERROR(VLOOKUP(B185,[6]LSG_Stats_Combined_2016q3!B$2:F$479,5,FALSE),0)</f>
        <v>465000</v>
      </c>
      <c r="N185" s="3">
        <f>IFERROR(VLOOKUP(B185,[7]LSG_Stats_Combined_2016q4!B$2:F$478,5,FALSE),0)</f>
        <v>490000</v>
      </c>
      <c r="O185" s="3">
        <f>IFERROR(VLOOKUP(B185,[8]LSG_Stats_Combined_2017q1!B$2:F$479,5,FALSE),0)</f>
        <v>546250</v>
      </c>
      <c r="P185" s="3">
        <f>IFERROR(VLOOKUP(B185,[9]LSG_Stats_Combined_2017q2!B$2:F$479,5,FALSE),0)</f>
        <v>530000</v>
      </c>
      <c r="Q185" s="3">
        <f>IFERROR(VLOOKUP(B185,[10]City_Suburb_2017q3!B$2:F$479,5,FALSE),0)</f>
        <v>568277.5</v>
      </c>
      <c r="R185" s="3">
        <f>IFERROR(VLOOKUP(B185,[11]LSG_Stats_Combined_2017q4!B$2:F$480,5,FALSE),0)</f>
        <v>530000</v>
      </c>
      <c r="S185" s="3">
        <f>IFERROR(VLOOKUP(B185,[12]LSG_Stats_Combined_2018q1!B$1:G$480,5,FALSE),0)</f>
        <v>590000</v>
      </c>
      <c r="T185" s="3">
        <v>500000</v>
      </c>
      <c r="U185" s="3">
        <v>507500</v>
      </c>
      <c r="V185" s="3">
        <v>562500</v>
      </c>
      <c r="W185" s="3">
        <v>620000</v>
      </c>
      <c r="X185" s="3">
        <v>565000</v>
      </c>
      <c r="Y185" s="3">
        <v>537500</v>
      </c>
      <c r="Z185" s="3">
        <v>529000</v>
      </c>
      <c r="AA185" s="3">
        <v>655000</v>
      </c>
      <c r="AB185" s="3">
        <v>680000</v>
      </c>
      <c r="AC185" s="3">
        <v>560000</v>
      </c>
      <c r="AD185" s="3">
        <v>656000</v>
      </c>
      <c r="AE185" s="3">
        <v>685000</v>
      </c>
      <c r="AF185" s="3">
        <v>726000</v>
      </c>
      <c r="AG185" s="3">
        <v>791000</v>
      </c>
      <c r="AH185" s="3">
        <v>910000</v>
      </c>
      <c r="AI185" s="3">
        <v>896500</v>
      </c>
      <c r="AJ185" s="3">
        <v>851000</v>
      </c>
      <c r="AK185" s="3">
        <v>750000</v>
      </c>
      <c r="AL185" s="3">
        <v>825000</v>
      </c>
      <c r="AM185" s="3">
        <v>850000</v>
      </c>
      <c r="AN185" s="4">
        <v>777777</v>
      </c>
      <c r="AO185" s="4">
        <v>796500</v>
      </c>
      <c r="AP185" s="4">
        <v>905000</v>
      </c>
      <c r="AQ185" s="4">
        <v>877500</v>
      </c>
      <c r="AR185" s="4">
        <v>895000</v>
      </c>
    </row>
    <row r="186" spans="1:44" ht="15" x14ac:dyDescent="0.2">
      <c r="A186" s="2" t="s">
        <v>175</v>
      </c>
      <c r="B186" s="3" t="s">
        <v>19</v>
      </c>
      <c r="C186" s="3">
        <v>590000</v>
      </c>
      <c r="D186" s="3">
        <f>IFERROR(VLOOKUP(B186,'[1]All Metro Suburbs'!B$2:D$483,3,FALSE),0)</f>
        <v>640000</v>
      </c>
      <c r="E186" s="3">
        <f>IFERROR(VLOOKUP(B186,[2]LSG_Stats_Combined!B$2:D$478,3,FALSE),0)</f>
        <v>497500</v>
      </c>
      <c r="F186" s="3">
        <f>IFERROR(VLOOKUP(B186,[3]Sheet1!B$2:D$478,3,FALSE),0)</f>
        <v>559000</v>
      </c>
      <c r="G186" s="3">
        <v>577000</v>
      </c>
      <c r="H186" s="3">
        <f>IFERROR(VLOOKUP(B186,'[1]All Metro Suburbs'!B$2:F$483,5,FALSE),)</f>
        <v>554500</v>
      </c>
      <c r="I186" s="3">
        <f>IFERROR(VLOOKUP(B186,[2]LSG_Stats_Combined!B$2:F$478,5,FALSE),)</f>
        <v>508650</v>
      </c>
      <c r="J186" s="3">
        <f>IFERROR(VLOOKUP(B186,[3]Sheet1!B$2:F$478,5,FALSE),0)</f>
        <v>537500</v>
      </c>
      <c r="K186" s="3">
        <f>IFERROR(VLOOKUP(B186,[4]Sheet1!B$2:F$478,5,FALSE),0)</f>
        <v>470150</v>
      </c>
      <c r="L186" s="3">
        <f>IFERROR(VLOOKUP(B186,[5]LSG_Stats_Combined_2016q2!B$2:F$479,5,FALSE),0)</f>
        <v>642500</v>
      </c>
      <c r="M186" s="3">
        <f>IFERROR(VLOOKUP(B186,[6]LSG_Stats_Combined_2016q3!B$2:F$479,5,FALSE),0)</f>
        <v>599000</v>
      </c>
      <c r="N186" s="3">
        <f>IFERROR(VLOOKUP(B186,[7]LSG_Stats_Combined_2016q4!B$2:F$478,5,FALSE),0)</f>
        <v>787500</v>
      </c>
      <c r="O186" s="3">
        <f>IFERROR(VLOOKUP(B186,[8]LSG_Stats_Combined_2017q1!B$2:F$479,5,FALSE),0)</f>
        <v>562500</v>
      </c>
      <c r="P186" s="3">
        <f>IFERROR(VLOOKUP(B186,[9]LSG_Stats_Combined_2017q2!B$2:F$479,5,FALSE),0)</f>
        <v>851500</v>
      </c>
      <c r="Q186" s="3">
        <f>IFERROR(VLOOKUP(B186,[10]City_Suburb_2017q3!B$2:F$479,5,FALSE),0)</f>
        <v>636000</v>
      </c>
      <c r="R186" s="3">
        <f>IFERROR(VLOOKUP(B186,[11]LSG_Stats_Combined_2017q4!B$2:F$480,5,FALSE),0)</f>
        <v>742500</v>
      </c>
      <c r="S186" s="3">
        <f>IFERROR(VLOOKUP(B186,[12]LSG_Stats_Combined_2018q1!B$1:G$480,5,FALSE),0)</f>
        <v>555000</v>
      </c>
      <c r="T186" s="3">
        <v>616250</v>
      </c>
      <c r="U186" s="3">
        <v>580000</v>
      </c>
      <c r="V186" s="3">
        <v>818000</v>
      </c>
      <c r="W186" s="3">
        <v>627750</v>
      </c>
      <c r="X186" s="3">
        <v>600000</v>
      </c>
      <c r="Y186" s="3">
        <v>805000</v>
      </c>
      <c r="Z186" s="3">
        <v>957500</v>
      </c>
      <c r="AA186" s="3">
        <v>540000</v>
      </c>
      <c r="AB186" s="3">
        <v>543000</v>
      </c>
      <c r="AC186" s="3">
        <v>629500</v>
      </c>
      <c r="AD186" s="3">
        <v>695000</v>
      </c>
      <c r="AE186" s="3">
        <v>652500</v>
      </c>
      <c r="AF186" s="3">
        <v>697000</v>
      </c>
      <c r="AG186" s="3">
        <v>700000</v>
      </c>
      <c r="AH186" s="3">
        <v>740000</v>
      </c>
      <c r="AI186" s="3">
        <v>1750000</v>
      </c>
      <c r="AJ186" s="3">
        <v>818000</v>
      </c>
      <c r="AK186" s="3">
        <v>1243000</v>
      </c>
      <c r="AL186" s="3">
        <v>887625</v>
      </c>
      <c r="AM186" s="3">
        <v>1187500</v>
      </c>
      <c r="AN186" s="4">
        <v>1270000</v>
      </c>
      <c r="AO186" s="4">
        <v>1150000</v>
      </c>
      <c r="AP186" s="4">
        <v>877500</v>
      </c>
      <c r="AQ186" s="4">
        <v>1547500</v>
      </c>
      <c r="AR186" s="4">
        <v>793000</v>
      </c>
    </row>
    <row r="187" spans="1:44" ht="15" x14ac:dyDescent="0.2">
      <c r="A187" s="2" t="s">
        <v>175</v>
      </c>
      <c r="B187" s="3" t="s">
        <v>183</v>
      </c>
      <c r="C187" s="3">
        <v>715000</v>
      </c>
      <c r="D187" s="3">
        <f>IFERROR(VLOOKUP(B187,'[1]All Metro Suburbs'!B$2:D$483,3,FALSE),0)</f>
        <v>670000</v>
      </c>
      <c r="E187" s="3">
        <f>IFERROR(VLOOKUP(B187,[2]LSG_Stats_Combined!B$2:D$478,3,FALSE),0)</f>
        <v>665000</v>
      </c>
      <c r="F187" s="3">
        <f>IFERROR(VLOOKUP(B187,[3]Sheet1!B$2:D$478,3,FALSE),0)</f>
        <v>670000</v>
      </c>
      <c r="G187" s="3">
        <v>642500</v>
      </c>
      <c r="H187" s="3">
        <f>IFERROR(VLOOKUP(B187,'[1]All Metro Suburbs'!B$2:F$483,5,FALSE),)</f>
        <v>630000</v>
      </c>
      <c r="I187" s="3">
        <f>IFERROR(VLOOKUP(B187,[2]LSG_Stats_Combined!B$2:F$478,5,FALSE),)</f>
        <v>790000</v>
      </c>
      <c r="J187" s="3">
        <f>IFERROR(VLOOKUP(B187,[3]Sheet1!B$2:F$478,5,FALSE),0)</f>
        <v>617500</v>
      </c>
      <c r="K187" s="3">
        <f>IFERROR(VLOOKUP(B187,[4]Sheet1!B$2:F$478,5,FALSE),0)</f>
        <v>742500</v>
      </c>
      <c r="L187" s="3">
        <f>IFERROR(VLOOKUP(B187,[5]LSG_Stats_Combined_2016q2!B$2:F$479,5,FALSE),0)</f>
        <v>650000</v>
      </c>
      <c r="M187" s="3">
        <f>IFERROR(VLOOKUP(B187,[6]LSG_Stats_Combined_2016q3!B$2:F$479,5,FALSE),0)</f>
        <v>618500</v>
      </c>
      <c r="N187" s="3">
        <f>IFERROR(VLOOKUP(B187,[7]LSG_Stats_Combined_2016q4!B$2:F$478,5,FALSE),0)</f>
        <v>694000</v>
      </c>
      <c r="O187" s="3">
        <f>IFERROR(VLOOKUP(B187,[8]LSG_Stats_Combined_2017q1!B$2:F$479,5,FALSE),0)</f>
        <v>635000</v>
      </c>
      <c r="P187" s="3">
        <f>IFERROR(VLOOKUP(B187,[9]LSG_Stats_Combined_2017q2!B$2:F$479,5,FALSE),0)</f>
        <v>582500</v>
      </c>
      <c r="Q187" s="3">
        <f>IFERROR(VLOOKUP(B187,[10]City_Suburb_2017q3!B$2:F$479,5,FALSE),0)</f>
        <v>700000</v>
      </c>
      <c r="R187" s="3">
        <f>IFERROR(VLOOKUP(B187,[11]LSG_Stats_Combined_2017q4!B$2:F$480,5,FALSE),0)</f>
        <v>703000</v>
      </c>
      <c r="S187" s="3">
        <f>IFERROR(VLOOKUP(B187,[12]LSG_Stats_Combined_2018q1!B$1:G$480,5,FALSE),0)</f>
        <v>690000</v>
      </c>
      <c r="T187" s="3">
        <v>710000</v>
      </c>
      <c r="U187" s="3">
        <v>760000</v>
      </c>
      <c r="V187" s="3">
        <v>750000</v>
      </c>
      <c r="W187" s="3">
        <v>757500</v>
      </c>
      <c r="X187" s="3">
        <v>685000</v>
      </c>
      <c r="Y187" s="3">
        <v>739000</v>
      </c>
      <c r="Z187" s="3">
        <v>707500</v>
      </c>
      <c r="AA187" s="3">
        <v>495000</v>
      </c>
      <c r="AB187" s="3">
        <v>510000</v>
      </c>
      <c r="AC187" s="3">
        <v>572500</v>
      </c>
      <c r="AD187" s="3">
        <v>700000</v>
      </c>
      <c r="AE187" s="3">
        <v>555000</v>
      </c>
      <c r="AF187" s="3">
        <v>1750000</v>
      </c>
      <c r="AG187" s="3">
        <v>761550</v>
      </c>
      <c r="AH187" s="3">
        <v>700000</v>
      </c>
      <c r="AI187" s="3">
        <v>790000</v>
      </c>
      <c r="AJ187" s="3">
        <v>1897500</v>
      </c>
      <c r="AK187" s="3">
        <v>1002500</v>
      </c>
      <c r="AL187" s="3">
        <v>1157500</v>
      </c>
      <c r="AM187" s="3">
        <v>782499.5</v>
      </c>
      <c r="AN187" s="4">
        <v>1120000</v>
      </c>
      <c r="AO187" s="4">
        <v>1150000</v>
      </c>
      <c r="AP187" s="4">
        <v>1142500</v>
      </c>
      <c r="AQ187" s="4">
        <v>1250000</v>
      </c>
      <c r="AR187" s="4">
        <v>1220000</v>
      </c>
    </row>
    <row r="188" spans="1:44" ht="15" x14ac:dyDescent="0.2">
      <c r="A188" s="2" t="s">
        <v>175</v>
      </c>
      <c r="B188" s="3" t="s">
        <v>184</v>
      </c>
      <c r="C188" s="3">
        <v>562000</v>
      </c>
      <c r="D188" s="3">
        <f>IFERROR(VLOOKUP(B188,'[1]All Metro Suburbs'!B$2:D$483,3,FALSE),0)</f>
        <v>735000</v>
      </c>
      <c r="E188" s="3">
        <f>IFERROR(VLOOKUP(B188,[2]LSG_Stats_Combined!B$2:D$478,3,FALSE),0)</f>
        <v>705000</v>
      </c>
      <c r="F188" s="3">
        <f>IFERROR(VLOOKUP(B188,[3]Sheet1!B$2:D$478,3,FALSE),0)</f>
        <v>752500</v>
      </c>
      <c r="G188" s="3">
        <v>643500</v>
      </c>
      <c r="H188" s="3">
        <f>IFERROR(VLOOKUP(B188,'[1]All Metro Suburbs'!B$2:F$483,5,FALSE),)</f>
        <v>661750</v>
      </c>
      <c r="I188" s="3">
        <f>IFERROR(VLOOKUP(B188,[2]LSG_Stats_Combined!B$2:F$478,5,FALSE),)</f>
        <v>713250</v>
      </c>
      <c r="J188" s="3">
        <f>IFERROR(VLOOKUP(B188,[3]Sheet1!B$2:F$478,5,FALSE),0)</f>
        <v>620000</v>
      </c>
      <c r="K188" s="3">
        <f>IFERROR(VLOOKUP(B188,[4]Sheet1!B$2:F$478,5,FALSE),0)</f>
        <v>580000</v>
      </c>
      <c r="L188" s="3">
        <f>IFERROR(VLOOKUP(B188,[5]LSG_Stats_Combined_2016q2!B$2:F$479,5,FALSE),0)</f>
        <v>812500</v>
      </c>
      <c r="M188" s="3">
        <f>IFERROR(VLOOKUP(B188,[6]LSG_Stats_Combined_2016q3!B$2:F$479,5,FALSE),0)</f>
        <v>590000</v>
      </c>
      <c r="N188" s="3">
        <f>IFERROR(VLOOKUP(B188,[7]LSG_Stats_Combined_2016q4!B$2:F$478,5,FALSE),0)</f>
        <v>725000</v>
      </c>
      <c r="O188" s="3">
        <f>IFERROR(VLOOKUP(B188,[8]LSG_Stats_Combined_2017q1!B$2:F$479,5,FALSE),0)</f>
        <v>671500</v>
      </c>
      <c r="P188" s="3">
        <f>IFERROR(VLOOKUP(B188,[9]LSG_Stats_Combined_2017q2!B$2:F$479,5,FALSE),0)</f>
        <v>810000</v>
      </c>
      <c r="Q188" s="3">
        <f>IFERROR(VLOOKUP(B188,[10]City_Suburb_2017q3!B$2:F$479,5,FALSE),0)</f>
        <v>800750</v>
      </c>
      <c r="R188" s="3">
        <f>IFERROR(VLOOKUP(B188,[11]LSG_Stats_Combined_2017q4!B$2:F$480,5,FALSE),0)</f>
        <v>700000</v>
      </c>
      <c r="S188" s="3">
        <f>IFERROR(VLOOKUP(B188,[12]LSG_Stats_Combined_2018q1!B$1:G$480,5,FALSE),0)</f>
        <v>715000</v>
      </c>
      <c r="T188" s="3">
        <v>730000</v>
      </c>
      <c r="U188" s="3">
        <v>740000</v>
      </c>
      <c r="V188" s="3">
        <v>600000</v>
      </c>
      <c r="W188" s="3">
        <v>737750</v>
      </c>
      <c r="X188" s="3">
        <v>827500</v>
      </c>
      <c r="Y188" s="3">
        <v>710000</v>
      </c>
      <c r="Z188" s="3">
        <v>713000</v>
      </c>
      <c r="AA188" s="3">
        <v>1010000</v>
      </c>
      <c r="AB188" s="3">
        <v>1215000</v>
      </c>
      <c r="AC188" s="3">
        <v>910000</v>
      </c>
      <c r="AD188" s="3">
        <v>1466000</v>
      </c>
      <c r="AE188" s="3">
        <v>1050000</v>
      </c>
      <c r="AF188" s="3">
        <v>711250</v>
      </c>
      <c r="AG188" s="3">
        <v>1350500</v>
      </c>
      <c r="AH188" s="3">
        <v>1450000</v>
      </c>
      <c r="AI188" s="3">
        <v>1450000</v>
      </c>
      <c r="AJ188" s="3">
        <v>806500</v>
      </c>
      <c r="AK188" s="3">
        <v>1050000</v>
      </c>
      <c r="AL188" s="3">
        <v>940000</v>
      </c>
      <c r="AM188" s="3">
        <v>1330000</v>
      </c>
      <c r="AN188" s="4">
        <v>1300500</v>
      </c>
      <c r="AO188" s="4">
        <v>994000</v>
      </c>
      <c r="AP188" s="4">
        <v>1180000</v>
      </c>
      <c r="AQ188" s="4">
        <v>1455000</v>
      </c>
      <c r="AR188" s="4">
        <v>1180000</v>
      </c>
    </row>
    <row r="189" spans="1:44" ht="15" x14ac:dyDescent="0.2">
      <c r="A189" s="2" t="s">
        <v>175</v>
      </c>
      <c r="B189" s="3" t="s">
        <v>185</v>
      </c>
      <c r="C189" s="3">
        <v>485000</v>
      </c>
      <c r="D189" s="3">
        <f>IFERROR(VLOOKUP(B189,'[1]All Metro Suburbs'!B$2:D$483,3,FALSE),0)</f>
        <v>549050</v>
      </c>
      <c r="E189" s="3">
        <f>IFERROR(VLOOKUP(B189,[2]LSG_Stats_Combined!B$2:D$478,3,FALSE),0)</f>
        <v>505000</v>
      </c>
      <c r="F189" s="3">
        <f>IFERROR(VLOOKUP(B189,[3]Sheet1!B$2:D$478,3,FALSE),0)</f>
        <v>490000</v>
      </c>
      <c r="G189" s="3">
        <v>535000</v>
      </c>
      <c r="H189" s="3">
        <f>IFERROR(VLOOKUP(B189,'[1]All Metro Suburbs'!B$2:F$483,5,FALSE),)</f>
        <v>470000</v>
      </c>
      <c r="I189" s="3">
        <f>IFERROR(VLOOKUP(B189,[2]LSG_Stats_Combined!B$2:F$478,5,FALSE),)</f>
        <v>514500</v>
      </c>
      <c r="J189" s="3">
        <f>IFERROR(VLOOKUP(B189,[3]Sheet1!B$2:F$478,5,FALSE),0)</f>
        <v>410000</v>
      </c>
      <c r="K189" s="3">
        <f>IFERROR(VLOOKUP(B189,[4]Sheet1!B$2:F$478,5,FALSE),0)</f>
        <v>562500</v>
      </c>
      <c r="L189" s="3">
        <f>IFERROR(VLOOKUP(B189,[5]LSG_Stats_Combined_2016q2!B$2:F$479,5,FALSE),0)</f>
        <v>490000</v>
      </c>
      <c r="M189" s="3">
        <f>IFERROR(VLOOKUP(B189,[6]LSG_Stats_Combined_2016q3!B$2:F$479,5,FALSE),0)</f>
        <v>660500</v>
      </c>
      <c r="N189" s="3">
        <f>IFERROR(VLOOKUP(B189,[7]LSG_Stats_Combined_2016q4!B$2:F$478,5,FALSE),0)</f>
        <v>589250</v>
      </c>
      <c r="O189" s="3">
        <f>IFERROR(VLOOKUP(B189,[8]LSG_Stats_Combined_2017q1!B$2:F$479,5,FALSE),0)</f>
        <v>535000</v>
      </c>
      <c r="P189" s="3">
        <f>IFERROR(VLOOKUP(B189,[9]LSG_Stats_Combined_2017q2!B$2:F$479,5,FALSE),0)</f>
        <v>682500</v>
      </c>
      <c r="Q189" s="3">
        <f>IFERROR(VLOOKUP(B189,[10]City_Suburb_2017q3!B$2:F$479,5,FALSE),0)</f>
        <v>592000</v>
      </c>
      <c r="R189" s="3">
        <f>IFERROR(VLOOKUP(B189,[11]LSG_Stats_Combined_2017q4!B$2:F$480,5,FALSE),0)</f>
        <v>556000</v>
      </c>
      <c r="S189" s="3">
        <f>IFERROR(VLOOKUP(B189,[12]LSG_Stats_Combined_2018q1!B$1:G$480,5,FALSE),0)</f>
        <v>595500</v>
      </c>
      <c r="T189" s="3">
        <v>612000</v>
      </c>
      <c r="U189" s="3">
        <v>647500</v>
      </c>
      <c r="V189" s="3">
        <v>680500</v>
      </c>
      <c r="W189" s="3">
        <v>681000</v>
      </c>
      <c r="X189" s="3">
        <v>585000</v>
      </c>
      <c r="Y189" s="3">
        <v>765000</v>
      </c>
      <c r="Z189" s="3">
        <v>700000</v>
      </c>
      <c r="AA189" s="3">
        <v>550000</v>
      </c>
      <c r="AB189" s="3">
        <v>503750</v>
      </c>
      <c r="AC189" s="3">
        <v>570000</v>
      </c>
      <c r="AD189" s="3">
        <v>593500</v>
      </c>
      <c r="AE189" s="3">
        <v>637500</v>
      </c>
      <c r="AF189" s="3">
        <v>1237500</v>
      </c>
      <c r="AG189" s="3">
        <v>756000</v>
      </c>
      <c r="AH189" s="3">
        <v>780000</v>
      </c>
      <c r="AI189" s="3">
        <v>0</v>
      </c>
      <c r="AJ189" s="3">
        <v>1652000</v>
      </c>
      <c r="AK189" s="3">
        <v>855000</v>
      </c>
      <c r="AL189" s="3">
        <v>821500</v>
      </c>
      <c r="AM189" s="3">
        <v>0</v>
      </c>
      <c r="AN189" s="4">
        <v>911000</v>
      </c>
      <c r="AO189" s="4">
        <v>930000</v>
      </c>
      <c r="AP189" s="4">
        <v>937500</v>
      </c>
      <c r="AQ189" s="4">
        <v>925000</v>
      </c>
      <c r="AR189" s="4">
        <v>1099500</v>
      </c>
    </row>
    <row r="190" spans="1:44" ht="15" x14ac:dyDescent="0.2">
      <c r="A190" s="2" t="s">
        <v>175</v>
      </c>
      <c r="B190" s="3" t="s">
        <v>186</v>
      </c>
      <c r="C190" s="3">
        <v>455000</v>
      </c>
      <c r="D190" s="3">
        <f>IFERROR(VLOOKUP(B190,'[1]All Metro Suburbs'!B$2:D$483,3,FALSE),0)</f>
        <v>582500</v>
      </c>
      <c r="E190" s="3">
        <f>IFERROR(VLOOKUP(B190,[2]LSG_Stats_Combined!B$2:D$478,3,FALSE),0)</f>
        <v>540000</v>
      </c>
      <c r="F190" s="3">
        <f>IFERROR(VLOOKUP(B190,[3]Sheet1!B$2:D$478,3,FALSE),0)</f>
        <v>538000</v>
      </c>
      <c r="G190" s="3">
        <v>490000</v>
      </c>
      <c r="H190" s="3">
        <f>IFERROR(VLOOKUP(B190,'[1]All Metro Suburbs'!B$2:F$483,5,FALSE),)</f>
        <v>545000</v>
      </c>
      <c r="I190" s="3">
        <f>IFERROR(VLOOKUP(B190,[2]LSG_Stats_Combined!B$2:F$478,5,FALSE),)</f>
        <v>532000</v>
      </c>
      <c r="J190" s="3">
        <f>IFERROR(VLOOKUP(B190,[3]Sheet1!B$2:F$478,5,FALSE),0)</f>
        <v>535000</v>
      </c>
      <c r="K190" s="3">
        <f>IFERROR(VLOOKUP(B190,[4]Sheet1!B$2:F$478,5,FALSE),0)</f>
        <v>670000</v>
      </c>
      <c r="L190" s="3">
        <f>IFERROR(VLOOKUP(B190,[5]LSG_Stats_Combined_2016q2!B$2:F$479,5,FALSE),0)</f>
        <v>608250</v>
      </c>
      <c r="M190" s="3">
        <f>IFERROR(VLOOKUP(B190,[6]LSG_Stats_Combined_2016q3!B$2:F$479,5,FALSE),0)</f>
        <v>569250</v>
      </c>
      <c r="N190" s="3">
        <f>IFERROR(VLOOKUP(B190,[7]LSG_Stats_Combined_2016q4!B$2:F$478,5,FALSE),0)</f>
        <v>545000</v>
      </c>
      <c r="O190" s="3">
        <f>IFERROR(VLOOKUP(B190,[8]LSG_Stats_Combined_2017q1!B$2:F$479,5,FALSE),0)</f>
        <v>527000</v>
      </c>
      <c r="P190" s="3">
        <f>IFERROR(VLOOKUP(B190,[9]LSG_Stats_Combined_2017q2!B$2:F$479,5,FALSE),0)</f>
        <v>520500</v>
      </c>
      <c r="Q190" s="3">
        <f>IFERROR(VLOOKUP(B190,[10]City_Suburb_2017q3!B$2:F$479,5,FALSE),0)</f>
        <v>542500</v>
      </c>
      <c r="R190" s="3">
        <f>IFERROR(VLOOKUP(B190,[11]LSG_Stats_Combined_2017q4!B$2:F$480,5,FALSE),0)</f>
        <v>530000</v>
      </c>
      <c r="S190" s="3">
        <f>IFERROR(VLOOKUP(B190,[12]LSG_Stats_Combined_2018q1!B$1:G$480,5,FALSE),0)</f>
        <v>575000</v>
      </c>
      <c r="T190" s="3">
        <v>556750</v>
      </c>
      <c r="U190" s="3">
        <v>550000</v>
      </c>
      <c r="V190" s="3">
        <v>696500</v>
      </c>
      <c r="W190" s="3">
        <v>550000</v>
      </c>
      <c r="X190" s="3">
        <v>640000</v>
      </c>
      <c r="Y190" s="3">
        <v>550000</v>
      </c>
      <c r="Z190" s="3">
        <v>635150</v>
      </c>
      <c r="AA190" s="3">
        <v>1300000</v>
      </c>
      <c r="AB190" s="3">
        <v>885000</v>
      </c>
      <c r="AC190" s="3">
        <v>1002000</v>
      </c>
      <c r="AD190" s="3">
        <v>1500000</v>
      </c>
      <c r="AE190" s="3">
        <v>1455000</v>
      </c>
      <c r="AF190" s="3">
        <v>0</v>
      </c>
      <c r="AG190" s="3">
        <v>1400600</v>
      </c>
      <c r="AH190" s="3">
        <v>1430000</v>
      </c>
      <c r="AI190" s="3">
        <v>1185000</v>
      </c>
      <c r="AJ190" s="3">
        <v>0</v>
      </c>
      <c r="AK190" s="3">
        <v>940000</v>
      </c>
      <c r="AL190" s="3">
        <v>740000</v>
      </c>
      <c r="AM190" s="3">
        <v>1122500</v>
      </c>
      <c r="AN190" s="4">
        <v>902500</v>
      </c>
      <c r="AO190" s="4">
        <v>850000</v>
      </c>
      <c r="AP190" s="4">
        <v>888500</v>
      </c>
      <c r="AQ190" s="4">
        <v>775000</v>
      </c>
      <c r="AR190" s="4">
        <v>910000</v>
      </c>
    </row>
    <row r="191" spans="1:44" ht="15" x14ac:dyDescent="0.2">
      <c r="A191" s="2" t="s">
        <v>175</v>
      </c>
      <c r="B191" s="3" t="s">
        <v>187</v>
      </c>
      <c r="C191" s="3">
        <v>460000</v>
      </c>
      <c r="D191" s="3">
        <f>IFERROR(VLOOKUP(B191,'[1]All Metro Suburbs'!B$2:D$483,3,FALSE),0)</f>
        <v>432500</v>
      </c>
      <c r="E191" s="3">
        <f>IFERROR(VLOOKUP(B191,[2]LSG_Stats_Combined!B$2:D$478,3,FALSE),0)</f>
        <v>572000</v>
      </c>
      <c r="F191" s="3">
        <f>IFERROR(VLOOKUP(B191,[3]Sheet1!B$2:D$478,3,FALSE),0)</f>
        <v>465000</v>
      </c>
      <c r="G191" s="3">
        <v>470500</v>
      </c>
      <c r="H191" s="3">
        <f>IFERROR(VLOOKUP(B191,'[1]All Metro Suburbs'!B$2:F$483,5,FALSE),)</f>
        <v>525000</v>
      </c>
      <c r="I191" s="3">
        <f>IFERROR(VLOOKUP(B191,[2]LSG_Stats_Combined!B$2:F$478,5,FALSE),)</f>
        <v>460250</v>
      </c>
      <c r="J191" s="3">
        <f>IFERROR(VLOOKUP(B191,[3]Sheet1!B$2:F$478,5,FALSE),0)</f>
        <v>490000</v>
      </c>
      <c r="K191" s="3">
        <f>IFERROR(VLOOKUP(B191,[4]Sheet1!B$2:F$478,5,FALSE),0)</f>
        <v>510000</v>
      </c>
      <c r="L191" s="3">
        <f>IFERROR(VLOOKUP(B191,[5]LSG_Stats_Combined_2016q2!B$2:F$479,5,FALSE),0)</f>
        <v>460000</v>
      </c>
      <c r="M191" s="3">
        <f>IFERROR(VLOOKUP(B191,[6]LSG_Stats_Combined_2016q3!B$2:F$479,5,FALSE),0)</f>
        <v>480000</v>
      </c>
      <c r="N191" s="3">
        <f>IFERROR(VLOOKUP(B191,[7]LSG_Stats_Combined_2016q4!B$2:F$478,5,FALSE),0)</f>
        <v>520000</v>
      </c>
      <c r="O191" s="3">
        <f>IFERROR(VLOOKUP(B191,[8]LSG_Stats_Combined_2017q1!B$2:F$479,5,FALSE),0)</f>
        <v>510000</v>
      </c>
      <c r="P191" s="3">
        <f>IFERROR(VLOOKUP(B191,[9]LSG_Stats_Combined_2017q2!B$2:F$479,5,FALSE),0)</f>
        <v>510000</v>
      </c>
      <c r="Q191" s="3">
        <f>IFERROR(VLOOKUP(B191,[10]City_Suburb_2017q3!B$2:F$479,5,FALSE),0)</f>
        <v>550000</v>
      </c>
      <c r="R191" s="3">
        <f>IFERROR(VLOOKUP(B191,[11]LSG_Stats_Combined_2017q4!B$2:F$480,5,FALSE),0)</f>
        <v>527500</v>
      </c>
      <c r="S191" s="3">
        <f>IFERROR(VLOOKUP(B191,[12]LSG_Stats_Combined_2018q1!B$1:G$480,5,FALSE),0)</f>
        <v>585000</v>
      </c>
      <c r="T191" s="3">
        <v>572000</v>
      </c>
      <c r="U191" s="3">
        <v>542625</v>
      </c>
      <c r="V191" s="3">
        <v>537000</v>
      </c>
      <c r="W191" s="3">
        <v>495000</v>
      </c>
      <c r="X191" s="3">
        <v>545000</v>
      </c>
      <c r="Y191" s="3">
        <v>545000</v>
      </c>
      <c r="Z191" s="3">
        <v>560000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  <c r="AF191" s="3">
        <v>918500</v>
      </c>
      <c r="AG191" s="3">
        <v>0</v>
      </c>
      <c r="AH191" s="3">
        <v>0</v>
      </c>
      <c r="AI191" s="3">
        <v>1117500</v>
      </c>
      <c r="AJ191" s="3">
        <v>1050000</v>
      </c>
      <c r="AK191" s="3">
        <v>758600</v>
      </c>
      <c r="AL191" s="3">
        <v>877500</v>
      </c>
      <c r="AM191" s="3">
        <v>0</v>
      </c>
      <c r="AN191" s="4">
        <v>987500</v>
      </c>
      <c r="AO191" s="4">
        <v>820000</v>
      </c>
      <c r="AP191" s="4">
        <v>870000</v>
      </c>
      <c r="AQ191" s="4">
        <v>990000</v>
      </c>
      <c r="AR191" s="4">
        <v>1100000</v>
      </c>
    </row>
    <row r="192" spans="1:44" ht="15" x14ac:dyDescent="0.2">
      <c r="A192" s="2" t="s">
        <v>175</v>
      </c>
      <c r="B192" s="3" t="s">
        <v>188</v>
      </c>
      <c r="C192" s="3">
        <v>1122500</v>
      </c>
      <c r="D192" s="3">
        <f>IFERROR(VLOOKUP(B192,'[1]All Metro Suburbs'!B$2:D$483,3,FALSE),0)</f>
        <v>887500</v>
      </c>
      <c r="E192" s="3">
        <f>IFERROR(VLOOKUP(B192,[2]LSG_Stats_Combined!B$2:D$478,3,FALSE),0)</f>
        <v>725000</v>
      </c>
      <c r="F192" s="3">
        <f>IFERROR(VLOOKUP(B192,[3]Sheet1!B$2:D$478,3,FALSE),0)</f>
        <v>945000</v>
      </c>
      <c r="G192" s="3">
        <v>827450</v>
      </c>
      <c r="H192" s="3">
        <f>IFERROR(VLOOKUP(B192,'[1]All Metro Suburbs'!B$2:F$483,5,FALSE),)</f>
        <v>773000</v>
      </c>
      <c r="I192" s="3">
        <f>IFERROR(VLOOKUP(B192,[2]LSG_Stats_Combined!B$2:F$478,5,FALSE),)</f>
        <v>875000</v>
      </c>
      <c r="J192" s="3">
        <f>IFERROR(VLOOKUP(B192,[3]Sheet1!B$2:F$478,5,FALSE),0)</f>
        <v>876500</v>
      </c>
      <c r="K192" s="3">
        <f>IFERROR(VLOOKUP(B192,[4]Sheet1!B$2:F$478,5,FALSE),0)</f>
        <v>985000</v>
      </c>
      <c r="L192" s="3">
        <f>IFERROR(VLOOKUP(B192,[5]LSG_Stats_Combined_2016q2!B$2:F$479,5,FALSE),0)</f>
        <v>970000</v>
      </c>
      <c r="M192" s="3">
        <f>IFERROR(VLOOKUP(B192,[6]LSG_Stats_Combined_2016q3!B$2:F$479,5,FALSE),0)</f>
        <v>670000</v>
      </c>
      <c r="N192" s="3">
        <f>IFERROR(VLOOKUP(B192,[7]LSG_Stats_Combined_2016q4!B$2:F$478,5,FALSE),0)</f>
        <v>816000</v>
      </c>
      <c r="O192" s="3">
        <f>IFERROR(VLOOKUP(B192,[8]LSG_Stats_Combined_2017q1!B$2:F$479,5,FALSE),0)</f>
        <v>1200005</v>
      </c>
      <c r="P192" s="3">
        <f>IFERROR(VLOOKUP(B192,[9]LSG_Stats_Combined_2017q2!B$2:F$479,5,FALSE),0)</f>
        <v>1065000</v>
      </c>
      <c r="Q192" s="3">
        <f>IFERROR(VLOOKUP(B192,[10]City_Suburb_2017q3!B$2:F$479,5,FALSE),0)</f>
        <v>1088063</v>
      </c>
      <c r="R192" s="3">
        <f>IFERROR(VLOOKUP(B192,[11]LSG_Stats_Combined_2017q4!B$2:F$480,5,FALSE),0)</f>
        <v>1160000</v>
      </c>
      <c r="S192" s="3">
        <f>IFERROR(VLOOKUP(B192,[12]LSG_Stats_Combined_2018q1!B$1:G$480,5,FALSE),0)</f>
        <v>840000</v>
      </c>
      <c r="T192" s="3">
        <v>957500</v>
      </c>
      <c r="U192" s="3">
        <v>961000</v>
      </c>
      <c r="V192" s="3">
        <v>1015000</v>
      </c>
      <c r="W192" s="3">
        <v>1074000</v>
      </c>
      <c r="X192" s="3">
        <v>917500</v>
      </c>
      <c r="Y192" s="3">
        <v>960000</v>
      </c>
      <c r="Z192" s="3">
        <v>970000</v>
      </c>
      <c r="AA192" s="3">
        <v>921000</v>
      </c>
      <c r="AB192" s="3">
        <v>775250</v>
      </c>
      <c r="AC192" s="3">
        <v>850000</v>
      </c>
      <c r="AD192" s="3">
        <v>736000</v>
      </c>
      <c r="AE192" s="3">
        <v>900000</v>
      </c>
      <c r="AF192" s="3">
        <v>851000</v>
      </c>
      <c r="AG192" s="3">
        <v>980000</v>
      </c>
      <c r="AH192" s="3">
        <v>1086000</v>
      </c>
      <c r="AI192" s="3">
        <v>876000</v>
      </c>
      <c r="AJ192" s="3">
        <v>1380000</v>
      </c>
      <c r="AK192" s="3">
        <v>1785000</v>
      </c>
      <c r="AL192" s="3">
        <v>1362500</v>
      </c>
      <c r="AM192" s="3">
        <v>847500</v>
      </c>
      <c r="AN192" s="4">
        <v>1683000</v>
      </c>
      <c r="AO192" s="4">
        <v>2066500</v>
      </c>
      <c r="AP192" s="4">
        <v>2200000</v>
      </c>
      <c r="AQ192" s="4">
        <v>1849995</v>
      </c>
      <c r="AR192" s="4">
        <v>1775500</v>
      </c>
    </row>
    <row r="193" spans="1:44" ht="15" x14ac:dyDescent="0.2">
      <c r="A193" s="2" t="s">
        <v>175</v>
      </c>
      <c r="B193" s="3" t="s">
        <v>189</v>
      </c>
      <c r="C193" s="3">
        <v>459250</v>
      </c>
      <c r="D193" s="3">
        <f>IFERROR(VLOOKUP(B193,'[1]All Metro Suburbs'!B$2:D$483,3,FALSE),0)</f>
        <v>395000</v>
      </c>
      <c r="E193" s="3">
        <f>IFERROR(VLOOKUP(B193,[2]LSG_Stats_Combined!B$2:D$478,3,FALSE),0)</f>
        <v>500000</v>
      </c>
      <c r="F193" s="3">
        <f>IFERROR(VLOOKUP(B193,[3]Sheet1!B$2:D$478,3,FALSE),0)</f>
        <v>425000</v>
      </c>
      <c r="G193" s="3">
        <v>434000</v>
      </c>
      <c r="H193" s="3">
        <f>IFERROR(VLOOKUP(B193,'[1]All Metro Suburbs'!B$2:F$483,5,FALSE),)</f>
        <v>441500</v>
      </c>
      <c r="I193" s="3">
        <f>IFERROR(VLOOKUP(B193,[2]LSG_Stats_Combined!B$2:F$478,5,FALSE),)</f>
        <v>465750</v>
      </c>
      <c r="J193" s="3">
        <f>IFERROR(VLOOKUP(B193,[3]Sheet1!B$2:F$478,5,FALSE),0)</f>
        <v>525000</v>
      </c>
      <c r="K193" s="3">
        <f>IFERROR(VLOOKUP(B193,[4]Sheet1!B$2:F$478,5,FALSE),0)</f>
        <v>520000</v>
      </c>
      <c r="L193" s="3">
        <f>IFERROR(VLOOKUP(B193,[5]LSG_Stats_Combined_2016q2!B$2:F$479,5,FALSE),0)</f>
        <v>505500</v>
      </c>
      <c r="M193" s="3">
        <f>IFERROR(VLOOKUP(B193,[6]LSG_Stats_Combined_2016q3!B$2:F$479,5,FALSE),0)</f>
        <v>512500</v>
      </c>
      <c r="N193" s="3">
        <f>IFERROR(VLOOKUP(B193,[7]LSG_Stats_Combined_2016q4!B$2:F$478,5,FALSE),0)</f>
        <v>496000</v>
      </c>
      <c r="O193" s="3">
        <f>IFERROR(VLOOKUP(B193,[8]LSG_Stats_Combined_2017q1!B$2:F$479,5,FALSE),0)</f>
        <v>520000</v>
      </c>
      <c r="P193" s="3">
        <f>IFERROR(VLOOKUP(B193,[9]LSG_Stats_Combined_2017q2!B$2:F$479,5,FALSE),0)</f>
        <v>575750</v>
      </c>
      <c r="Q193" s="3">
        <f>IFERROR(VLOOKUP(B193,[10]City_Suburb_2017q3!B$2:F$479,5,FALSE),0)</f>
        <v>542500</v>
      </c>
      <c r="R193" s="3">
        <f>IFERROR(VLOOKUP(B193,[11]LSG_Stats_Combined_2017q4!B$2:F$480,5,FALSE),0)</f>
        <v>465000</v>
      </c>
      <c r="S193" s="3">
        <f>IFERROR(VLOOKUP(B193,[12]LSG_Stats_Combined_2018q1!B$1:G$480,5,FALSE),0)</f>
        <v>565000</v>
      </c>
      <c r="T193" s="3">
        <v>535500</v>
      </c>
      <c r="U193" s="3">
        <v>555000</v>
      </c>
      <c r="V193" s="3">
        <v>510000</v>
      </c>
      <c r="W193" s="3">
        <v>537500</v>
      </c>
      <c r="X193" s="3">
        <v>561500</v>
      </c>
      <c r="Y193" s="3">
        <v>562500</v>
      </c>
      <c r="Z193" s="3">
        <v>550000</v>
      </c>
      <c r="AA193" s="3">
        <v>0</v>
      </c>
      <c r="AB193" s="3">
        <v>578500</v>
      </c>
      <c r="AC193" s="3">
        <v>0</v>
      </c>
      <c r="AD193" s="3">
        <v>0</v>
      </c>
      <c r="AE193" s="3">
        <v>0</v>
      </c>
      <c r="AF193" s="3">
        <v>705500</v>
      </c>
      <c r="AG193" s="3">
        <v>0</v>
      </c>
      <c r="AH193" s="3">
        <v>0</v>
      </c>
      <c r="AI193" s="3">
        <v>2290000</v>
      </c>
      <c r="AJ193" s="3">
        <v>902500</v>
      </c>
      <c r="AK193" s="3">
        <v>805150</v>
      </c>
      <c r="AL193" s="3">
        <v>829000</v>
      </c>
      <c r="AM193" s="3">
        <v>1496500</v>
      </c>
      <c r="AN193" s="4">
        <v>791000</v>
      </c>
      <c r="AO193" s="4">
        <v>830000</v>
      </c>
      <c r="AP193" s="4">
        <v>855000</v>
      </c>
      <c r="AQ193" s="4">
        <v>855000</v>
      </c>
      <c r="AR193" s="4">
        <v>860000</v>
      </c>
    </row>
    <row r="194" spans="1:44" ht="15" x14ac:dyDescent="0.2">
      <c r="A194" s="2" t="s">
        <v>175</v>
      </c>
      <c r="B194" s="3" t="s">
        <v>190</v>
      </c>
      <c r="C194" s="3">
        <v>912000</v>
      </c>
      <c r="D194" s="3">
        <f>IFERROR(VLOOKUP(B194,'[1]All Metro Suburbs'!B$2:D$483,3,FALSE),0)</f>
        <v>695000</v>
      </c>
      <c r="E194" s="3">
        <f>IFERROR(VLOOKUP(B194,[2]LSG_Stats_Combined!B$2:D$478,3,FALSE),0)</f>
        <v>712500</v>
      </c>
      <c r="F194" s="3">
        <f>IFERROR(VLOOKUP(B194,[3]Sheet1!B$2:D$478,3,FALSE),0)</f>
        <v>895000</v>
      </c>
      <c r="G194" s="3">
        <v>1080000</v>
      </c>
      <c r="H194" s="3">
        <f>IFERROR(VLOOKUP(B194,'[1]All Metro Suburbs'!B$2:F$483,5,FALSE),)</f>
        <v>880000</v>
      </c>
      <c r="I194" s="3">
        <f>IFERROR(VLOOKUP(B194,[2]LSG_Stats_Combined!B$2:F$478,5,FALSE),)</f>
        <v>1183000</v>
      </c>
      <c r="J194" s="3">
        <f>IFERROR(VLOOKUP(B194,[3]Sheet1!B$2:F$478,5,FALSE),0)</f>
        <v>676000</v>
      </c>
      <c r="K194" s="3">
        <f>IFERROR(VLOOKUP(B194,[4]Sheet1!B$2:F$478,5,FALSE),0)</f>
        <v>997500</v>
      </c>
      <c r="L194" s="3">
        <f>IFERROR(VLOOKUP(B194,[5]LSG_Stats_Combined_2016q2!B$2:F$479,5,FALSE),0)</f>
        <v>866000</v>
      </c>
      <c r="M194" s="3">
        <f>IFERROR(VLOOKUP(B194,[6]LSG_Stats_Combined_2016q3!B$2:F$479,5,FALSE),0)</f>
        <v>1004000</v>
      </c>
      <c r="N194" s="3">
        <f>IFERROR(VLOOKUP(B194,[7]LSG_Stats_Combined_2016q4!B$2:F$478,5,FALSE),0)</f>
        <v>900000</v>
      </c>
      <c r="O194" s="3">
        <f>IFERROR(VLOOKUP(B194,[8]LSG_Stats_Combined_2017q1!B$2:F$479,5,FALSE),0)</f>
        <v>807000</v>
      </c>
      <c r="P194" s="3">
        <f>IFERROR(VLOOKUP(B194,[9]LSG_Stats_Combined_2017q2!B$2:F$479,5,FALSE),0)</f>
        <v>1000000</v>
      </c>
      <c r="Q194" s="3">
        <f>IFERROR(VLOOKUP(B194,[10]City_Suburb_2017q3!B$2:F$479,5,FALSE),0)</f>
        <v>755000</v>
      </c>
      <c r="R194" s="3">
        <f>IFERROR(VLOOKUP(B194,[11]LSG_Stats_Combined_2017q4!B$2:F$480,5,FALSE),0)</f>
        <v>992100</v>
      </c>
      <c r="S194" s="3">
        <f>IFERROR(VLOOKUP(B194,[12]LSG_Stats_Combined_2018q1!B$1:G$480,5,FALSE),0)</f>
        <v>798000</v>
      </c>
      <c r="T194" s="3">
        <v>984000</v>
      </c>
      <c r="U194" s="3">
        <v>1043500</v>
      </c>
      <c r="V194" s="3">
        <v>989000</v>
      </c>
      <c r="W194" s="3">
        <v>1418000</v>
      </c>
      <c r="X194" s="3">
        <v>830750</v>
      </c>
      <c r="Y194" s="3">
        <v>862000</v>
      </c>
      <c r="Z194" s="3">
        <v>1250000</v>
      </c>
      <c r="AA194" s="3">
        <v>660000</v>
      </c>
      <c r="AB194" s="3">
        <v>513750</v>
      </c>
      <c r="AC194" s="3">
        <v>586000</v>
      </c>
      <c r="AD194" s="3">
        <v>595000</v>
      </c>
      <c r="AE194" s="3">
        <v>610000</v>
      </c>
      <c r="AF194" s="3">
        <v>815000</v>
      </c>
      <c r="AG194" s="3">
        <v>696444</v>
      </c>
      <c r="AH194" s="3">
        <v>900000</v>
      </c>
      <c r="AI194" s="3">
        <v>1600000</v>
      </c>
      <c r="AJ194" s="3">
        <v>1480000</v>
      </c>
      <c r="AK194" s="3">
        <v>2500000</v>
      </c>
      <c r="AL194" s="3">
        <v>2300000</v>
      </c>
      <c r="AM194" s="3">
        <v>1515000</v>
      </c>
      <c r="AN194" s="4">
        <v>1680000</v>
      </c>
      <c r="AO194" s="4">
        <v>970000</v>
      </c>
      <c r="AP194" s="4">
        <v>1370000</v>
      </c>
      <c r="AQ194" s="4">
        <v>2695000</v>
      </c>
      <c r="AR194" s="4">
        <v>1800000</v>
      </c>
    </row>
    <row r="195" spans="1:44" ht="15" x14ac:dyDescent="0.2">
      <c r="A195" s="2" t="s">
        <v>175</v>
      </c>
      <c r="B195" s="3" t="s">
        <v>63</v>
      </c>
      <c r="C195" s="3">
        <v>0</v>
      </c>
      <c r="D195" s="3">
        <f>IFERROR(VLOOKUP(B195,'[1]All Metro Suburbs'!B$2:D$483,3,FALSE),0)</f>
        <v>0</v>
      </c>
      <c r="E195" s="3">
        <f>IFERROR(VLOOKUP(B195,[2]LSG_Stats_Combined!B$2:D$478,3,FALSE),0)</f>
        <v>0</v>
      </c>
      <c r="F195" s="3">
        <f>IFERROR(VLOOKUP(B195,[3]Sheet1!B$2:D$478,3,FALSE),0)</f>
        <v>0</v>
      </c>
      <c r="G195" s="3">
        <v>0</v>
      </c>
      <c r="H195" s="3">
        <f>IFERROR(VLOOKUP(B195,'[1]All Metro Suburbs'!B$2:F$483,5,FALSE),)</f>
        <v>0</v>
      </c>
      <c r="I195" s="3">
        <f>IFERROR(VLOOKUP(B195,[2]LSG_Stats_Combined!B$2:F$478,5,FALSE),)</f>
        <v>0</v>
      </c>
      <c r="J195" s="3">
        <f>IFERROR(VLOOKUP(B195,[3]Sheet1!B$2:F$478,5,FALSE),0)</f>
        <v>0</v>
      </c>
      <c r="K195" s="3">
        <f>IFERROR(VLOOKUP(B195,[4]Sheet1!B$2:F$478,5,FALSE),0)</f>
        <v>0</v>
      </c>
      <c r="L195" s="3">
        <f>IFERROR(VLOOKUP(B195,[5]LSG_Stats_Combined_2016q2!B$2:F$479,5,FALSE),0)</f>
        <v>0</v>
      </c>
      <c r="M195" s="3">
        <f>IFERROR(VLOOKUP(B195,[6]LSG_Stats_Combined_2016q3!B$2:F$479,5,FALSE),0)</f>
        <v>0</v>
      </c>
      <c r="N195" s="3">
        <f>IFERROR(VLOOKUP(B195,[7]LSG_Stats_Combined_2016q4!B$2:F$478,5,FALSE),0)</f>
        <v>816000</v>
      </c>
      <c r="O195" s="3">
        <f>IFERROR(VLOOKUP(B195,[8]LSG_Stats_Combined_2017q1!B$2:F$479,5,FALSE),0)</f>
        <v>0</v>
      </c>
      <c r="P195" s="3">
        <f>IFERROR(VLOOKUP(B195,[9]LSG_Stats_Combined_2017q2!B$2:F$479,5,FALSE),0)</f>
        <v>0</v>
      </c>
      <c r="Q195" s="3">
        <f>IFERROR(VLOOKUP(B195,[10]City_Suburb_2017q3!B$2:F$479,5,FALSE),0)</f>
        <v>0</v>
      </c>
      <c r="R195" s="3">
        <f>IFERROR(VLOOKUP(B195,[11]LSG_Stats_Combined_2017q4!B$2:F$480,5,FALSE),0)</f>
        <v>590500</v>
      </c>
      <c r="S195" s="3">
        <f>IFERROR(VLOOKUP(B195,[12]LSG_Stats_Combined_2018q1!B$1:G$480,5,FALSE),0)</f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1211000</v>
      </c>
      <c r="AA195" s="3">
        <v>755000</v>
      </c>
      <c r="AB195" s="3">
        <v>974250</v>
      </c>
      <c r="AC195" s="3">
        <v>910900</v>
      </c>
      <c r="AD195" s="3">
        <v>850000</v>
      </c>
      <c r="AE195" s="3">
        <v>861250</v>
      </c>
      <c r="AF195" s="3">
        <v>1381000</v>
      </c>
      <c r="AG195" s="3">
        <v>1050000</v>
      </c>
      <c r="AH195" s="3">
        <v>1052500</v>
      </c>
      <c r="AI195" s="3">
        <v>890500</v>
      </c>
      <c r="AJ195" s="3">
        <v>880000</v>
      </c>
      <c r="AK195" s="3">
        <v>0</v>
      </c>
      <c r="AL195" s="3">
        <v>0</v>
      </c>
      <c r="AM195" s="3">
        <v>840000</v>
      </c>
      <c r="AN195" s="4">
        <v>0</v>
      </c>
      <c r="AO195" s="4">
        <v>0</v>
      </c>
      <c r="AP195" s="4">
        <v>0</v>
      </c>
      <c r="AQ195" s="4">
        <v>0</v>
      </c>
      <c r="AR195" s="4">
        <v>0</v>
      </c>
    </row>
    <row r="196" spans="1:44" ht="15" x14ac:dyDescent="0.2">
      <c r="A196" s="2" t="s">
        <v>175</v>
      </c>
      <c r="B196" s="3" t="s">
        <v>191</v>
      </c>
      <c r="C196" s="3">
        <v>645500</v>
      </c>
      <c r="D196" s="3">
        <f>IFERROR(VLOOKUP(B196,'[1]All Metro Suburbs'!B$2:D$483,3,FALSE),0)</f>
        <v>688500</v>
      </c>
      <c r="E196" s="3">
        <f>IFERROR(VLOOKUP(B196,[2]LSG_Stats_Combined!B$2:D$478,3,FALSE),0)</f>
        <v>630000</v>
      </c>
      <c r="F196" s="3">
        <f>IFERROR(VLOOKUP(B196,[3]Sheet1!B$2:D$478,3,FALSE),0)</f>
        <v>615500</v>
      </c>
      <c r="G196" s="3">
        <v>721500</v>
      </c>
      <c r="H196" s="3">
        <f>IFERROR(VLOOKUP(B196,'[1]All Metro Suburbs'!B$2:F$483,5,FALSE),)</f>
        <v>617000</v>
      </c>
      <c r="I196" s="3">
        <f>IFERROR(VLOOKUP(B196,[2]LSG_Stats_Combined!B$2:F$478,5,FALSE),)</f>
        <v>625500</v>
      </c>
      <c r="J196" s="3">
        <f>IFERROR(VLOOKUP(B196,[3]Sheet1!B$2:F$478,5,FALSE),0)</f>
        <v>710000</v>
      </c>
      <c r="K196" s="3">
        <f>IFERROR(VLOOKUP(B196,[4]Sheet1!B$2:F$478,5,FALSE),0)</f>
        <v>901000</v>
      </c>
      <c r="L196" s="3">
        <f>IFERROR(VLOOKUP(B196,[5]LSG_Stats_Combined_2016q2!B$2:F$479,5,FALSE),0)</f>
        <v>761000</v>
      </c>
      <c r="M196" s="3">
        <f>IFERROR(VLOOKUP(B196,[6]LSG_Stats_Combined_2016q3!B$2:F$479,5,FALSE),0)</f>
        <v>690000</v>
      </c>
      <c r="N196" s="3">
        <f>IFERROR(VLOOKUP(B196,[7]LSG_Stats_Combined_2016q4!B$2:F$478,5,FALSE),0)</f>
        <v>651000</v>
      </c>
      <c r="O196" s="3">
        <f>IFERROR(VLOOKUP(B196,[8]LSG_Stats_Combined_2017q1!B$2:F$479,5,FALSE),0)</f>
        <v>786000</v>
      </c>
      <c r="P196" s="3">
        <f>IFERROR(VLOOKUP(B196,[9]LSG_Stats_Combined_2017q2!B$2:F$479,5,FALSE),0)</f>
        <v>825000</v>
      </c>
      <c r="Q196" s="3">
        <f>IFERROR(VLOOKUP(B196,[10]City_Suburb_2017q3!B$2:F$479,5,FALSE),0)</f>
        <v>760500</v>
      </c>
      <c r="R196" s="3">
        <f>IFERROR(VLOOKUP(B196,[11]LSG_Stats_Combined_2017q4!B$2:F$480,5,FALSE),0)</f>
        <v>907000</v>
      </c>
      <c r="S196" s="3">
        <f>IFERROR(VLOOKUP(B196,[12]LSG_Stats_Combined_2018q1!B$1:G$480,5,FALSE),0)</f>
        <v>753500</v>
      </c>
      <c r="T196" s="3">
        <v>750000</v>
      </c>
      <c r="U196" s="3">
        <v>849625</v>
      </c>
      <c r="V196" s="3">
        <v>910500</v>
      </c>
      <c r="W196" s="3">
        <v>855000</v>
      </c>
      <c r="X196" s="3">
        <v>854339</v>
      </c>
      <c r="Y196" s="3">
        <v>817000</v>
      </c>
      <c r="Z196" s="3">
        <v>670000</v>
      </c>
      <c r="AA196" s="3">
        <v>935549</v>
      </c>
      <c r="AB196" s="3">
        <v>1295000</v>
      </c>
      <c r="AC196" s="3">
        <v>1025000</v>
      </c>
      <c r="AD196" s="3">
        <v>1210000</v>
      </c>
      <c r="AE196" s="3">
        <v>1000000</v>
      </c>
      <c r="AF196" s="3">
        <v>748000</v>
      </c>
      <c r="AG196" s="3">
        <v>1325000</v>
      </c>
      <c r="AH196" s="3">
        <v>1625000</v>
      </c>
      <c r="AI196" s="3">
        <v>780000</v>
      </c>
      <c r="AJ196" s="3">
        <v>891000</v>
      </c>
      <c r="AK196" s="3">
        <v>1100000</v>
      </c>
      <c r="AL196" s="3">
        <v>1330000</v>
      </c>
      <c r="AM196" s="3">
        <v>735000</v>
      </c>
      <c r="AN196" s="4">
        <v>1202500</v>
      </c>
      <c r="AO196" s="4">
        <v>1045000</v>
      </c>
      <c r="AP196" s="4">
        <v>1375000</v>
      </c>
      <c r="AQ196" s="4">
        <v>1496000</v>
      </c>
      <c r="AR196" s="4">
        <v>1350100</v>
      </c>
    </row>
    <row r="197" spans="1:44" ht="15" x14ac:dyDescent="0.2">
      <c r="A197" s="2" t="s">
        <v>175</v>
      </c>
      <c r="B197" s="3" t="s">
        <v>192</v>
      </c>
      <c r="C197" s="3">
        <v>0</v>
      </c>
      <c r="D197" s="3">
        <f>IFERROR(VLOOKUP(B197,'[1]All Metro Suburbs'!B$2:D$483,3,FALSE),0)</f>
        <v>2750000</v>
      </c>
      <c r="E197" s="3">
        <f>IFERROR(VLOOKUP(B197,[2]LSG_Stats_Combined!B$2:D$478,3,FALSE),0)</f>
        <v>0</v>
      </c>
      <c r="F197" s="3">
        <f>IFERROR(VLOOKUP(B197,[3]Sheet1!B$2:D$478,3,FALSE),0)</f>
        <v>0</v>
      </c>
      <c r="G197" s="3">
        <v>690000</v>
      </c>
      <c r="H197" s="3">
        <f>IFERROR(VLOOKUP(B197,'[1]All Metro Suburbs'!B$2:F$483,5,FALSE),)</f>
        <v>0</v>
      </c>
      <c r="I197" s="3">
        <f>IFERROR(VLOOKUP(B197,[2]LSG_Stats_Combined!B$2:F$478,5,FALSE),)</f>
        <v>725000</v>
      </c>
      <c r="J197" s="3">
        <f>IFERROR(VLOOKUP(B197,[3]Sheet1!B$2:F$478,5,FALSE),0)</f>
        <v>460000</v>
      </c>
      <c r="K197" s="3">
        <f>IFERROR(VLOOKUP(B197,[4]Sheet1!B$2:F$478,5,FALSE),0)</f>
        <v>0</v>
      </c>
      <c r="L197" s="3">
        <f>IFERROR(VLOOKUP(B197,[5]LSG_Stats_Combined_2016q2!B$2:F$479,5,FALSE),0)</f>
        <v>570000</v>
      </c>
      <c r="M197" s="3">
        <f>IFERROR(VLOOKUP(B197,[6]LSG_Stats_Combined_2016q3!B$2:F$479,5,FALSE),0)</f>
        <v>1535000</v>
      </c>
      <c r="N197" s="3">
        <f>IFERROR(VLOOKUP(B197,[7]LSG_Stats_Combined_2016q4!B$2:F$478,5,FALSE),0)</f>
        <v>0</v>
      </c>
      <c r="O197" s="3">
        <f>IFERROR(VLOOKUP(B197,[8]LSG_Stats_Combined_2017q1!B$2:F$479,5,FALSE),0)</f>
        <v>0</v>
      </c>
      <c r="P197" s="3">
        <f>IFERROR(VLOOKUP(B197,[9]LSG_Stats_Combined_2017q2!B$2:F$479,5,FALSE),0)</f>
        <v>0</v>
      </c>
      <c r="Q197" s="3">
        <f>IFERROR(VLOOKUP(B197,[10]City_Suburb_2017q3!B$2:F$479,5,FALSE),0)</f>
        <v>0</v>
      </c>
      <c r="R197" s="3">
        <f>IFERROR(VLOOKUP(B197,[11]LSG_Stats_Combined_2017q4!B$2:F$480,5,FALSE),0)</f>
        <v>870000</v>
      </c>
      <c r="S197" s="3">
        <f>IFERROR(VLOOKUP(B197,[12]LSG_Stats_Combined_2018q1!B$1:G$480,5,FALSE),0)</f>
        <v>885000</v>
      </c>
      <c r="T197" s="3">
        <v>760000</v>
      </c>
      <c r="U197" s="3">
        <v>880000</v>
      </c>
      <c r="V197" s="3">
        <v>640000</v>
      </c>
      <c r="W197" s="3">
        <v>0</v>
      </c>
      <c r="X197" s="3">
        <v>1165000</v>
      </c>
      <c r="Y197" s="3">
        <v>0</v>
      </c>
      <c r="Z197" s="3">
        <v>0</v>
      </c>
      <c r="AA197" s="3">
        <v>687500</v>
      </c>
      <c r="AB197" s="3">
        <v>601000</v>
      </c>
      <c r="AC197" s="3">
        <v>727500</v>
      </c>
      <c r="AD197" s="3">
        <v>730000</v>
      </c>
      <c r="AE197" s="3">
        <v>620000</v>
      </c>
      <c r="AF197" s="3">
        <v>616000</v>
      </c>
      <c r="AG197" s="3">
        <v>703500</v>
      </c>
      <c r="AH197" s="3">
        <v>796000</v>
      </c>
      <c r="AI197" s="3">
        <v>1650000</v>
      </c>
      <c r="AJ197" s="3">
        <v>891250</v>
      </c>
      <c r="AK197" s="3">
        <v>1300000</v>
      </c>
      <c r="AL197" s="3">
        <v>1315000</v>
      </c>
      <c r="AM197" s="3">
        <v>3200000</v>
      </c>
      <c r="AN197" s="4">
        <v>0</v>
      </c>
      <c r="AO197" s="4">
        <v>975000</v>
      </c>
      <c r="AP197" s="4">
        <v>0</v>
      </c>
      <c r="AQ197" s="4">
        <v>0</v>
      </c>
      <c r="AR197" s="4">
        <v>0</v>
      </c>
    </row>
    <row r="198" spans="1:44" ht="15" x14ac:dyDescent="0.2">
      <c r="A198" s="2" t="s">
        <v>175</v>
      </c>
      <c r="B198" s="3" t="s">
        <v>193</v>
      </c>
      <c r="C198" s="3">
        <v>540000</v>
      </c>
      <c r="D198" s="3">
        <f>IFERROR(VLOOKUP(B198,'[1]All Metro Suburbs'!B$2:D$483,3,FALSE),0)</f>
        <v>503000</v>
      </c>
      <c r="E198" s="3">
        <f>IFERROR(VLOOKUP(B198,[2]LSG_Stats_Combined!B$2:D$478,3,FALSE),0)</f>
        <v>537750</v>
      </c>
      <c r="F198" s="3">
        <f>IFERROR(VLOOKUP(B198,[3]Sheet1!B$2:D$478,3,FALSE),0)</f>
        <v>410000</v>
      </c>
      <c r="G198" s="3">
        <v>547500</v>
      </c>
      <c r="H198" s="3">
        <f>IFERROR(VLOOKUP(B198,'[1]All Metro Suburbs'!B$2:F$483,5,FALSE),)</f>
        <v>461000</v>
      </c>
      <c r="I198" s="3">
        <f>IFERROR(VLOOKUP(B198,[2]LSG_Stats_Combined!B$2:F$478,5,FALSE),)</f>
        <v>490000</v>
      </c>
      <c r="J198" s="3">
        <f>IFERROR(VLOOKUP(B198,[3]Sheet1!B$2:F$478,5,FALSE),0)</f>
        <v>522000</v>
      </c>
      <c r="K198" s="3">
        <f>IFERROR(VLOOKUP(B198,[4]Sheet1!B$2:F$478,5,FALSE),0)</f>
        <v>496000</v>
      </c>
      <c r="L198" s="3">
        <f>IFERROR(VLOOKUP(B198,[5]LSG_Stats_Combined_2016q2!B$2:F$479,5,FALSE),0)</f>
        <v>515000</v>
      </c>
      <c r="M198" s="3">
        <f>IFERROR(VLOOKUP(B198,[6]LSG_Stats_Combined_2016q3!B$2:F$479,5,FALSE),0)</f>
        <v>502500</v>
      </c>
      <c r="N198" s="3">
        <f>IFERROR(VLOOKUP(B198,[7]LSG_Stats_Combined_2016q4!B$2:F$478,5,FALSE),0)</f>
        <v>500000</v>
      </c>
      <c r="O198" s="3">
        <f>IFERROR(VLOOKUP(B198,[8]LSG_Stats_Combined_2017q1!B$2:F$479,5,FALSE),0)</f>
        <v>546000</v>
      </c>
      <c r="P198" s="3">
        <f>IFERROR(VLOOKUP(B198,[9]LSG_Stats_Combined_2017q2!B$2:F$479,5,FALSE),0)</f>
        <v>551700</v>
      </c>
      <c r="Q198" s="3">
        <f>IFERROR(VLOOKUP(B198,[10]City_Suburb_2017q3!B$2:F$479,5,FALSE),0)</f>
        <v>545500</v>
      </c>
      <c r="R198" s="3">
        <f>IFERROR(VLOOKUP(B198,[11]LSG_Stats_Combined_2017q4!B$2:F$480,5,FALSE),0)</f>
        <v>627500</v>
      </c>
      <c r="S198" s="3">
        <f>IFERROR(VLOOKUP(B198,[12]LSG_Stats_Combined_2018q1!B$1:G$480,5,FALSE),0)</f>
        <v>700000</v>
      </c>
      <c r="T198" s="3">
        <v>596500</v>
      </c>
      <c r="U198" s="3">
        <v>560000</v>
      </c>
      <c r="V198" s="3">
        <v>594250</v>
      </c>
      <c r="W198" s="3">
        <v>621000</v>
      </c>
      <c r="X198" s="3">
        <v>652000</v>
      </c>
      <c r="Y198" s="3">
        <v>590000</v>
      </c>
      <c r="Z198" s="3">
        <v>575000</v>
      </c>
      <c r="AA198" s="3">
        <v>610000</v>
      </c>
      <c r="AB198" s="3">
        <v>565050</v>
      </c>
      <c r="AC198" s="3">
        <v>682000</v>
      </c>
      <c r="AD198" s="3">
        <v>603000</v>
      </c>
      <c r="AE198" s="3">
        <v>748000</v>
      </c>
      <c r="AF198" s="3">
        <v>1837500</v>
      </c>
      <c r="AG198" s="3">
        <v>721000</v>
      </c>
      <c r="AH198" s="3">
        <v>802500</v>
      </c>
      <c r="AI198" s="3">
        <v>687500</v>
      </c>
      <c r="AJ198" s="3">
        <v>0</v>
      </c>
      <c r="AK198" s="3">
        <v>865000</v>
      </c>
      <c r="AL198" s="3">
        <v>850000</v>
      </c>
      <c r="AM198" s="3">
        <v>765000</v>
      </c>
      <c r="AN198" s="4">
        <v>876000</v>
      </c>
      <c r="AO198" s="4">
        <v>1025000</v>
      </c>
      <c r="AP198" s="4">
        <v>910000</v>
      </c>
      <c r="AQ198" s="4">
        <v>940000</v>
      </c>
      <c r="AR198" s="4">
        <v>1052000</v>
      </c>
    </row>
    <row r="199" spans="1:44" ht="15" x14ac:dyDescent="0.2">
      <c r="A199" s="2" t="s">
        <v>175</v>
      </c>
      <c r="B199" s="3" t="s">
        <v>175</v>
      </c>
      <c r="C199" s="3">
        <v>670000</v>
      </c>
      <c r="D199" s="3">
        <f>IFERROR(VLOOKUP(B199,'[1]All Metro Suburbs'!B$2:D$483,3,FALSE),0)</f>
        <v>695500</v>
      </c>
      <c r="E199" s="3">
        <f>IFERROR(VLOOKUP(B199,[2]LSG_Stats_Combined!B$2:D$478,3,FALSE),0)</f>
        <v>702500</v>
      </c>
      <c r="F199" s="3">
        <f>IFERROR(VLOOKUP(B199,[3]Sheet1!B$2:D$478,3,FALSE),0)</f>
        <v>830000</v>
      </c>
      <c r="G199" s="3">
        <v>650000</v>
      </c>
      <c r="H199" s="3">
        <f>IFERROR(VLOOKUP(B199,'[1]All Metro Suburbs'!B$2:F$483,5,FALSE),)</f>
        <v>630000</v>
      </c>
      <c r="I199" s="3">
        <f>IFERROR(VLOOKUP(B199,[2]LSG_Stats_Combined!B$2:F$478,5,FALSE),)</f>
        <v>799000</v>
      </c>
      <c r="J199" s="3">
        <f>IFERROR(VLOOKUP(B199,[3]Sheet1!B$2:F$478,5,FALSE),0)</f>
        <v>1075000</v>
      </c>
      <c r="K199" s="3">
        <f>IFERROR(VLOOKUP(B199,[4]Sheet1!B$2:F$478,5,FALSE),0)</f>
        <v>772500</v>
      </c>
      <c r="L199" s="3">
        <f>IFERROR(VLOOKUP(B199,[5]LSG_Stats_Combined_2016q2!B$2:F$479,5,FALSE),0)</f>
        <v>900000</v>
      </c>
      <c r="M199" s="3">
        <f>IFERROR(VLOOKUP(B199,[6]LSG_Stats_Combined_2016q3!B$2:F$479,5,FALSE),0)</f>
        <v>776000</v>
      </c>
      <c r="N199" s="3">
        <f>IFERROR(VLOOKUP(B199,[7]LSG_Stats_Combined_2016q4!B$2:F$478,5,FALSE),0)</f>
        <v>688500</v>
      </c>
      <c r="O199" s="3">
        <f>IFERROR(VLOOKUP(B199,[8]LSG_Stats_Combined_2017q1!B$2:F$479,5,FALSE),0)</f>
        <v>1030000</v>
      </c>
      <c r="P199" s="3">
        <f>IFERROR(VLOOKUP(B199,[9]LSG_Stats_Combined_2017q2!B$2:F$479,5,FALSE),0)</f>
        <v>830000</v>
      </c>
      <c r="Q199" s="3">
        <f>IFERROR(VLOOKUP(B199,[10]City_Suburb_2017q3!B$2:F$479,5,FALSE),0)</f>
        <v>870000</v>
      </c>
      <c r="R199" s="3">
        <f>IFERROR(VLOOKUP(B199,[11]LSG_Stats_Combined_2017q4!B$2:F$480,5,FALSE),0)</f>
        <v>1120000</v>
      </c>
      <c r="S199" s="3">
        <f>IFERROR(VLOOKUP(B199,[12]LSG_Stats_Combined_2018q1!B$1:G$480,5,FALSE),0)</f>
        <v>1490000</v>
      </c>
      <c r="T199" s="3">
        <v>700000</v>
      </c>
      <c r="U199" s="3">
        <v>994625</v>
      </c>
      <c r="V199" s="3">
        <v>900000</v>
      </c>
      <c r="W199" s="3">
        <v>1075000</v>
      </c>
      <c r="X199" s="3">
        <v>835077.5</v>
      </c>
      <c r="Y199" s="3">
        <v>833500</v>
      </c>
      <c r="Z199" s="3">
        <v>985000</v>
      </c>
      <c r="AA199" s="3">
        <v>1535000</v>
      </c>
      <c r="AB199" s="3">
        <v>1525000</v>
      </c>
      <c r="AC199" s="3">
        <v>1000000</v>
      </c>
      <c r="AD199" s="3">
        <v>1005888</v>
      </c>
      <c r="AE199" s="3">
        <v>1445000</v>
      </c>
      <c r="AF199" s="3">
        <v>603500</v>
      </c>
      <c r="AG199" s="3">
        <v>0</v>
      </c>
      <c r="AH199" s="3">
        <v>4000000</v>
      </c>
      <c r="AI199" s="3">
        <v>2206000</v>
      </c>
      <c r="AJ199" s="3">
        <v>792500</v>
      </c>
      <c r="AK199" s="3">
        <v>1525000</v>
      </c>
      <c r="AL199" s="3">
        <v>1355000</v>
      </c>
      <c r="AM199" s="3">
        <v>1155000</v>
      </c>
      <c r="AN199" s="4">
        <v>885000</v>
      </c>
      <c r="AO199" s="4">
        <v>1487500</v>
      </c>
      <c r="AP199" s="4">
        <v>1720000</v>
      </c>
      <c r="AQ199" s="4">
        <v>1613000</v>
      </c>
      <c r="AR199" s="4">
        <v>1957578</v>
      </c>
    </row>
    <row r="200" spans="1:44" ht="15" x14ac:dyDescent="0.2">
      <c r="A200" s="2" t="s">
        <v>175</v>
      </c>
      <c r="B200" s="3" t="s">
        <v>194</v>
      </c>
      <c r="C200" s="3">
        <v>1040000</v>
      </c>
      <c r="D200" s="3">
        <f>IFERROR(VLOOKUP(B200,'[1]All Metro Suburbs'!B$2:D$483,3,FALSE),0)</f>
        <v>609000</v>
      </c>
      <c r="E200" s="3">
        <f>IFERROR(VLOOKUP(B200,[2]LSG_Stats_Combined!B$2:D$478,3,FALSE),0)</f>
        <v>770500</v>
      </c>
      <c r="F200" s="3">
        <f>IFERROR(VLOOKUP(B200,[3]Sheet1!B$2:D$478,3,FALSE),0)</f>
        <v>862500</v>
      </c>
      <c r="G200" s="3">
        <v>1145000</v>
      </c>
      <c r="H200" s="3">
        <f>IFERROR(VLOOKUP(B200,'[1]All Metro Suburbs'!B$2:F$483,5,FALSE),)</f>
        <v>1230000</v>
      </c>
      <c r="I200" s="3">
        <f>IFERROR(VLOOKUP(B200,[2]LSG_Stats_Combined!B$2:F$478,5,FALSE),)</f>
        <v>845000</v>
      </c>
      <c r="J200" s="3">
        <f>IFERROR(VLOOKUP(B200,[3]Sheet1!B$2:F$478,5,FALSE),0)</f>
        <v>906000</v>
      </c>
      <c r="K200" s="3">
        <f>IFERROR(VLOOKUP(B200,[4]Sheet1!B$2:F$478,5,FALSE),0)</f>
        <v>1148000</v>
      </c>
      <c r="L200" s="3">
        <f>IFERROR(VLOOKUP(B200,[5]LSG_Stats_Combined_2016q2!B$2:F$479,5,FALSE),0)</f>
        <v>1510000</v>
      </c>
      <c r="M200" s="3">
        <f>IFERROR(VLOOKUP(B200,[6]LSG_Stats_Combined_2016q3!B$2:F$479,5,FALSE),0)</f>
        <v>0</v>
      </c>
      <c r="N200" s="3">
        <f>IFERROR(VLOOKUP(B200,[7]LSG_Stats_Combined_2016q4!B$2:F$478,5,FALSE),0)</f>
        <v>1245000</v>
      </c>
      <c r="O200" s="3">
        <f>IFERROR(VLOOKUP(B200,[8]LSG_Stats_Combined_2017q1!B$2:F$479,5,FALSE),0)</f>
        <v>1275000</v>
      </c>
      <c r="P200" s="3">
        <f>IFERROR(VLOOKUP(B200,[9]LSG_Stats_Combined_2017q2!B$2:F$479,5,FALSE),0)</f>
        <v>880000</v>
      </c>
      <c r="Q200" s="3">
        <f>IFERROR(VLOOKUP(B200,[10]City_Suburb_2017q3!B$2:F$479,5,FALSE),0)</f>
        <v>950000</v>
      </c>
      <c r="R200" s="3">
        <f>IFERROR(VLOOKUP(B200,[11]LSG_Stats_Combined_2017q4!B$2:F$480,5,FALSE),0)</f>
        <v>1175000</v>
      </c>
      <c r="S200" s="3">
        <f>IFERROR(VLOOKUP(B200,[12]LSG_Stats_Combined_2018q1!B$1:G$480,5,FALSE),0)</f>
        <v>1360000</v>
      </c>
      <c r="T200" s="3">
        <v>1222500</v>
      </c>
      <c r="U200" s="3">
        <v>1760000</v>
      </c>
      <c r="V200" s="3">
        <v>890000</v>
      </c>
      <c r="W200" s="3">
        <v>1246525</v>
      </c>
      <c r="X200" s="3">
        <v>1217000</v>
      </c>
      <c r="Y200" s="3">
        <v>1205000</v>
      </c>
      <c r="Z200" s="3">
        <v>1380000</v>
      </c>
      <c r="AA200" s="3">
        <v>437000</v>
      </c>
      <c r="AB200" s="3">
        <v>409000</v>
      </c>
      <c r="AC200" s="3">
        <v>487000</v>
      </c>
      <c r="AD200" s="3">
        <v>517500</v>
      </c>
      <c r="AE200" s="3">
        <v>565000</v>
      </c>
      <c r="AF200" s="3">
        <v>1103000</v>
      </c>
      <c r="AG200" s="3">
        <v>675500</v>
      </c>
      <c r="AH200" s="3">
        <v>771000</v>
      </c>
      <c r="AI200" s="3">
        <v>0</v>
      </c>
      <c r="AJ200" s="3">
        <v>1370000</v>
      </c>
      <c r="AK200" s="3">
        <v>1935500</v>
      </c>
      <c r="AL200" s="3">
        <v>1411000</v>
      </c>
      <c r="AM200" s="3">
        <v>747500</v>
      </c>
      <c r="AN200" s="4">
        <v>1225000</v>
      </c>
      <c r="AO200" s="4">
        <v>1832750</v>
      </c>
      <c r="AP200" s="4">
        <v>2662500</v>
      </c>
      <c r="AQ200" s="4">
        <v>1400000</v>
      </c>
      <c r="AR200" s="4">
        <v>2000000</v>
      </c>
    </row>
    <row r="201" spans="1:44" ht="15" x14ac:dyDescent="0.2">
      <c r="A201" s="2" t="s">
        <v>175</v>
      </c>
      <c r="B201" s="3" t="s">
        <v>195</v>
      </c>
      <c r="C201" s="3">
        <v>628000</v>
      </c>
      <c r="D201" s="3">
        <f>IFERROR(VLOOKUP(B201,'[1]All Metro Suburbs'!B$2:D$483,3,FALSE),0)</f>
        <v>581500</v>
      </c>
      <c r="E201" s="3">
        <f>IFERROR(VLOOKUP(B201,[2]LSG_Stats_Combined!B$2:D$478,3,FALSE),0)</f>
        <v>545500</v>
      </c>
      <c r="F201" s="3">
        <f>IFERROR(VLOOKUP(B201,[3]Sheet1!B$2:D$478,3,FALSE),0)</f>
        <v>562500</v>
      </c>
      <c r="G201" s="3">
        <v>541000</v>
      </c>
      <c r="H201" s="3">
        <f>IFERROR(VLOOKUP(B201,'[1]All Metro Suburbs'!B$2:F$483,5,FALSE),)</f>
        <v>483250</v>
      </c>
      <c r="I201" s="3">
        <f>IFERROR(VLOOKUP(B201,[2]LSG_Stats_Combined!B$2:F$478,5,FALSE),)</f>
        <v>631000</v>
      </c>
      <c r="J201" s="3">
        <f>IFERROR(VLOOKUP(B201,[3]Sheet1!B$2:F$478,5,FALSE),0)</f>
        <v>629500</v>
      </c>
      <c r="K201" s="3">
        <f>IFERROR(VLOOKUP(B201,[4]Sheet1!B$2:F$478,5,FALSE),0)</f>
        <v>594000</v>
      </c>
      <c r="L201" s="3">
        <f>IFERROR(VLOOKUP(B201,[5]LSG_Stats_Combined_2016q2!B$2:F$479,5,FALSE),0)</f>
        <v>580024.5</v>
      </c>
      <c r="M201" s="3">
        <f>IFERROR(VLOOKUP(B201,[6]LSG_Stats_Combined_2016q3!B$2:F$479,5,FALSE),0)</f>
        <v>555500</v>
      </c>
      <c r="N201" s="3">
        <f>IFERROR(VLOOKUP(B201,[7]LSG_Stats_Combined_2016q4!B$2:F$478,5,FALSE),0)</f>
        <v>521000</v>
      </c>
      <c r="O201" s="3">
        <f>IFERROR(VLOOKUP(B201,[8]LSG_Stats_Combined_2017q1!B$2:F$479,5,FALSE),0)</f>
        <v>621310</v>
      </c>
      <c r="P201" s="3">
        <f>IFERROR(VLOOKUP(B201,[9]LSG_Stats_Combined_2017q2!B$2:F$479,5,FALSE),0)</f>
        <v>585000</v>
      </c>
      <c r="Q201" s="3">
        <f>IFERROR(VLOOKUP(B201,[10]City_Suburb_2017q3!B$2:F$479,5,FALSE),0)</f>
        <v>656600</v>
      </c>
      <c r="R201" s="3">
        <f>IFERROR(VLOOKUP(B201,[11]LSG_Stats_Combined_2017q4!B$2:F$480,5,FALSE),0)</f>
        <v>654000</v>
      </c>
      <c r="S201" s="3">
        <f>IFERROR(VLOOKUP(B201,[12]LSG_Stats_Combined_2018q1!B$1:G$480,5,FALSE),0)</f>
        <v>655000</v>
      </c>
      <c r="T201" s="3">
        <v>587500</v>
      </c>
      <c r="U201" s="3">
        <v>540000</v>
      </c>
      <c r="V201" s="3">
        <v>588500</v>
      </c>
      <c r="W201" s="3">
        <v>715000</v>
      </c>
      <c r="X201" s="3">
        <v>590000</v>
      </c>
      <c r="Y201" s="3">
        <v>618000</v>
      </c>
      <c r="Z201" s="3">
        <v>586500</v>
      </c>
      <c r="AA201" s="3">
        <v>877500</v>
      </c>
      <c r="AB201" s="3">
        <v>758000</v>
      </c>
      <c r="AC201" s="3">
        <v>1126000</v>
      </c>
      <c r="AD201" s="3">
        <v>970000</v>
      </c>
      <c r="AE201" s="3">
        <v>910500</v>
      </c>
      <c r="AF201" s="3">
        <v>692000</v>
      </c>
      <c r="AG201" s="3">
        <v>1250000</v>
      </c>
      <c r="AH201" s="3">
        <v>1263250</v>
      </c>
      <c r="AI201" s="3">
        <v>1300000</v>
      </c>
      <c r="AJ201" s="3">
        <v>875000</v>
      </c>
      <c r="AK201" s="3">
        <v>855000</v>
      </c>
      <c r="AL201" s="3">
        <v>875000</v>
      </c>
      <c r="AM201" s="3">
        <v>1237500</v>
      </c>
      <c r="AN201" s="4">
        <v>987500</v>
      </c>
      <c r="AO201" s="4">
        <v>845000</v>
      </c>
      <c r="AP201" s="4">
        <v>970000</v>
      </c>
      <c r="AQ201" s="4">
        <v>980000</v>
      </c>
      <c r="AR201" s="4">
        <v>1050000</v>
      </c>
    </row>
    <row r="202" spans="1:44" ht="15" x14ac:dyDescent="0.2">
      <c r="A202" s="2" t="s">
        <v>175</v>
      </c>
      <c r="B202" s="3" t="s">
        <v>196</v>
      </c>
      <c r="C202" s="3">
        <v>611000</v>
      </c>
      <c r="D202" s="3">
        <f>IFERROR(VLOOKUP(B202,'[1]All Metro Suburbs'!B$2:D$483,3,FALSE),0)</f>
        <v>538225</v>
      </c>
      <c r="E202" s="3">
        <f>IFERROR(VLOOKUP(B202,[2]LSG_Stats_Combined!B$2:D$478,3,FALSE),0)</f>
        <v>509000</v>
      </c>
      <c r="F202" s="3">
        <f>IFERROR(VLOOKUP(B202,[3]Sheet1!B$2:D$478,3,FALSE),0)</f>
        <v>390000</v>
      </c>
      <c r="G202" s="3">
        <v>482500</v>
      </c>
      <c r="H202" s="3">
        <f>IFERROR(VLOOKUP(B202,'[1]All Metro Suburbs'!B$2:F$483,5,FALSE),)</f>
        <v>400000</v>
      </c>
      <c r="I202" s="3">
        <f>IFERROR(VLOOKUP(B202,[2]LSG_Stats_Combined!B$2:F$478,5,FALSE),)</f>
        <v>534750</v>
      </c>
      <c r="J202" s="3">
        <f>IFERROR(VLOOKUP(B202,[3]Sheet1!B$2:F$478,5,FALSE),0)</f>
        <v>440000</v>
      </c>
      <c r="K202" s="3">
        <f>IFERROR(VLOOKUP(B202,[4]Sheet1!B$2:F$478,5,FALSE),0)</f>
        <v>435000</v>
      </c>
      <c r="L202" s="3">
        <f>IFERROR(VLOOKUP(B202,[5]LSG_Stats_Combined_2016q2!B$2:F$479,5,FALSE),0)</f>
        <v>515000</v>
      </c>
      <c r="M202" s="3">
        <f>IFERROR(VLOOKUP(B202,[6]LSG_Stats_Combined_2016q3!B$2:F$479,5,FALSE),0)</f>
        <v>548000</v>
      </c>
      <c r="N202" s="3">
        <f>IFERROR(VLOOKUP(B202,[7]LSG_Stats_Combined_2016q4!B$2:F$478,5,FALSE),0)</f>
        <v>610000</v>
      </c>
      <c r="O202" s="3">
        <f>IFERROR(VLOOKUP(B202,[8]LSG_Stats_Combined_2017q1!B$2:F$479,5,FALSE),0)</f>
        <v>563000</v>
      </c>
      <c r="P202" s="3">
        <f>IFERROR(VLOOKUP(B202,[9]LSG_Stats_Combined_2017q2!B$2:F$479,5,FALSE),0)</f>
        <v>524000</v>
      </c>
      <c r="Q202" s="3">
        <f>IFERROR(VLOOKUP(B202,[10]City_Suburb_2017q3!B$2:F$479,5,FALSE),0)</f>
        <v>552000</v>
      </c>
      <c r="R202" s="3">
        <f>IFERROR(VLOOKUP(B202,[11]LSG_Stats_Combined_2017q4!B$2:F$480,5,FALSE),0)</f>
        <v>512500</v>
      </c>
      <c r="S202" s="3">
        <f>IFERROR(VLOOKUP(B202,[12]LSG_Stats_Combined_2018q1!B$1:G$480,5,FALSE),0)</f>
        <v>602175</v>
      </c>
      <c r="T202" s="3">
        <v>692500</v>
      </c>
      <c r="U202" s="3">
        <v>570000</v>
      </c>
      <c r="V202" s="3">
        <v>590000</v>
      </c>
      <c r="W202" s="3">
        <v>565000</v>
      </c>
      <c r="X202" s="3">
        <v>689500</v>
      </c>
      <c r="Y202" s="3">
        <v>520000</v>
      </c>
      <c r="Z202" s="3">
        <v>575500</v>
      </c>
      <c r="AA202" s="3">
        <v>515000</v>
      </c>
      <c r="AB202" s="3">
        <v>670000</v>
      </c>
      <c r="AC202" s="3">
        <v>790000</v>
      </c>
      <c r="AD202" s="3">
        <v>680000</v>
      </c>
      <c r="AE202" s="3">
        <v>671500</v>
      </c>
      <c r="AF202" s="3">
        <v>971750</v>
      </c>
      <c r="AG202" s="3">
        <v>673000</v>
      </c>
      <c r="AH202" s="3">
        <v>732250</v>
      </c>
      <c r="AI202" s="3">
        <v>1375000</v>
      </c>
      <c r="AJ202" s="3">
        <v>1630000</v>
      </c>
      <c r="AK202" s="3">
        <v>860000</v>
      </c>
      <c r="AL202" s="3">
        <v>855000</v>
      </c>
      <c r="AM202" s="3">
        <v>1622500</v>
      </c>
      <c r="AN202" s="4">
        <v>770000</v>
      </c>
      <c r="AO202" s="4">
        <v>975000</v>
      </c>
      <c r="AP202" s="4">
        <v>925500</v>
      </c>
      <c r="AQ202" s="4">
        <v>900000</v>
      </c>
      <c r="AR202" s="4">
        <v>956500</v>
      </c>
    </row>
    <row r="203" spans="1:44" ht="15" x14ac:dyDescent="0.2">
      <c r="A203" s="2" t="s">
        <v>175</v>
      </c>
      <c r="B203" s="3" t="s">
        <v>197</v>
      </c>
      <c r="C203" s="3">
        <v>1120000</v>
      </c>
      <c r="D203" s="3">
        <f>IFERROR(VLOOKUP(B203,'[1]All Metro Suburbs'!B$2:D$483,3,FALSE),0)</f>
        <v>2425000</v>
      </c>
      <c r="E203" s="3">
        <f>IFERROR(VLOOKUP(B203,[2]LSG_Stats_Combined!B$2:D$478,3,FALSE),0)</f>
        <v>1360000</v>
      </c>
      <c r="F203" s="3">
        <f>IFERROR(VLOOKUP(B203,[3]Sheet1!B$2:D$478,3,FALSE),0)</f>
        <v>1910000</v>
      </c>
      <c r="G203" s="3">
        <v>0</v>
      </c>
      <c r="H203" s="3">
        <f>IFERROR(VLOOKUP(B203,'[1]All Metro Suburbs'!B$2:F$483,5,FALSE),)</f>
        <v>1635294</v>
      </c>
      <c r="I203" s="3">
        <f>IFERROR(VLOOKUP(B203,[2]LSG_Stats_Combined!B$2:F$478,5,FALSE),)</f>
        <v>1225000</v>
      </c>
      <c r="J203" s="3">
        <f>IFERROR(VLOOKUP(B203,[3]Sheet1!B$2:F$478,5,FALSE),0)</f>
        <v>0</v>
      </c>
      <c r="K203" s="3">
        <f>IFERROR(VLOOKUP(B203,[4]Sheet1!B$2:F$478,5,FALSE),0)</f>
        <v>0</v>
      </c>
      <c r="L203" s="3">
        <f>IFERROR(VLOOKUP(B203,[5]LSG_Stats_Combined_2016q2!B$2:F$479,5,FALSE),0)</f>
        <v>1625000</v>
      </c>
      <c r="M203" s="3">
        <f>IFERROR(VLOOKUP(B203,[6]LSG_Stats_Combined_2016q3!B$2:F$479,5,FALSE),0)</f>
        <v>0</v>
      </c>
      <c r="N203" s="3">
        <f>IFERROR(VLOOKUP(B203,[7]LSG_Stats_Combined_2016q4!B$2:F$478,5,FALSE),0)</f>
        <v>1950000</v>
      </c>
      <c r="O203" s="3">
        <f>IFERROR(VLOOKUP(B203,[8]LSG_Stats_Combined_2017q1!B$2:F$479,5,FALSE),0)</f>
        <v>0</v>
      </c>
      <c r="P203" s="3">
        <f>IFERROR(VLOOKUP(B203,[9]LSG_Stats_Combined_2017q2!B$2:F$479,5,FALSE),0)</f>
        <v>1350000</v>
      </c>
      <c r="Q203" s="3">
        <f>IFERROR(VLOOKUP(B203,[10]City_Suburb_2017q3!B$2:F$479,5,FALSE),0)</f>
        <v>1184451</v>
      </c>
      <c r="R203" s="3">
        <f>IFERROR(VLOOKUP(B203,[11]LSG_Stats_Combined_2017q4!B$2:F$480,5,FALSE),0)</f>
        <v>1176000</v>
      </c>
      <c r="S203" s="3">
        <f>IFERROR(VLOOKUP(B203,[12]LSG_Stats_Combined_2018q1!B$1:G$480,5,FALSE),0)</f>
        <v>1365000</v>
      </c>
      <c r="T203" s="3">
        <v>1625000</v>
      </c>
      <c r="U203" s="3">
        <v>0</v>
      </c>
      <c r="V203" s="3">
        <v>1145500</v>
      </c>
      <c r="W203" s="3">
        <v>1655000</v>
      </c>
      <c r="X203" s="3">
        <v>1950000</v>
      </c>
      <c r="Y203" s="3">
        <v>1200000</v>
      </c>
      <c r="Z203" s="3">
        <v>1775000</v>
      </c>
      <c r="AA203" s="3">
        <v>1077500</v>
      </c>
      <c r="AB203" s="3">
        <v>1152500</v>
      </c>
      <c r="AC203" s="3">
        <v>1130000</v>
      </c>
      <c r="AD203" s="3">
        <v>858250</v>
      </c>
      <c r="AE203" s="3">
        <v>910000</v>
      </c>
      <c r="AF203" s="3">
        <v>1045000</v>
      </c>
      <c r="AG203" s="3">
        <v>1028000</v>
      </c>
      <c r="AH203" s="3">
        <v>1315500</v>
      </c>
      <c r="AI203" s="3">
        <v>1483000</v>
      </c>
      <c r="AJ203" s="3">
        <v>1380000</v>
      </c>
      <c r="AK203" s="3">
        <v>2500000</v>
      </c>
      <c r="AL203" s="3">
        <v>0</v>
      </c>
      <c r="AM203" s="3">
        <v>2035000</v>
      </c>
      <c r="AN203" s="4">
        <v>2527500</v>
      </c>
      <c r="AO203" s="4">
        <v>3000000</v>
      </c>
      <c r="AP203" s="4">
        <v>2900000</v>
      </c>
      <c r="AQ203" s="4">
        <v>2250000</v>
      </c>
      <c r="AR203" s="4">
        <v>2850000</v>
      </c>
    </row>
    <row r="204" spans="1:44" ht="15" x14ac:dyDescent="0.2">
      <c r="A204" s="2" t="s">
        <v>175</v>
      </c>
      <c r="B204" s="3" t="s">
        <v>198</v>
      </c>
      <c r="C204" s="3">
        <v>381250</v>
      </c>
      <c r="D204" s="3">
        <f>IFERROR(VLOOKUP(B204,'[1]All Metro Suburbs'!B$2:D$483,3,FALSE),0)</f>
        <v>395000</v>
      </c>
      <c r="E204" s="3">
        <f>IFERROR(VLOOKUP(B204,[2]LSG_Stats_Combined!B$2:D$478,3,FALSE),0)</f>
        <v>396000</v>
      </c>
      <c r="F204" s="3">
        <f>IFERROR(VLOOKUP(B204,[3]Sheet1!B$2:D$478,3,FALSE),0)</f>
        <v>390000</v>
      </c>
      <c r="G204" s="3">
        <v>370000</v>
      </c>
      <c r="H204" s="3">
        <f>IFERROR(VLOOKUP(B204,'[1]All Metro Suburbs'!B$2:F$483,5,FALSE),)</f>
        <v>461000</v>
      </c>
      <c r="I204" s="3">
        <f>IFERROR(VLOOKUP(B204,[2]LSG_Stats_Combined!B$2:F$478,5,FALSE),)</f>
        <v>422000</v>
      </c>
      <c r="J204" s="3">
        <f>IFERROR(VLOOKUP(B204,[3]Sheet1!B$2:F$478,5,FALSE),0)</f>
        <v>438400</v>
      </c>
      <c r="K204" s="3">
        <f>IFERROR(VLOOKUP(B204,[4]Sheet1!B$2:F$478,5,FALSE),0)</f>
        <v>402500</v>
      </c>
      <c r="L204" s="3">
        <f>IFERROR(VLOOKUP(B204,[5]LSG_Stats_Combined_2016q2!B$2:F$479,5,FALSE),0)</f>
        <v>465000</v>
      </c>
      <c r="M204" s="3">
        <f>IFERROR(VLOOKUP(B204,[6]LSG_Stats_Combined_2016q3!B$2:F$479,5,FALSE),0)</f>
        <v>450000</v>
      </c>
      <c r="N204" s="3">
        <f>IFERROR(VLOOKUP(B204,[7]LSG_Stats_Combined_2016q4!B$2:F$478,5,FALSE),0)</f>
        <v>480000</v>
      </c>
      <c r="O204" s="3">
        <f>IFERROR(VLOOKUP(B204,[8]LSG_Stats_Combined_2017q1!B$2:F$479,5,FALSE),0)</f>
        <v>480000</v>
      </c>
      <c r="P204" s="3">
        <f>IFERROR(VLOOKUP(B204,[9]LSG_Stats_Combined_2017q2!B$2:F$479,5,FALSE),0)</f>
        <v>474000</v>
      </c>
      <c r="Q204" s="3">
        <f>IFERROR(VLOOKUP(B204,[10]City_Suburb_2017q3!B$2:F$479,5,FALSE),0)</f>
        <v>475000</v>
      </c>
      <c r="R204" s="3">
        <f>IFERROR(VLOOKUP(B204,[11]LSG_Stats_Combined_2017q4!B$2:F$480,5,FALSE),0)</f>
        <v>450000</v>
      </c>
      <c r="S204" s="3">
        <f>IFERROR(VLOOKUP(B204,[12]LSG_Stats_Combined_2018q1!B$1:G$480,5,FALSE),0)</f>
        <v>470000</v>
      </c>
      <c r="T204" s="3">
        <v>475000</v>
      </c>
      <c r="U204" s="3">
        <v>522500</v>
      </c>
      <c r="V204" s="3">
        <v>488000</v>
      </c>
      <c r="W204" s="3">
        <v>387000</v>
      </c>
      <c r="X204" s="3">
        <v>489500</v>
      </c>
      <c r="Y204" s="3">
        <v>466500</v>
      </c>
      <c r="Z204" s="3">
        <v>477000</v>
      </c>
      <c r="AA204" s="3">
        <v>1110000</v>
      </c>
      <c r="AB204" s="3">
        <v>1040000</v>
      </c>
      <c r="AC204" s="3">
        <v>1300000</v>
      </c>
      <c r="AD204" s="3">
        <v>1217500</v>
      </c>
      <c r="AE204" s="3">
        <v>877250</v>
      </c>
      <c r="AF204" s="3">
        <v>2410000</v>
      </c>
      <c r="AG204" s="3">
        <v>1146000</v>
      </c>
      <c r="AH204" s="3">
        <v>1300000</v>
      </c>
      <c r="AI204" s="3">
        <v>1200000</v>
      </c>
      <c r="AJ204" s="3">
        <v>0</v>
      </c>
      <c r="AK204" s="3">
        <v>725000</v>
      </c>
      <c r="AL204" s="3">
        <v>745000</v>
      </c>
      <c r="AM204" s="3">
        <v>1160000</v>
      </c>
      <c r="AN204" s="4">
        <v>839000</v>
      </c>
      <c r="AO204" s="4">
        <v>858000</v>
      </c>
      <c r="AP204" s="4">
        <v>816000</v>
      </c>
      <c r="AQ204" s="4">
        <v>912500</v>
      </c>
      <c r="AR204" s="4">
        <v>850000</v>
      </c>
    </row>
    <row r="205" spans="1:44" ht="15" x14ac:dyDescent="0.2">
      <c r="A205" s="2" t="s">
        <v>175</v>
      </c>
      <c r="B205" s="3" t="s">
        <v>199</v>
      </c>
      <c r="C205" s="3">
        <v>717500</v>
      </c>
      <c r="D205" s="3">
        <f>IFERROR(VLOOKUP(B205,'[1]All Metro Suburbs'!B$2:D$483,3,FALSE),0)</f>
        <v>600000</v>
      </c>
      <c r="E205" s="3">
        <f>IFERROR(VLOOKUP(B205,[2]LSG_Stats_Combined!B$2:D$478,3,FALSE),0)</f>
        <v>630000</v>
      </c>
      <c r="F205" s="3">
        <f>IFERROR(VLOOKUP(B205,[3]Sheet1!B$2:D$478,3,FALSE),0)</f>
        <v>753000</v>
      </c>
      <c r="G205" s="3">
        <v>765000</v>
      </c>
      <c r="H205" s="3">
        <f>IFERROR(VLOOKUP(B205,'[1]All Metro Suburbs'!B$2:F$483,5,FALSE),)</f>
        <v>750000</v>
      </c>
      <c r="I205" s="3">
        <f>IFERROR(VLOOKUP(B205,[2]LSG_Stats_Combined!B$2:F$478,5,FALSE),)</f>
        <v>815000</v>
      </c>
      <c r="J205" s="3">
        <f>IFERROR(VLOOKUP(B205,[3]Sheet1!B$2:F$478,5,FALSE),0)</f>
        <v>790500</v>
      </c>
      <c r="K205" s="3">
        <f>IFERROR(VLOOKUP(B205,[4]Sheet1!B$2:F$478,5,FALSE),0)</f>
        <v>495000</v>
      </c>
      <c r="L205" s="3">
        <f>IFERROR(VLOOKUP(B205,[5]LSG_Stats_Combined_2016q2!B$2:F$479,5,FALSE),0)</f>
        <v>761000</v>
      </c>
      <c r="M205" s="3">
        <f>IFERROR(VLOOKUP(B205,[6]LSG_Stats_Combined_2016q3!B$2:F$479,5,FALSE),0)</f>
        <v>747500</v>
      </c>
      <c r="N205" s="3">
        <f>IFERROR(VLOOKUP(B205,[7]LSG_Stats_Combined_2016q4!B$2:F$478,5,FALSE),0)</f>
        <v>785000</v>
      </c>
      <c r="O205" s="3">
        <f>IFERROR(VLOOKUP(B205,[8]LSG_Stats_Combined_2017q1!B$2:F$479,5,FALSE),0)</f>
        <v>779000</v>
      </c>
      <c r="P205" s="3">
        <f>IFERROR(VLOOKUP(B205,[9]LSG_Stats_Combined_2017q2!B$2:F$479,5,FALSE),0)</f>
        <v>730000</v>
      </c>
      <c r="Q205" s="3">
        <f>IFERROR(VLOOKUP(B205,[10]City_Suburb_2017q3!B$2:F$479,5,FALSE),0)</f>
        <v>760000</v>
      </c>
      <c r="R205" s="3">
        <f>IFERROR(VLOOKUP(B205,[11]LSG_Stats_Combined_2017q4!B$2:F$480,5,FALSE),0)</f>
        <v>731000</v>
      </c>
      <c r="S205" s="3">
        <f>IFERROR(VLOOKUP(B205,[12]LSG_Stats_Combined_2018q1!B$1:G$480,5,FALSE),0)</f>
        <v>980000</v>
      </c>
      <c r="T205" s="3">
        <v>656000</v>
      </c>
      <c r="U205" s="3">
        <v>720000</v>
      </c>
      <c r="V205" s="3">
        <v>955000</v>
      </c>
      <c r="W205" s="3">
        <v>845000</v>
      </c>
      <c r="X205" s="3">
        <v>1370000</v>
      </c>
      <c r="Y205" s="3">
        <v>885000</v>
      </c>
      <c r="Z205" s="3">
        <v>798500</v>
      </c>
      <c r="AA205" s="3">
        <v>3900000</v>
      </c>
      <c r="AB205" s="3">
        <v>1487500</v>
      </c>
      <c r="AC205" s="3">
        <v>2990000</v>
      </c>
      <c r="AD205" s="3">
        <v>0</v>
      </c>
      <c r="AE205" s="3">
        <v>1030000</v>
      </c>
      <c r="AF205" s="3">
        <v>1116500</v>
      </c>
      <c r="AG205" s="3">
        <v>0</v>
      </c>
      <c r="AH205" s="3">
        <v>3350000</v>
      </c>
      <c r="AI205" s="3">
        <v>877750</v>
      </c>
      <c r="AJ205" s="3">
        <v>1415000</v>
      </c>
      <c r="AK205" s="3">
        <v>1264000</v>
      </c>
      <c r="AL205" s="3">
        <v>1193000</v>
      </c>
      <c r="AM205" s="3">
        <v>857500</v>
      </c>
      <c r="AN205" s="4">
        <v>1382500</v>
      </c>
      <c r="AO205" s="4">
        <v>990000</v>
      </c>
      <c r="AP205" s="4">
        <v>1464378</v>
      </c>
      <c r="AQ205" s="4">
        <v>1320500</v>
      </c>
      <c r="AR205" s="4">
        <v>2142500</v>
      </c>
    </row>
    <row r="206" spans="1:44" ht="15" x14ac:dyDescent="0.2">
      <c r="A206" s="2" t="s">
        <v>175</v>
      </c>
      <c r="B206" s="3" t="s">
        <v>43</v>
      </c>
      <c r="C206" s="3">
        <v>370000</v>
      </c>
      <c r="D206" s="3">
        <f>IFERROR(VLOOKUP(B206,'[1]All Metro Suburbs'!B$2:D$483,3,FALSE),0)</f>
        <v>545000</v>
      </c>
      <c r="E206" s="3">
        <f>IFERROR(VLOOKUP(B206,[2]LSG_Stats_Combined!B$2:D$478,3,FALSE),0)</f>
        <v>407500</v>
      </c>
      <c r="F206" s="3">
        <f>IFERROR(VLOOKUP(B206,[3]Sheet1!B$2:D$478,3,FALSE),0)</f>
        <v>482000</v>
      </c>
      <c r="G206" s="3">
        <v>500000</v>
      </c>
      <c r="H206" s="3">
        <f>IFERROR(VLOOKUP(B206,'[1]All Metro Suburbs'!B$2:F$483,5,FALSE),)</f>
        <v>423750</v>
      </c>
      <c r="I206" s="3">
        <f>IFERROR(VLOOKUP(B206,[2]LSG_Stats_Combined!B$2:F$478,5,FALSE),)</f>
        <v>382500</v>
      </c>
      <c r="J206" s="3">
        <f>IFERROR(VLOOKUP(B206,[3]Sheet1!B$2:F$478,5,FALSE),0)</f>
        <v>520000</v>
      </c>
      <c r="K206" s="3">
        <f>IFERROR(VLOOKUP(B206,[4]Sheet1!B$2:F$478,5,FALSE),0)</f>
        <v>472000</v>
      </c>
      <c r="L206" s="3">
        <f>IFERROR(VLOOKUP(B206,[5]LSG_Stats_Combined_2016q2!B$2:F$479,5,FALSE),0)</f>
        <v>555000</v>
      </c>
      <c r="M206" s="3">
        <f>IFERROR(VLOOKUP(B206,[6]LSG_Stats_Combined_2016q3!B$2:F$479,5,FALSE),0)</f>
        <v>450000</v>
      </c>
      <c r="N206" s="3">
        <f>IFERROR(VLOOKUP(B206,[7]LSG_Stats_Combined_2016q4!B$2:F$478,5,FALSE),0)</f>
        <v>532500</v>
      </c>
      <c r="O206" s="3">
        <f>IFERROR(VLOOKUP(B206,[8]LSG_Stats_Combined_2017q1!B$2:F$479,5,FALSE),0)</f>
        <v>530000</v>
      </c>
      <c r="P206" s="3">
        <f>IFERROR(VLOOKUP(B206,[9]LSG_Stats_Combined_2017q2!B$2:F$479,5,FALSE),0)</f>
        <v>521250</v>
      </c>
      <c r="Q206" s="3">
        <f>IFERROR(VLOOKUP(B206,[10]City_Suburb_2017q3!B$2:F$479,5,FALSE),0)</f>
        <v>630000</v>
      </c>
      <c r="R206" s="3">
        <f>IFERROR(VLOOKUP(B206,[11]LSG_Stats_Combined_2017q4!B$2:F$480,5,FALSE),0)</f>
        <v>473500</v>
      </c>
      <c r="S206" s="3">
        <f>IFERROR(VLOOKUP(B206,[12]LSG_Stats_Combined_2018q1!B$1:G$480,5,FALSE),0)</f>
        <v>477500</v>
      </c>
      <c r="T206" s="3">
        <v>555000</v>
      </c>
      <c r="U206" s="3">
        <v>550000</v>
      </c>
      <c r="V206" s="3">
        <v>533500</v>
      </c>
      <c r="W206" s="3">
        <v>507000</v>
      </c>
      <c r="X206" s="3">
        <v>0</v>
      </c>
      <c r="Y206" s="3">
        <v>603000</v>
      </c>
      <c r="Z206" s="3">
        <v>507500</v>
      </c>
      <c r="AA206" s="3">
        <v>742000</v>
      </c>
      <c r="AB206" s="3">
        <v>725000</v>
      </c>
      <c r="AC206" s="3">
        <v>670000</v>
      </c>
      <c r="AD206" s="3">
        <v>1019375</v>
      </c>
      <c r="AE206" s="3">
        <v>982000</v>
      </c>
      <c r="AF206" s="3">
        <v>607000</v>
      </c>
      <c r="AG206" s="3">
        <v>1151500</v>
      </c>
      <c r="AH206" s="3">
        <v>1160030</v>
      </c>
      <c r="AI206" s="3">
        <v>935750</v>
      </c>
      <c r="AJ206" s="3">
        <v>798500</v>
      </c>
      <c r="AK206" s="3">
        <v>885000</v>
      </c>
      <c r="AL206" s="3">
        <v>730000</v>
      </c>
      <c r="AM206" s="3">
        <v>960000</v>
      </c>
      <c r="AN206" s="4">
        <v>0</v>
      </c>
      <c r="AO206" s="4">
        <v>0</v>
      </c>
      <c r="AP206" s="4">
        <v>900000</v>
      </c>
      <c r="AQ206" s="4">
        <v>1250000</v>
      </c>
      <c r="AR206" s="4">
        <v>975000</v>
      </c>
    </row>
    <row r="207" spans="1:44" ht="15" x14ac:dyDescent="0.2">
      <c r="A207" s="2" t="s">
        <v>175</v>
      </c>
      <c r="B207" s="3" t="s">
        <v>200</v>
      </c>
      <c r="C207" s="3">
        <v>650000</v>
      </c>
      <c r="D207" s="3">
        <f>IFERROR(VLOOKUP(B207,'[1]All Metro Suburbs'!B$2:D$483,3,FALSE),0)</f>
        <v>727000</v>
      </c>
      <c r="E207" s="3">
        <f>IFERROR(VLOOKUP(B207,[2]LSG_Stats_Combined!B$2:D$478,3,FALSE),0)</f>
        <v>725500</v>
      </c>
      <c r="F207" s="3">
        <f>IFERROR(VLOOKUP(B207,[3]Sheet1!B$2:D$478,3,FALSE),0)</f>
        <v>746000</v>
      </c>
      <c r="G207" s="3">
        <v>1150000</v>
      </c>
      <c r="H207" s="3">
        <f>IFERROR(VLOOKUP(B207,'[1]All Metro Suburbs'!B$2:F$483,5,FALSE),)</f>
        <v>685000</v>
      </c>
      <c r="I207" s="3">
        <f>IFERROR(VLOOKUP(B207,[2]LSG_Stats_Combined!B$2:F$478,5,FALSE),)</f>
        <v>890000</v>
      </c>
      <c r="J207" s="3">
        <f>IFERROR(VLOOKUP(B207,[3]Sheet1!B$2:F$478,5,FALSE),0)</f>
        <v>760000</v>
      </c>
      <c r="K207" s="3">
        <f>IFERROR(VLOOKUP(B207,[4]Sheet1!B$2:F$478,5,FALSE),0)</f>
        <v>0</v>
      </c>
      <c r="L207" s="3">
        <f>IFERROR(VLOOKUP(B207,[5]LSG_Stats_Combined_2016q2!B$2:F$479,5,FALSE),0)</f>
        <v>830000</v>
      </c>
      <c r="M207" s="3">
        <f>IFERROR(VLOOKUP(B207,[6]LSG_Stats_Combined_2016q3!B$2:F$479,5,FALSE),0)</f>
        <v>828500</v>
      </c>
      <c r="N207" s="3">
        <f>IFERROR(VLOOKUP(B207,[7]LSG_Stats_Combined_2016q4!B$2:F$478,5,FALSE),0)</f>
        <v>850500</v>
      </c>
      <c r="O207" s="3">
        <f>IFERROR(VLOOKUP(B207,[8]LSG_Stats_Combined_2017q1!B$2:F$479,5,FALSE),0)</f>
        <v>820000</v>
      </c>
      <c r="P207" s="3">
        <f>IFERROR(VLOOKUP(B207,[9]LSG_Stats_Combined_2017q2!B$2:F$479,5,FALSE),0)</f>
        <v>934000</v>
      </c>
      <c r="Q207" s="3">
        <f>IFERROR(VLOOKUP(B207,[10]City_Suburb_2017q3!B$2:F$479,5,FALSE),0)</f>
        <v>790000</v>
      </c>
      <c r="R207" s="3">
        <f>IFERROR(VLOOKUP(B207,[11]LSG_Stats_Combined_2017q4!B$2:F$480,5,FALSE),0)</f>
        <v>937000</v>
      </c>
      <c r="S207" s="3">
        <f>IFERROR(VLOOKUP(B207,[12]LSG_Stats_Combined_2018q1!B$1:G$480,5,FALSE),0)</f>
        <v>850000</v>
      </c>
      <c r="T207" s="3">
        <v>764000</v>
      </c>
      <c r="U207" s="3">
        <v>855500</v>
      </c>
      <c r="V207" s="3">
        <v>882000</v>
      </c>
      <c r="W207" s="3">
        <v>1132500</v>
      </c>
      <c r="X207" s="3">
        <v>875000</v>
      </c>
      <c r="Y207" s="3">
        <v>1150000</v>
      </c>
      <c r="Z207" s="3">
        <v>1060000</v>
      </c>
      <c r="AA207" s="3">
        <v>748750</v>
      </c>
      <c r="AB207" s="3">
        <v>576000</v>
      </c>
      <c r="AC207" s="3">
        <v>655000</v>
      </c>
      <c r="AD207" s="3">
        <v>635000</v>
      </c>
      <c r="AE207" s="3">
        <v>622750</v>
      </c>
      <c r="AF207" s="3">
        <v>870000</v>
      </c>
      <c r="AG207" s="3">
        <v>779500</v>
      </c>
      <c r="AH207" s="3">
        <v>953500</v>
      </c>
      <c r="AI207" s="3">
        <v>1030000</v>
      </c>
      <c r="AJ207" s="3">
        <v>1120000</v>
      </c>
      <c r="AK207" s="3">
        <v>1350000</v>
      </c>
      <c r="AL207" s="3">
        <v>1565000</v>
      </c>
      <c r="AM207" s="3">
        <v>910000</v>
      </c>
      <c r="AN207" s="4">
        <v>1780000</v>
      </c>
      <c r="AO207" s="4">
        <v>1534900</v>
      </c>
      <c r="AP207" s="4">
        <v>1562500</v>
      </c>
      <c r="AQ207" s="4">
        <v>1530000</v>
      </c>
      <c r="AR207" s="4">
        <v>1700000</v>
      </c>
    </row>
    <row r="208" spans="1:44" ht="15" x14ac:dyDescent="0.2">
      <c r="A208" s="2" t="s">
        <v>175</v>
      </c>
      <c r="B208" s="3" t="s">
        <v>201</v>
      </c>
      <c r="C208" s="3">
        <v>700000</v>
      </c>
      <c r="D208" s="3">
        <f>IFERROR(VLOOKUP(B208,'[1]All Metro Suburbs'!B$2:D$483,3,FALSE),0)</f>
        <v>805000</v>
      </c>
      <c r="E208" s="3">
        <f>IFERROR(VLOOKUP(B208,[2]LSG_Stats_Combined!B$2:D$478,3,FALSE),0)</f>
        <v>775500</v>
      </c>
      <c r="F208" s="3">
        <f>IFERROR(VLOOKUP(B208,[3]Sheet1!B$2:D$478,3,FALSE),0)</f>
        <v>689000</v>
      </c>
      <c r="G208" s="3">
        <v>680000</v>
      </c>
      <c r="H208" s="3">
        <f>IFERROR(VLOOKUP(B208,'[1]All Metro Suburbs'!B$2:F$483,5,FALSE),)</f>
        <v>775000</v>
      </c>
      <c r="I208" s="3">
        <f>IFERROR(VLOOKUP(B208,[2]LSG_Stats_Combined!B$2:F$478,5,FALSE),)</f>
        <v>870000</v>
      </c>
      <c r="J208" s="3">
        <f>IFERROR(VLOOKUP(B208,[3]Sheet1!B$2:F$478,5,FALSE),0)</f>
        <v>810000</v>
      </c>
      <c r="K208" s="3">
        <f>IFERROR(VLOOKUP(B208,[4]Sheet1!B$2:F$478,5,FALSE),0)</f>
        <v>830750</v>
      </c>
      <c r="L208" s="3">
        <f>IFERROR(VLOOKUP(B208,[5]LSG_Stats_Combined_2016q2!B$2:F$479,5,FALSE),0)</f>
        <v>820000</v>
      </c>
      <c r="M208" s="3">
        <f>IFERROR(VLOOKUP(B208,[6]LSG_Stats_Combined_2016q3!B$2:F$479,5,FALSE),0)</f>
        <v>930000</v>
      </c>
      <c r="N208" s="3">
        <f>IFERROR(VLOOKUP(B208,[7]LSG_Stats_Combined_2016q4!B$2:F$478,5,FALSE),0)</f>
        <v>681000</v>
      </c>
      <c r="O208" s="3">
        <f>IFERROR(VLOOKUP(B208,[8]LSG_Stats_Combined_2017q1!B$2:F$479,5,FALSE),0)</f>
        <v>810000</v>
      </c>
      <c r="P208" s="3">
        <f>IFERROR(VLOOKUP(B208,[9]LSG_Stats_Combined_2017q2!B$2:F$479,5,FALSE),0)</f>
        <v>822000</v>
      </c>
      <c r="Q208" s="3">
        <f>IFERROR(VLOOKUP(B208,[10]City_Suburb_2017q3!B$2:F$479,5,FALSE),0)</f>
        <v>881000</v>
      </c>
      <c r="R208" s="3">
        <f>IFERROR(VLOOKUP(B208,[11]LSG_Stats_Combined_2017q4!B$2:F$480,5,FALSE),0)</f>
        <v>863500</v>
      </c>
      <c r="S208" s="3">
        <f>IFERROR(VLOOKUP(B208,[12]LSG_Stats_Combined_2018q1!B$1:G$480,5,FALSE),0)</f>
        <v>911500</v>
      </c>
      <c r="T208" s="3">
        <v>1150000</v>
      </c>
      <c r="U208" s="3">
        <v>852000</v>
      </c>
      <c r="V208" s="3">
        <v>1128000</v>
      </c>
      <c r="W208" s="3">
        <v>945000</v>
      </c>
      <c r="X208" s="3">
        <v>890000</v>
      </c>
      <c r="Y208" s="3">
        <v>1005000</v>
      </c>
      <c r="Z208" s="3">
        <v>990000</v>
      </c>
      <c r="AA208" s="3">
        <v>700000</v>
      </c>
      <c r="AB208" s="3">
        <v>595000</v>
      </c>
      <c r="AC208" s="3">
        <v>737500</v>
      </c>
      <c r="AD208" s="3">
        <v>764000</v>
      </c>
      <c r="AE208" s="3">
        <v>775000</v>
      </c>
      <c r="AF208" s="3">
        <v>770500</v>
      </c>
      <c r="AG208" s="3">
        <v>968000</v>
      </c>
      <c r="AH208" s="3">
        <v>875000</v>
      </c>
      <c r="AI208" s="3">
        <v>0</v>
      </c>
      <c r="AJ208" s="3">
        <v>880000</v>
      </c>
      <c r="AK208" s="3">
        <v>1321000</v>
      </c>
      <c r="AL208" s="3">
        <v>1358000</v>
      </c>
      <c r="AM208" s="3">
        <v>1251000</v>
      </c>
      <c r="AN208" s="4">
        <v>1342500</v>
      </c>
      <c r="AO208" s="4">
        <v>1510500</v>
      </c>
      <c r="AP208" s="4">
        <v>1555000</v>
      </c>
      <c r="AQ208" s="4">
        <v>1437500</v>
      </c>
      <c r="AR208" s="4">
        <v>1900000</v>
      </c>
    </row>
    <row r="209" spans="1:44" ht="15" x14ac:dyDescent="0.2">
      <c r="A209" s="2" t="s">
        <v>202</v>
      </c>
      <c r="B209" s="3" t="s">
        <v>203</v>
      </c>
      <c r="C209" s="3">
        <v>0</v>
      </c>
      <c r="D209" s="3">
        <f>IFERROR(VLOOKUP(B209,'[1]All Metro Suburbs'!B$2:D$483,3,FALSE),0)</f>
        <v>920000</v>
      </c>
      <c r="E209" s="3">
        <f>IFERROR(VLOOKUP(B209,[2]LSG_Stats_Combined!B$2:D$478,3,FALSE),0)</f>
        <v>1907500</v>
      </c>
      <c r="F209" s="3">
        <f>IFERROR(VLOOKUP(B209,[3]Sheet1!B$2:D$478,3,FALSE),0)</f>
        <v>1050000</v>
      </c>
      <c r="G209" s="3">
        <v>1500000</v>
      </c>
      <c r="H209" s="3">
        <f>IFERROR(VLOOKUP(B209,'[1]All Metro Suburbs'!B$2:F$483,5,FALSE),)</f>
        <v>1415000</v>
      </c>
      <c r="I209" s="3">
        <f>IFERROR(VLOOKUP(B209,[2]LSG_Stats_Combined!B$2:F$478,5,FALSE),)</f>
        <v>3400000</v>
      </c>
      <c r="J209" s="3">
        <f>IFERROR(VLOOKUP(B209,[3]Sheet1!B$2:F$478,5,FALSE),0)</f>
        <v>2400000</v>
      </c>
      <c r="K209" s="3">
        <f>IFERROR(VLOOKUP(B209,[4]Sheet1!B$2:F$478,5,FALSE),0)</f>
        <v>1864500</v>
      </c>
      <c r="L209" s="3">
        <f>IFERROR(VLOOKUP(B209,[5]LSG_Stats_Combined_2016q2!B$2:F$479,5,FALSE),0)</f>
        <v>0</v>
      </c>
      <c r="M209" s="3">
        <f>IFERROR(VLOOKUP(B209,[6]LSG_Stats_Combined_2016q3!B$2:F$479,5,FALSE),0)</f>
        <v>951000</v>
      </c>
      <c r="N209" s="3">
        <f>IFERROR(VLOOKUP(B209,[7]LSG_Stats_Combined_2016q4!B$2:F$478,5,FALSE),0)</f>
        <v>1380000</v>
      </c>
      <c r="O209" s="3">
        <f>IFERROR(VLOOKUP(B209,[8]LSG_Stats_Combined_2017q1!B$2:F$479,5,FALSE),0)</f>
        <v>980000</v>
      </c>
      <c r="P209" s="3">
        <f>IFERROR(VLOOKUP(B209,[9]LSG_Stats_Combined_2017q2!B$2:F$479,5,FALSE),0)</f>
        <v>0</v>
      </c>
      <c r="Q209" s="3">
        <f>IFERROR(VLOOKUP(B209,[10]City_Suburb_2017q3!B$2:F$479,5,FALSE),0)</f>
        <v>810000</v>
      </c>
      <c r="R209" s="3">
        <f>IFERROR(VLOOKUP(B209,[11]LSG_Stats_Combined_2017q4!B$2:F$480,5,FALSE),0)</f>
        <v>1405000</v>
      </c>
      <c r="S209" s="3">
        <f>IFERROR(VLOOKUP(B209,[12]LSG_Stats_Combined_2018q1!B$1:G$480,5,FALSE),0)</f>
        <v>1383000</v>
      </c>
      <c r="T209" s="3">
        <v>0</v>
      </c>
      <c r="U209" s="3">
        <v>2300000</v>
      </c>
      <c r="V209" s="3">
        <v>0</v>
      </c>
      <c r="W209" s="3">
        <v>2255525</v>
      </c>
      <c r="X209" s="3">
        <v>3900000</v>
      </c>
      <c r="Y209" s="3">
        <v>0</v>
      </c>
      <c r="Z209" s="3">
        <v>980000</v>
      </c>
      <c r="AA209" s="3">
        <v>600000</v>
      </c>
      <c r="AB209" s="3">
        <v>680000</v>
      </c>
      <c r="AC209" s="3">
        <v>686000</v>
      </c>
      <c r="AD209" s="3">
        <v>628000</v>
      </c>
      <c r="AE209" s="3">
        <v>670500</v>
      </c>
      <c r="AF209" s="3">
        <v>840000</v>
      </c>
      <c r="AG209" s="3">
        <v>635000</v>
      </c>
      <c r="AH209" s="3">
        <v>1022000</v>
      </c>
      <c r="AI209" s="3">
        <v>1380000</v>
      </c>
      <c r="AJ209" s="3">
        <v>1250000</v>
      </c>
      <c r="AK209" s="3">
        <v>5950000</v>
      </c>
      <c r="AL209" s="3">
        <v>0</v>
      </c>
      <c r="AM209" s="3">
        <v>2050000</v>
      </c>
      <c r="AN209" s="4">
        <v>1033000</v>
      </c>
      <c r="AO209" s="4">
        <v>1950000</v>
      </c>
      <c r="AP209" s="4">
        <v>2501000</v>
      </c>
      <c r="AQ209" s="4">
        <v>2260000</v>
      </c>
      <c r="AR209" s="4">
        <v>1925000</v>
      </c>
    </row>
    <row r="210" spans="1:44" ht="15" x14ac:dyDescent="0.2">
      <c r="A210" s="2" t="s">
        <v>202</v>
      </c>
      <c r="B210" s="3" t="s">
        <v>204</v>
      </c>
      <c r="C210" s="3">
        <v>606250</v>
      </c>
      <c r="D210" s="3">
        <f>IFERROR(VLOOKUP(B210,'[1]All Metro Suburbs'!B$2:D$483,3,FALSE),0)</f>
        <v>885000</v>
      </c>
      <c r="E210" s="3">
        <f>IFERROR(VLOOKUP(B210,[2]LSG_Stats_Combined!B$2:D$478,3,FALSE),0)</f>
        <v>525000</v>
      </c>
      <c r="F210" s="3">
        <f>IFERROR(VLOOKUP(B210,[3]Sheet1!B$2:D$478,3,FALSE),0)</f>
        <v>795000</v>
      </c>
      <c r="G210" s="3">
        <v>727500</v>
      </c>
      <c r="H210" s="3">
        <f>IFERROR(VLOOKUP(B210,'[1]All Metro Suburbs'!B$2:F$483,5,FALSE),)</f>
        <v>647500</v>
      </c>
      <c r="I210" s="3">
        <f>IFERROR(VLOOKUP(B210,[2]LSG_Stats_Combined!B$2:F$478,5,FALSE),)</f>
        <v>650000</v>
      </c>
      <c r="J210" s="3">
        <f>IFERROR(VLOOKUP(B210,[3]Sheet1!B$2:F$478,5,FALSE),0)</f>
        <v>0</v>
      </c>
      <c r="K210" s="3">
        <f>IFERROR(VLOOKUP(B210,[4]Sheet1!B$2:F$478,5,FALSE),0)</f>
        <v>0</v>
      </c>
      <c r="L210" s="3">
        <f>IFERROR(VLOOKUP(B210,[5]LSG_Stats_Combined_2016q2!B$2:F$479,5,FALSE),0)</f>
        <v>755000</v>
      </c>
      <c r="M210" s="3">
        <f>IFERROR(VLOOKUP(B210,[6]LSG_Stats_Combined_2016q3!B$2:F$479,5,FALSE),0)</f>
        <v>765000</v>
      </c>
      <c r="N210" s="3">
        <f>IFERROR(VLOOKUP(B210,[7]LSG_Stats_Combined_2016q4!B$2:F$478,5,FALSE),0)</f>
        <v>725000</v>
      </c>
      <c r="O210" s="3">
        <f>IFERROR(VLOOKUP(B210,[8]LSG_Stats_Combined_2017q1!B$2:F$479,5,FALSE),0)</f>
        <v>775500</v>
      </c>
      <c r="P210" s="3">
        <f>IFERROR(VLOOKUP(B210,[9]LSG_Stats_Combined_2017q2!B$2:F$479,5,FALSE),0)</f>
        <v>900000</v>
      </c>
      <c r="Q210" s="3">
        <f>IFERROR(VLOOKUP(B210,[10]City_Suburb_2017q3!B$2:F$479,5,FALSE),0)</f>
        <v>780000</v>
      </c>
      <c r="R210" s="3">
        <f>IFERROR(VLOOKUP(B210,[11]LSG_Stats_Combined_2017q4!B$2:F$480,5,FALSE),0)</f>
        <v>838000</v>
      </c>
      <c r="S210" s="3">
        <f>IFERROR(VLOOKUP(B210,[12]LSG_Stats_Combined_2018q1!B$1:G$480,5,FALSE),0)</f>
        <v>770000</v>
      </c>
      <c r="T210" s="3">
        <v>1062500</v>
      </c>
      <c r="U210" s="3">
        <v>654750</v>
      </c>
      <c r="V210" s="3">
        <v>707500</v>
      </c>
      <c r="W210" s="3">
        <v>880000</v>
      </c>
      <c r="X210" s="3">
        <v>844000</v>
      </c>
      <c r="Y210" s="3">
        <v>781450</v>
      </c>
      <c r="Z210" s="3">
        <v>740000</v>
      </c>
      <c r="AA210" s="3">
        <v>0</v>
      </c>
      <c r="AB210" s="3">
        <v>831000</v>
      </c>
      <c r="AC210" s="3">
        <v>820000</v>
      </c>
      <c r="AD210" s="3">
        <v>700000</v>
      </c>
      <c r="AE210" s="3">
        <v>0</v>
      </c>
      <c r="AF210" s="3">
        <v>1532500</v>
      </c>
      <c r="AG210" s="3">
        <v>750000</v>
      </c>
      <c r="AH210" s="3">
        <v>0</v>
      </c>
      <c r="AI210" s="3">
        <v>1755000</v>
      </c>
      <c r="AJ210" s="3">
        <v>1950111</v>
      </c>
      <c r="AK210" s="3">
        <v>1185000</v>
      </c>
      <c r="AL210" s="3">
        <v>1170000</v>
      </c>
      <c r="AM210" s="3">
        <v>2005000</v>
      </c>
      <c r="AN210" s="4">
        <v>1396500</v>
      </c>
      <c r="AO210" s="4">
        <v>1250000</v>
      </c>
      <c r="AP210" s="4">
        <v>1150000</v>
      </c>
      <c r="AQ210" s="4">
        <v>1245000</v>
      </c>
      <c r="AR210" s="4">
        <v>0</v>
      </c>
    </row>
    <row r="211" spans="1:44" ht="15" x14ac:dyDescent="0.2">
      <c r="A211" s="2" t="s">
        <v>202</v>
      </c>
      <c r="B211" s="3" t="s">
        <v>205</v>
      </c>
      <c r="C211" s="3">
        <v>520000</v>
      </c>
      <c r="D211" s="3">
        <f>IFERROR(VLOOKUP(B211,'[1]All Metro Suburbs'!B$2:D$483,3,FALSE),0)</f>
        <v>500000</v>
      </c>
      <c r="E211" s="3">
        <f>IFERROR(VLOOKUP(B211,[2]LSG_Stats_Combined!B$2:D$478,3,FALSE),0)</f>
        <v>550500</v>
      </c>
      <c r="F211" s="3">
        <f>IFERROR(VLOOKUP(B211,[3]Sheet1!B$2:D$478,3,FALSE),0)</f>
        <v>505000</v>
      </c>
      <c r="G211" s="3">
        <v>535000</v>
      </c>
      <c r="H211" s="3">
        <f>IFERROR(VLOOKUP(B211,'[1]All Metro Suburbs'!B$2:F$483,5,FALSE),)</f>
        <v>590000</v>
      </c>
      <c r="I211" s="3">
        <f>IFERROR(VLOOKUP(B211,[2]LSG_Stats_Combined!B$2:F$478,5,FALSE),)</f>
        <v>565750</v>
      </c>
      <c r="J211" s="3">
        <f>IFERROR(VLOOKUP(B211,[3]Sheet1!B$2:F$478,5,FALSE),0)</f>
        <v>0</v>
      </c>
      <c r="K211" s="3">
        <f>IFERROR(VLOOKUP(B211,[4]Sheet1!B$2:F$478,5,FALSE),0)</f>
        <v>531250</v>
      </c>
      <c r="L211" s="3">
        <f>IFERROR(VLOOKUP(B211,[5]LSG_Stats_Combined_2016q2!B$2:F$479,5,FALSE),0)</f>
        <v>525000</v>
      </c>
      <c r="M211" s="3">
        <f>IFERROR(VLOOKUP(B211,[6]LSG_Stats_Combined_2016q3!B$2:F$479,5,FALSE),0)</f>
        <v>563000</v>
      </c>
      <c r="N211" s="3">
        <f>IFERROR(VLOOKUP(B211,[7]LSG_Stats_Combined_2016q4!B$2:F$478,5,FALSE),0)</f>
        <v>602500</v>
      </c>
      <c r="O211" s="3">
        <f>IFERROR(VLOOKUP(B211,[8]LSG_Stats_Combined_2017q1!B$2:F$479,5,FALSE),0)</f>
        <v>607500</v>
      </c>
      <c r="P211" s="3">
        <f>IFERROR(VLOOKUP(B211,[9]LSG_Stats_Combined_2017q2!B$2:F$479,5,FALSE),0)</f>
        <v>666000</v>
      </c>
      <c r="Q211" s="3">
        <f>IFERROR(VLOOKUP(B211,[10]City_Suburb_2017q3!B$2:F$479,5,FALSE),0)</f>
        <v>632000</v>
      </c>
      <c r="R211" s="3">
        <f>IFERROR(VLOOKUP(B211,[11]LSG_Stats_Combined_2017q4!B$2:F$480,5,FALSE),0)</f>
        <v>692500</v>
      </c>
      <c r="S211" s="3">
        <f>IFERROR(VLOOKUP(B211,[12]LSG_Stats_Combined_2018q1!B$1:G$480,5,FALSE),0)</f>
        <v>684687.5</v>
      </c>
      <c r="T211" s="3">
        <v>560000</v>
      </c>
      <c r="U211" s="3">
        <v>572500</v>
      </c>
      <c r="V211" s="3">
        <v>620000</v>
      </c>
      <c r="W211" s="3">
        <v>667500</v>
      </c>
      <c r="X211" s="3">
        <v>525000</v>
      </c>
      <c r="Y211" s="3">
        <v>725000</v>
      </c>
      <c r="Z211" s="3">
        <v>635000</v>
      </c>
      <c r="AA211" s="3">
        <v>1471000</v>
      </c>
      <c r="AB211" s="3">
        <v>0</v>
      </c>
      <c r="AC211" s="3">
        <v>0</v>
      </c>
      <c r="AD211" s="3">
        <v>1550000</v>
      </c>
      <c r="AE211" s="3">
        <v>1290000</v>
      </c>
      <c r="AF211" s="3">
        <v>1700000</v>
      </c>
      <c r="AG211" s="3">
        <v>1750000</v>
      </c>
      <c r="AH211" s="3">
        <v>1755000</v>
      </c>
      <c r="AI211" s="3">
        <v>950900</v>
      </c>
      <c r="AJ211" s="3">
        <v>1650500</v>
      </c>
      <c r="AK211" s="3">
        <v>917500</v>
      </c>
      <c r="AL211" s="3">
        <v>1105000</v>
      </c>
      <c r="AM211" s="3">
        <v>1121000</v>
      </c>
      <c r="AN211" s="4">
        <v>861500</v>
      </c>
      <c r="AO211" s="4">
        <v>819500</v>
      </c>
      <c r="AP211" s="4">
        <v>1171500</v>
      </c>
      <c r="AQ211" s="4">
        <v>1000000</v>
      </c>
      <c r="AR211" s="4">
        <v>1116250</v>
      </c>
    </row>
    <row r="212" spans="1:44" ht="15" x14ac:dyDescent="0.2">
      <c r="A212" s="2" t="s">
        <v>202</v>
      </c>
      <c r="B212" s="3" t="s">
        <v>206</v>
      </c>
      <c r="C212" s="3">
        <v>580000</v>
      </c>
      <c r="D212" s="3">
        <f>IFERROR(VLOOKUP(B212,'[1]All Metro Suburbs'!B$2:D$483,3,FALSE),0)</f>
        <v>559000</v>
      </c>
      <c r="E212" s="3">
        <f>IFERROR(VLOOKUP(B212,[2]LSG_Stats_Combined!B$2:D$478,3,FALSE),0)</f>
        <v>575000</v>
      </c>
      <c r="F212" s="3">
        <f>IFERROR(VLOOKUP(B212,[3]Sheet1!B$2:D$478,3,FALSE),0)</f>
        <v>535000</v>
      </c>
      <c r="G212" s="3">
        <v>515000</v>
      </c>
      <c r="H212" s="3">
        <f>IFERROR(VLOOKUP(B212,'[1]All Metro Suburbs'!B$2:F$483,5,FALSE),)</f>
        <v>632250</v>
      </c>
      <c r="I212" s="3">
        <f>IFERROR(VLOOKUP(B212,[2]LSG_Stats_Combined!B$2:F$478,5,FALSE),)</f>
        <v>685000</v>
      </c>
      <c r="J212" s="3">
        <f>IFERROR(VLOOKUP(B212,[3]Sheet1!B$2:F$478,5,FALSE),0)</f>
        <v>635000</v>
      </c>
      <c r="K212" s="3">
        <f>IFERROR(VLOOKUP(B212,[4]Sheet1!B$2:F$478,5,FALSE),0)</f>
        <v>785000</v>
      </c>
      <c r="L212" s="3">
        <f>IFERROR(VLOOKUP(B212,[5]LSG_Stats_Combined_2016q2!B$2:F$479,5,FALSE),0)</f>
        <v>640000</v>
      </c>
      <c r="M212" s="3">
        <f>IFERROR(VLOOKUP(B212,[6]LSG_Stats_Combined_2016q3!B$2:F$479,5,FALSE),0)</f>
        <v>635900</v>
      </c>
      <c r="N212" s="3">
        <f>IFERROR(VLOOKUP(B212,[7]LSG_Stats_Combined_2016q4!B$2:F$478,5,FALSE),0)</f>
        <v>700000</v>
      </c>
      <c r="O212" s="3">
        <f>IFERROR(VLOOKUP(B212,[8]LSG_Stats_Combined_2017q1!B$2:F$479,5,FALSE),0)</f>
        <v>775250</v>
      </c>
      <c r="P212" s="3">
        <f>IFERROR(VLOOKUP(B212,[9]LSG_Stats_Combined_2017q2!B$2:F$479,5,FALSE),0)</f>
        <v>794000</v>
      </c>
      <c r="Q212" s="3">
        <f>IFERROR(VLOOKUP(B212,[10]City_Suburb_2017q3!B$2:F$479,5,FALSE),0)</f>
        <v>800000</v>
      </c>
      <c r="R212" s="3">
        <f>IFERROR(VLOOKUP(B212,[11]LSG_Stats_Combined_2017q4!B$2:F$480,5,FALSE),0)</f>
        <v>626000</v>
      </c>
      <c r="S212" s="3">
        <f>IFERROR(VLOOKUP(B212,[12]LSG_Stats_Combined_2018q1!B$1:G$480,5,FALSE),0)</f>
        <v>700000</v>
      </c>
      <c r="T212" s="3">
        <v>725000</v>
      </c>
      <c r="U212" s="3">
        <v>775000</v>
      </c>
      <c r="V212" s="3">
        <v>720000</v>
      </c>
      <c r="W212" s="3">
        <v>0</v>
      </c>
      <c r="X212" s="3">
        <v>645000</v>
      </c>
      <c r="Y212" s="3">
        <v>0</v>
      </c>
      <c r="Z212" s="3">
        <v>710000</v>
      </c>
      <c r="AA212" s="3">
        <v>911000</v>
      </c>
      <c r="AB212" s="3">
        <v>1170000</v>
      </c>
      <c r="AC212" s="3">
        <v>975000</v>
      </c>
      <c r="AD212" s="3">
        <v>1332500</v>
      </c>
      <c r="AE212" s="3">
        <v>1040000</v>
      </c>
      <c r="AF212" s="3">
        <v>1310000</v>
      </c>
      <c r="AG212" s="3">
        <v>1400000</v>
      </c>
      <c r="AH212" s="3">
        <v>1425000</v>
      </c>
      <c r="AI212" s="3">
        <v>0</v>
      </c>
      <c r="AJ212" s="3">
        <v>1290000</v>
      </c>
      <c r="AK212" s="3">
        <v>1200000</v>
      </c>
      <c r="AL212" s="3">
        <v>999000</v>
      </c>
      <c r="AM212" s="3">
        <v>0</v>
      </c>
      <c r="AN212" s="4">
        <v>825000</v>
      </c>
      <c r="AO212" s="4">
        <v>0</v>
      </c>
      <c r="AP212" s="4">
        <v>1015000</v>
      </c>
      <c r="AQ212" s="4">
        <v>1030000</v>
      </c>
      <c r="AR212" s="4">
        <v>1200125</v>
      </c>
    </row>
    <row r="213" spans="1:44" ht="15" x14ac:dyDescent="0.2">
      <c r="A213" s="2" t="s">
        <v>202</v>
      </c>
      <c r="B213" s="3" t="s">
        <v>207</v>
      </c>
      <c r="C213" s="3">
        <v>515000</v>
      </c>
      <c r="D213" s="3">
        <f>IFERROR(VLOOKUP(B213,'[1]All Metro Suburbs'!B$2:D$483,3,FALSE),0)</f>
        <v>535000</v>
      </c>
      <c r="E213" s="3">
        <f>IFERROR(VLOOKUP(B213,[2]LSG_Stats_Combined!B$2:D$478,3,FALSE),0)</f>
        <v>490500</v>
      </c>
      <c r="F213" s="3">
        <f>IFERROR(VLOOKUP(B213,[3]Sheet1!B$2:D$478,3,FALSE),0)</f>
        <v>597500</v>
      </c>
      <c r="G213" s="3">
        <v>515500</v>
      </c>
      <c r="H213" s="3">
        <f>IFERROR(VLOOKUP(B213,'[1]All Metro Suburbs'!B$2:F$483,5,FALSE),)</f>
        <v>641000</v>
      </c>
      <c r="I213" s="3">
        <f>IFERROR(VLOOKUP(B213,[2]LSG_Stats_Combined!B$2:F$478,5,FALSE),)</f>
        <v>501750</v>
      </c>
      <c r="J213" s="3">
        <f>IFERROR(VLOOKUP(B213,[3]Sheet1!B$2:F$478,5,FALSE),0)</f>
        <v>603000</v>
      </c>
      <c r="K213" s="3">
        <f>IFERROR(VLOOKUP(B213,[4]Sheet1!B$2:F$478,5,FALSE),0)</f>
        <v>689000</v>
      </c>
      <c r="L213" s="3">
        <f>IFERROR(VLOOKUP(B213,[5]LSG_Stats_Combined_2016q2!B$2:F$479,5,FALSE),0)</f>
        <v>541500</v>
      </c>
      <c r="M213" s="3">
        <f>IFERROR(VLOOKUP(B213,[6]LSG_Stats_Combined_2016q3!B$2:F$479,5,FALSE),0)</f>
        <v>578500</v>
      </c>
      <c r="N213" s="3">
        <f>IFERROR(VLOOKUP(B213,[7]LSG_Stats_Combined_2016q4!B$2:F$478,5,FALSE),0)</f>
        <v>775000</v>
      </c>
      <c r="O213" s="3">
        <f>IFERROR(VLOOKUP(B213,[8]LSG_Stats_Combined_2017q1!B$2:F$479,5,FALSE),0)</f>
        <v>600000</v>
      </c>
      <c r="P213" s="3">
        <f>IFERROR(VLOOKUP(B213,[9]LSG_Stats_Combined_2017q2!B$2:F$479,5,FALSE),0)</f>
        <v>620000</v>
      </c>
      <c r="Q213" s="3">
        <f>IFERROR(VLOOKUP(B213,[10]City_Suburb_2017q3!B$2:F$479,5,FALSE),0)</f>
        <v>560000</v>
      </c>
      <c r="R213" s="3">
        <f>IFERROR(VLOOKUP(B213,[11]LSG_Stats_Combined_2017q4!B$2:F$480,5,FALSE),0)</f>
        <v>642000</v>
      </c>
      <c r="S213" s="3">
        <f>IFERROR(VLOOKUP(B213,[12]LSG_Stats_Combined_2018q1!B$1:G$480,5,FALSE),0)</f>
        <v>760000</v>
      </c>
      <c r="T213" s="3">
        <v>692500</v>
      </c>
      <c r="U213" s="3">
        <v>630000</v>
      </c>
      <c r="V213" s="3">
        <v>655000</v>
      </c>
      <c r="W213" s="3">
        <v>575000</v>
      </c>
      <c r="X213" s="3">
        <v>676500</v>
      </c>
      <c r="Y213" s="3">
        <v>644000</v>
      </c>
      <c r="Z213" s="3">
        <v>690000</v>
      </c>
      <c r="AA213" s="3">
        <v>770000</v>
      </c>
      <c r="AB213" s="3">
        <v>640000</v>
      </c>
      <c r="AC213" s="3">
        <v>832500</v>
      </c>
      <c r="AD213" s="3">
        <v>980000</v>
      </c>
      <c r="AE213" s="3">
        <v>770000</v>
      </c>
      <c r="AF213" s="3">
        <v>2350000</v>
      </c>
      <c r="AG213" s="3">
        <v>927500</v>
      </c>
      <c r="AH213" s="3">
        <v>1140000</v>
      </c>
      <c r="AI213" s="3">
        <v>758591.5</v>
      </c>
      <c r="AJ213" s="3">
        <v>1720000</v>
      </c>
      <c r="AK213" s="3">
        <v>892000</v>
      </c>
      <c r="AL213" s="3">
        <v>884000</v>
      </c>
      <c r="AM213" s="3">
        <v>773500</v>
      </c>
      <c r="AN213" s="4">
        <v>836000</v>
      </c>
      <c r="AO213" s="4">
        <v>935000</v>
      </c>
      <c r="AP213" s="4">
        <v>1025000</v>
      </c>
      <c r="AQ213" s="4">
        <v>1300000</v>
      </c>
      <c r="AR213" s="4">
        <v>1009000</v>
      </c>
    </row>
    <row r="214" spans="1:44" ht="15" x14ac:dyDescent="0.2">
      <c r="A214" s="2" t="s">
        <v>202</v>
      </c>
      <c r="B214" s="3" t="s">
        <v>208</v>
      </c>
      <c r="C214" s="3">
        <v>0</v>
      </c>
      <c r="D214" s="3">
        <f>IFERROR(VLOOKUP(B214,'[1]All Metro Suburbs'!B$2:D$483,3,FALSE),0)</f>
        <v>0</v>
      </c>
      <c r="E214" s="3">
        <f>IFERROR(VLOOKUP(B214,[2]LSG_Stats_Combined!B$2:D$478,3,FALSE),0)</f>
        <v>0</v>
      </c>
      <c r="F214" s="3">
        <f>IFERROR(VLOOKUP(B214,[3]Sheet1!B$2:D$478,3,FALSE),0)</f>
        <v>1850000</v>
      </c>
      <c r="G214" s="3">
        <v>875000</v>
      </c>
      <c r="H214" s="3">
        <f>IFERROR(VLOOKUP(B214,'[1]All Metro Suburbs'!B$2:F$483,5,FALSE),)</f>
        <v>1250000</v>
      </c>
      <c r="I214" s="3">
        <f>IFERROR(VLOOKUP(B214,[2]LSG_Stats_Combined!B$2:F$478,5,FALSE),)</f>
        <v>0</v>
      </c>
      <c r="J214" s="3">
        <f>IFERROR(VLOOKUP(B214,[3]Sheet1!B$2:F$478,5,FALSE),0)</f>
        <v>0</v>
      </c>
      <c r="K214" s="3">
        <f>IFERROR(VLOOKUP(B214,[4]Sheet1!B$2:F$478,5,FALSE),0)</f>
        <v>620000</v>
      </c>
      <c r="L214" s="3">
        <f>IFERROR(VLOOKUP(B214,[5]LSG_Stats_Combined_2016q2!B$2:F$479,5,FALSE),0)</f>
        <v>0</v>
      </c>
      <c r="M214" s="3">
        <f>IFERROR(VLOOKUP(B214,[6]LSG_Stats_Combined_2016q3!B$2:F$479,5,FALSE),0)</f>
        <v>0</v>
      </c>
      <c r="N214" s="3">
        <f>IFERROR(VLOOKUP(B214,[7]LSG_Stats_Combined_2016q4!B$2:F$478,5,FALSE),0)</f>
        <v>0</v>
      </c>
      <c r="O214" s="3">
        <f>IFERROR(VLOOKUP(B214,[8]LSG_Stats_Combined_2017q1!B$2:F$479,5,FALSE),0)</f>
        <v>0</v>
      </c>
      <c r="P214" s="3">
        <f>IFERROR(VLOOKUP(B214,[9]LSG_Stats_Combined_2017q2!B$2:F$479,5,FALSE),0)</f>
        <v>0</v>
      </c>
      <c r="Q214" s="3">
        <f>IFERROR(VLOOKUP(B214,[10]City_Suburb_2017q3!B$2:F$479,5,FALSE),0)</f>
        <v>867000</v>
      </c>
      <c r="R214" s="3">
        <f>IFERROR(VLOOKUP(B214,[11]LSG_Stats_Combined_2017q4!B$2:F$480,5,FALSE),0)</f>
        <v>0</v>
      </c>
      <c r="S214" s="3">
        <f>IFERROR(VLOOKUP(B214,[12]LSG_Stats_Combined_2018q1!B$1:G$480,5,FALSE),0)</f>
        <v>0</v>
      </c>
      <c r="T214" s="3">
        <v>0</v>
      </c>
      <c r="U214" s="3">
        <v>2052500</v>
      </c>
      <c r="V214" s="3">
        <v>1230000</v>
      </c>
      <c r="W214" s="3">
        <v>0</v>
      </c>
      <c r="X214" s="3">
        <v>0</v>
      </c>
      <c r="Y214" s="3">
        <v>436000</v>
      </c>
      <c r="Z214" s="3">
        <v>742500</v>
      </c>
      <c r="AA214" s="3">
        <v>0</v>
      </c>
      <c r="AB214" s="3">
        <v>0</v>
      </c>
      <c r="AC214" s="3">
        <v>712000</v>
      </c>
      <c r="AD214" s="3">
        <v>0</v>
      </c>
      <c r="AE214" s="3">
        <v>0</v>
      </c>
      <c r="AF214" s="3">
        <v>828000</v>
      </c>
      <c r="AG214" s="3">
        <v>1207500</v>
      </c>
      <c r="AH214" s="3">
        <v>0</v>
      </c>
      <c r="AI214" s="3">
        <v>1185250</v>
      </c>
      <c r="AJ214" s="3">
        <v>1020000</v>
      </c>
      <c r="AK214" s="3">
        <v>0</v>
      </c>
      <c r="AL214" s="3">
        <v>0</v>
      </c>
      <c r="AM214" s="3">
        <v>1575000</v>
      </c>
      <c r="AN214" s="4">
        <v>1380000</v>
      </c>
      <c r="AO214" s="4">
        <v>0</v>
      </c>
      <c r="AP214" s="4">
        <v>1650000</v>
      </c>
      <c r="AQ214" s="4">
        <v>0</v>
      </c>
      <c r="AR214" s="4">
        <v>0</v>
      </c>
    </row>
    <row r="215" spans="1:44" ht="15" x14ac:dyDescent="0.2">
      <c r="A215" s="2" t="s">
        <v>202</v>
      </c>
      <c r="B215" s="3" t="s">
        <v>209</v>
      </c>
      <c r="C215" s="3">
        <v>0</v>
      </c>
      <c r="D215" s="3">
        <f>IFERROR(VLOOKUP(B215,'[1]All Metro Suburbs'!B$2:D$483,3,FALSE),0)</f>
        <v>697500</v>
      </c>
      <c r="E215" s="3">
        <f>IFERROR(VLOOKUP(B215,[2]LSG_Stats_Combined!B$2:D$478,3,FALSE),0)</f>
        <v>1625000</v>
      </c>
      <c r="F215" s="3">
        <f>IFERROR(VLOOKUP(B215,[3]Sheet1!B$2:D$478,3,FALSE),0)</f>
        <v>689500</v>
      </c>
      <c r="G215" s="3">
        <v>1500000</v>
      </c>
      <c r="H215" s="3">
        <f>IFERROR(VLOOKUP(B215,'[1]All Metro Suburbs'!B$2:F$483,5,FALSE),)</f>
        <v>0</v>
      </c>
      <c r="I215" s="3">
        <f>IFERROR(VLOOKUP(B215,[2]LSG_Stats_Combined!B$2:F$478,5,FALSE),)</f>
        <v>1120000</v>
      </c>
      <c r="J215" s="3">
        <f>IFERROR(VLOOKUP(B215,[3]Sheet1!B$2:F$478,5,FALSE),0)</f>
        <v>0</v>
      </c>
      <c r="K215" s="3">
        <f>IFERROR(VLOOKUP(B215,[4]Sheet1!B$2:F$478,5,FALSE),0)</f>
        <v>1080000</v>
      </c>
      <c r="L215" s="3">
        <f>IFERROR(VLOOKUP(B215,[5]LSG_Stats_Combined_2016q2!B$2:F$479,5,FALSE),0)</f>
        <v>917000</v>
      </c>
      <c r="M215" s="3">
        <f>IFERROR(VLOOKUP(B215,[6]LSG_Stats_Combined_2016q3!B$2:F$479,5,FALSE),0)</f>
        <v>940000</v>
      </c>
      <c r="N215" s="3">
        <f>IFERROR(VLOOKUP(B215,[7]LSG_Stats_Combined_2016q4!B$2:F$478,5,FALSE),0)</f>
        <v>855000</v>
      </c>
      <c r="O215" s="3">
        <f>IFERROR(VLOOKUP(B215,[8]LSG_Stats_Combined_2017q1!B$2:F$479,5,FALSE),0)</f>
        <v>0</v>
      </c>
      <c r="P215" s="3">
        <f>IFERROR(VLOOKUP(B215,[9]LSG_Stats_Combined_2017q2!B$2:F$479,5,FALSE),0)</f>
        <v>1005000</v>
      </c>
      <c r="Q215" s="3">
        <f>IFERROR(VLOOKUP(B215,[10]City_Suburb_2017q3!B$2:F$479,5,FALSE),0)</f>
        <v>0</v>
      </c>
      <c r="R215" s="3">
        <f>IFERROR(VLOOKUP(B215,[11]LSG_Stats_Combined_2017q4!B$2:F$480,5,FALSE),0)</f>
        <v>1015750</v>
      </c>
      <c r="S215" s="3">
        <f>IFERROR(VLOOKUP(B215,[12]LSG_Stats_Combined_2018q1!B$1:G$480,5,FALSE),0)</f>
        <v>0</v>
      </c>
      <c r="T215" s="3">
        <v>0</v>
      </c>
      <c r="U215" s="3">
        <v>949000</v>
      </c>
      <c r="V215" s="3">
        <v>0</v>
      </c>
      <c r="W215" s="3">
        <v>2342500</v>
      </c>
      <c r="X215" s="3">
        <v>0</v>
      </c>
      <c r="Y215" s="3">
        <v>1112000</v>
      </c>
      <c r="Z215" s="3">
        <v>1636000</v>
      </c>
      <c r="AA215" s="3">
        <v>655000</v>
      </c>
      <c r="AB215" s="3">
        <v>885000</v>
      </c>
      <c r="AC215" s="3">
        <v>740000</v>
      </c>
      <c r="AD215" s="3">
        <v>620000</v>
      </c>
      <c r="AE215" s="3">
        <v>662500</v>
      </c>
      <c r="AF215" s="3">
        <v>1430000</v>
      </c>
      <c r="AG215" s="3">
        <v>951000</v>
      </c>
      <c r="AH215" s="3">
        <v>1056000</v>
      </c>
      <c r="AI215" s="3">
        <v>1620000</v>
      </c>
      <c r="AJ215" s="3">
        <v>0</v>
      </c>
      <c r="AK215" s="3">
        <v>0</v>
      </c>
      <c r="AL215" s="3">
        <v>0</v>
      </c>
      <c r="AM215" s="3">
        <v>1485000</v>
      </c>
      <c r="AN215" s="4">
        <v>1914000</v>
      </c>
      <c r="AO215" s="4">
        <v>0</v>
      </c>
      <c r="AP215" s="4">
        <v>1960000</v>
      </c>
      <c r="AQ215" s="4">
        <v>0</v>
      </c>
      <c r="AR215" s="4">
        <v>2310000</v>
      </c>
    </row>
    <row r="216" spans="1:44" ht="15" x14ac:dyDescent="0.2">
      <c r="A216" s="2" t="s">
        <v>202</v>
      </c>
      <c r="B216" s="3" t="s">
        <v>210</v>
      </c>
      <c r="C216" s="3">
        <v>950000</v>
      </c>
      <c r="D216" s="3">
        <f>IFERROR(VLOOKUP(B216,'[1]All Metro Suburbs'!B$2:D$483,3,FALSE),0)</f>
        <v>664500</v>
      </c>
      <c r="E216" s="3">
        <f>IFERROR(VLOOKUP(B216,[2]LSG_Stats_Combined!B$2:D$478,3,FALSE),0)</f>
        <v>0</v>
      </c>
      <c r="F216" s="3">
        <f>IFERROR(VLOOKUP(B216,[3]Sheet1!B$2:D$478,3,FALSE),0)</f>
        <v>1015000</v>
      </c>
      <c r="G216" s="3">
        <v>775000</v>
      </c>
      <c r="H216" s="3">
        <f>IFERROR(VLOOKUP(B216,'[1]All Metro Suburbs'!B$2:F$483,5,FALSE),)</f>
        <v>1106500</v>
      </c>
      <c r="I216" s="3">
        <f>IFERROR(VLOOKUP(B216,[2]LSG_Stats_Combined!B$2:F$478,5,FALSE),)</f>
        <v>1216000</v>
      </c>
      <c r="J216" s="3">
        <f>IFERROR(VLOOKUP(B216,[3]Sheet1!B$2:F$478,5,FALSE),0)</f>
        <v>911500</v>
      </c>
      <c r="K216" s="3">
        <f>IFERROR(VLOOKUP(B216,[4]Sheet1!B$2:F$478,5,FALSE),0)</f>
        <v>1350000</v>
      </c>
      <c r="L216" s="3">
        <f>IFERROR(VLOOKUP(B216,[5]LSG_Stats_Combined_2016q2!B$2:F$479,5,FALSE),0)</f>
        <v>935000</v>
      </c>
      <c r="M216" s="3">
        <f>IFERROR(VLOOKUP(B216,[6]LSG_Stats_Combined_2016q3!B$2:F$479,5,FALSE),0)</f>
        <v>910000</v>
      </c>
      <c r="N216" s="3">
        <f>IFERROR(VLOOKUP(B216,[7]LSG_Stats_Combined_2016q4!B$2:F$478,5,FALSE),0)</f>
        <v>1798500</v>
      </c>
      <c r="O216" s="3">
        <f>IFERROR(VLOOKUP(B216,[8]LSG_Stats_Combined_2017q1!B$2:F$479,5,FALSE),0)</f>
        <v>0</v>
      </c>
      <c r="P216" s="3">
        <f>IFERROR(VLOOKUP(B216,[9]LSG_Stats_Combined_2017q2!B$2:F$479,5,FALSE),0)</f>
        <v>845000</v>
      </c>
      <c r="Q216" s="3">
        <f>IFERROR(VLOOKUP(B216,[10]City_Suburb_2017q3!B$2:F$479,5,FALSE),0)</f>
        <v>1660000</v>
      </c>
      <c r="R216" s="3">
        <f>IFERROR(VLOOKUP(B216,[11]LSG_Stats_Combined_2017q4!B$2:F$480,5,FALSE),0)</f>
        <v>1100000</v>
      </c>
      <c r="S216" s="3">
        <f>IFERROR(VLOOKUP(B216,[12]LSG_Stats_Combined_2018q1!B$1:G$480,5,FALSE),0)</f>
        <v>1430000</v>
      </c>
      <c r="T216" s="3">
        <v>1322500</v>
      </c>
      <c r="U216" s="3">
        <v>1516000</v>
      </c>
      <c r="V216" s="3">
        <v>1110000</v>
      </c>
      <c r="W216" s="3">
        <v>1160000</v>
      </c>
      <c r="X216" s="3">
        <v>910000</v>
      </c>
      <c r="Y216" s="3">
        <v>880000</v>
      </c>
      <c r="Z216" s="3">
        <v>1610000</v>
      </c>
      <c r="AA216" s="3">
        <v>1150000</v>
      </c>
      <c r="AB216" s="3">
        <v>940000</v>
      </c>
      <c r="AC216" s="3">
        <v>805000</v>
      </c>
      <c r="AD216" s="3">
        <v>765000</v>
      </c>
      <c r="AE216" s="3">
        <v>1551000</v>
      </c>
      <c r="AF216" s="3">
        <v>1200000</v>
      </c>
      <c r="AG216" s="3">
        <v>855000</v>
      </c>
      <c r="AH216" s="3">
        <v>844000</v>
      </c>
      <c r="AI216" s="3">
        <v>1700000</v>
      </c>
      <c r="AJ216" s="3">
        <v>1357500</v>
      </c>
      <c r="AK216" s="3">
        <v>2145000</v>
      </c>
      <c r="AL216" s="3">
        <v>1376500</v>
      </c>
      <c r="AM216" s="3">
        <v>1600000</v>
      </c>
      <c r="AN216" s="4">
        <v>2170500</v>
      </c>
      <c r="AO216" s="4">
        <v>1750000</v>
      </c>
      <c r="AP216" s="4">
        <v>1650000</v>
      </c>
      <c r="AQ216" s="4">
        <v>2000000</v>
      </c>
      <c r="AR216" s="4">
        <v>2600000</v>
      </c>
    </row>
    <row r="217" spans="1:44" ht="15" x14ac:dyDescent="0.2">
      <c r="A217" s="2" t="s">
        <v>202</v>
      </c>
      <c r="B217" s="3" t="s">
        <v>211</v>
      </c>
      <c r="C217" s="3">
        <v>1200000</v>
      </c>
      <c r="D217" s="3">
        <f>IFERROR(VLOOKUP(B217,'[1]All Metro Suburbs'!B$2:D$483,3,FALSE),0)</f>
        <v>646000</v>
      </c>
      <c r="E217" s="3">
        <f>IFERROR(VLOOKUP(B217,[2]LSG_Stats_Combined!B$2:D$478,3,FALSE),0)</f>
        <v>481000</v>
      </c>
      <c r="F217" s="3">
        <f>IFERROR(VLOOKUP(B217,[3]Sheet1!B$2:D$478,3,FALSE),0)</f>
        <v>825000</v>
      </c>
      <c r="G217" s="3">
        <v>755000</v>
      </c>
      <c r="H217" s="3">
        <f>IFERROR(VLOOKUP(B217,'[1]All Metro Suburbs'!B$2:F$483,5,FALSE),)</f>
        <v>550000</v>
      </c>
      <c r="I217" s="3">
        <f>IFERROR(VLOOKUP(B217,[2]LSG_Stats_Combined!B$2:F$478,5,FALSE),)</f>
        <v>674000</v>
      </c>
      <c r="J217" s="3">
        <f>IFERROR(VLOOKUP(B217,[3]Sheet1!B$2:F$478,5,FALSE),0)</f>
        <v>0</v>
      </c>
      <c r="K217" s="3">
        <f>IFERROR(VLOOKUP(B217,[4]Sheet1!B$2:F$478,5,FALSE),0)</f>
        <v>591000</v>
      </c>
      <c r="L217" s="3">
        <f>IFERROR(VLOOKUP(B217,[5]LSG_Stats_Combined_2016q2!B$2:F$479,5,FALSE),0)</f>
        <v>872500</v>
      </c>
      <c r="M217" s="3">
        <f>IFERROR(VLOOKUP(B217,[6]LSG_Stats_Combined_2016q3!B$2:F$479,5,FALSE),0)</f>
        <v>570000</v>
      </c>
      <c r="N217" s="3">
        <f>IFERROR(VLOOKUP(B217,[7]LSG_Stats_Combined_2016q4!B$2:F$478,5,FALSE),0)</f>
        <v>618000</v>
      </c>
      <c r="O217" s="3">
        <f>IFERROR(VLOOKUP(B217,[8]LSG_Stats_Combined_2017q1!B$2:F$479,5,FALSE),0)</f>
        <v>835000</v>
      </c>
      <c r="P217" s="3">
        <f>IFERROR(VLOOKUP(B217,[9]LSG_Stats_Combined_2017q2!B$2:F$479,5,FALSE),0)</f>
        <v>618000</v>
      </c>
      <c r="Q217" s="3">
        <f>IFERROR(VLOOKUP(B217,[10]City_Suburb_2017q3!B$2:F$479,5,FALSE),0)</f>
        <v>607500</v>
      </c>
      <c r="R217" s="3">
        <f>IFERROR(VLOOKUP(B217,[11]LSG_Stats_Combined_2017q4!B$2:F$480,5,FALSE),0)</f>
        <v>711000</v>
      </c>
      <c r="S217" s="3">
        <f>IFERROR(VLOOKUP(B217,[12]LSG_Stats_Combined_2018q1!B$1:G$480,5,FALSE),0)</f>
        <v>702500</v>
      </c>
      <c r="T217" s="3">
        <v>710500</v>
      </c>
      <c r="U217" s="3">
        <v>0</v>
      </c>
      <c r="V217" s="3">
        <v>655000</v>
      </c>
      <c r="W217" s="3">
        <v>684500</v>
      </c>
      <c r="X217" s="3">
        <v>730000</v>
      </c>
      <c r="Y217" s="3">
        <v>775000</v>
      </c>
      <c r="Z217" s="3">
        <v>710000</v>
      </c>
      <c r="AA217" s="3">
        <v>725750</v>
      </c>
      <c r="AB217" s="3">
        <v>920000</v>
      </c>
      <c r="AC217" s="3">
        <v>855094</v>
      </c>
      <c r="AD217" s="3">
        <v>923000</v>
      </c>
      <c r="AE217" s="3">
        <v>1047500</v>
      </c>
      <c r="AF217" s="3">
        <v>1047500</v>
      </c>
      <c r="AG217" s="3">
        <v>970000</v>
      </c>
      <c r="AH217" s="3">
        <v>1530000</v>
      </c>
      <c r="AI217" s="3">
        <v>1017500</v>
      </c>
      <c r="AJ217" s="3">
        <v>1406000</v>
      </c>
      <c r="AK217" s="3">
        <v>2374500</v>
      </c>
      <c r="AL217" s="3">
        <v>765000</v>
      </c>
      <c r="AM217" s="3">
        <v>1042500</v>
      </c>
      <c r="AN217" s="4">
        <v>1280000</v>
      </c>
      <c r="AO217" s="4">
        <v>1245000</v>
      </c>
      <c r="AP217" s="4">
        <v>1450000</v>
      </c>
      <c r="AQ217" s="4">
        <v>1166667</v>
      </c>
      <c r="AR217" s="4">
        <v>1000000</v>
      </c>
    </row>
    <row r="218" spans="1:44" ht="15" x14ac:dyDescent="0.2">
      <c r="A218" s="2" t="s">
        <v>202</v>
      </c>
      <c r="B218" s="3" t="s">
        <v>212</v>
      </c>
      <c r="C218" s="3">
        <v>635000</v>
      </c>
      <c r="D218" s="3">
        <f>IFERROR(VLOOKUP(B218,'[1]All Metro Suburbs'!B$2:D$483,3,FALSE),0)</f>
        <v>835000</v>
      </c>
      <c r="E218" s="3">
        <f>IFERROR(VLOOKUP(B218,[2]LSG_Stats_Combined!B$2:D$478,3,FALSE),0)</f>
        <v>1110500</v>
      </c>
      <c r="F218" s="3">
        <f>IFERROR(VLOOKUP(B218,[3]Sheet1!B$2:D$478,3,FALSE),0)</f>
        <v>1325000</v>
      </c>
      <c r="G218" s="3">
        <v>0</v>
      </c>
      <c r="H218" s="3">
        <f>IFERROR(VLOOKUP(B218,'[1]All Metro Suburbs'!B$2:F$483,5,FALSE),)</f>
        <v>0</v>
      </c>
      <c r="I218" s="3">
        <f>IFERROR(VLOOKUP(B218,[2]LSG_Stats_Combined!B$2:F$478,5,FALSE),)</f>
        <v>971500</v>
      </c>
      <c r="J218" s="3">
        <f>IFERROR(VLOOKUP(B218,[3]Sheet1!B$2:F$478,5,FALSE),0)</f>
        <v>1700000</v>
      </c>
      <c r="K218" s="3">
        <f>IFERROR(VLOOKUP(B218,[4]Sheet1!B$2:F$478,5,FALSE),0)</f>
        <v>1720000</v>
      </c>
      <c r="L218" s="3">
        <f>IFERROR(VLOOKUP(B218,[5]LSG_Stats_Combined_2016q2!B$2:F$479,5,FALSE),0)</f>
        <v>1006050</v>
      </c>
      <c r="M218" s="3">
        <f>IFERROR(VLOOKUP(B218,[6]LSG_Stats_Combined_2016q3!B$2:F$479,5,FALSE),0)</f>
        <v>1240000</v>
      </c>
      <c r="N218" s="3">
        <f>IFERROR(VLOOKUP(B218,[7]LSG_Stats_Combined_2016q4!B$2:F$478,5,FALSE),0)</f>
        <v>1083000</v>
      </c>
      <c r="O218" s="3">
        <f>IFERROR(VLOOKUP(B218,[8]LSG_Stats_Combined_2017q1!B$2:F$479,5,FALSE),0)</f>
        <v>589500</v>
      </c>
      <c r="P218" s="3">
        <f>IFERROR(VLOOKUP(B218,[9]LSG_Stats_Combined_2017q2!B$2:F$479,5,FALSE),0)</f>
        <v>1050000</v>
      </c>
      <c r="Q218" s="3">
        <f>IFERROR(VLOOKUP(B218,[10]City_Suburb_2017q3!B$2:F$479,5,FALSE),0)</f>
        <v>0</v>
      </c>
      <c r="R218" s="3">
        <f>IFERROR(VLOOKUP(B218,[11]LSG_Stats_Combined_2017q4!B$2:F$480,5,FALSE),0)</f>
        <v>0</v>
      </c>
      <c r="S218" s="3">
        <f>IFERROR(VLOOKUP(B218,[12]LSG_Stats_Combined_2018q1!B$1:G$480,5,FALSE),0)</f>
        <v>1642500</v>
      </c>
      <c r="T218" s="3">
        <v>0</v>
      </c>
      <c r="U218" s="3">
        <v>0</v>
      </c>
      <c r="V218" s="3">
        <v>867000</v>
      </c>
      <c r="W218" s="3">
        <v>0</v>
      </c>
      <c r="X218" s="3">
        <v>0</v>
      </c>
      <c r="Y218" s="3">
        <v>0</v>
      </c>
      <c r="Z218" s="3">
        <v>782000</v>
      </c>
      <c r="AA218" s="3">
        <v>1300000</v>
      </c>
      <c r="AB218" s="3">
        <v>1496700</v>
      </c>
      <c r="AC218" s="3">
        <v>1070000</v>
      </c>
      <c r="AD218" s="3">
        <v>1190000</v>
      </c>
      <c r="AE218" s="3">
        <v>1025000</v>
      </c>
      <c r="AF218" s="3">
        <v>717000</v>
      </c>
      <c r="AG218" s="3">
        <v>1365000</v>
      </c>
      <c r="AH218" s="3">
        <v>1350000</v>
      </c>
      <c r="AI218" s="3">
        <v>0</v>
      </c>
      <c r="AJ218" s="3">
        <v>1047500</v>
      </c>
      <c r="AK218" s="3">
        <v>0</v>
      </c>
      <c r="AL218" s="3">
        <v>0</v>
      </c>
      <c r="AM218" s="3">
        <v>890000</v>
      </c>
      <c r="AN218" s="4">
        <v>984000</v>
      </c>
      <c r="AO218" s="4">
        <v>960000</v>
      </c>
      <c r="AP218" s="4">
        <v>863600</v>
      </c>
      <c r="AQ218" s="4">
        <v>1100000</v>
      </c>
      <c r="AR218" s="4">
        <v>0</v>
      </c>
    </row>
    <row r="219" spans="1:44" ht="15" x14ac:dyDescent="0.2">
      <c r="A219" s="2" t="s">
        <v>202</v>
      </c>
      <c r="B219" s="3" t="s">
        <v>213</v>
      </c>
      <c r="C219" s="3">
        <v>641000</v>
      </c>
      <c r="D219" s="3">
        <f>IFERROR(VLOOKUP(B219,'[1]All Metro Suburbs'!B$2:D$483,3,FALSE),0)</f>
        <v>588500</v>
      </c>
      <c r="E219" s="3">
        <f>IFERROR(VLOOKUP(B219,[2]LSG_Stats_Combined!B$2:D$478,3,FALSE),0)</f>
        <v>530000</v>
      </c>
      <c r="F219" s="3">
        <f>IFERROR(VLOOKUP(B219,[3]Sheet1!B$2:D$478,3,FALSE),0)</f>
        <v>644500</v>
      </c>
      <c r="G219" s="3">
        <v>411000</v>
      </c>
      <c r="H219" s="3">
        <f>IFERROR(VLOOKUP(B219,'[1]All Metro Suburbs'!B$2:F$483,5,FALSE),)</f>
        <v>575000</v>
      </c>
      <c r="I219" s="3">
        <f>IFERROR(VLOOKUP(B219,[2]LSG_Stats_Combined!B$2:F$478,5,FALSE),)</f>
        <v>506250</v>
      </c>
      <c r="J219" s="3">
        <f>IFERROR(VLOOKUP(B219,[3]Sheet1!B$2:F$478,5,FALSE),0)</f>
        <v>699650</v>
      </c>
      <c r="K219" s="3">
        <f>IFERROR(VLOOKUP(B219,[4]Sheet1!B$2:F$478,5,FALSE),0)</f>
        <v>680000</v>
      </c>
      <c r="L219" s="3">
        <f>IFERROR(VLOOKUP(B219,[5]LSG_Stats_Combined_2016q2!B$2:F$479,5,FALSE),0)</f>
        <v>653000</v>
      </c>
      <c r="M219" s="3">
        <f>IFERROR(VLOOKUP(B219,[6]LSG_Stats_Combined_2016q3!B$2:F$479,5,FALSE),0)</f>
        <v>650000</v>
      </c>
      <c r="N219" s="3">
        <f>IFERROR(VLOOKUP(B219,[7]LSG_Stats_Combined_2016q4!B$2:F$478,5,FALSE),0)</f>
        <v>652500</v>
      </c>
      <c r="O219" s="3">
        <f>IFERROR(VLOOKUP(B219,[8]LSG_Stats_Combined_2017q1!B$2:F$479,5,FALSE),0)</f>
        <v>670000</v>
      </c>
      <c r="P219" s="3">
        <f>IFERROR(VLOOKUP(B219,[9]LSG_Stats_Combined_2017q2!B$2:F$479,5,FALSE),0)</f>
        <v>725000</v>
      </c>
      <c r="Q219" s="3">
        <f>IFERROR(VLOOKUP(B219,[10]City_Suburb_2017q3!B$2:F$479,5,FALSE),0)</f>
        <v>700000</v>
      </c>
      <c r="R219" s="3">
        <f>IFERROR(VLOOKUP(B219,[11]LSG_Stats_Combined_2017q4!B$2:F$480,5,FALSE),0)</f>
        <v>520000</v>
      </c>
      <c r="S219" s="3">
        <f>IFERROR(VLOOKUP(B219,[12]LSG_Stats_Combined_2018q1!B$1:G$480,5,FALSE),0)</f>
        <v>630000</v>
      </c>
      <c r="T219" s="3">
        <v>707500</v>
      </c>
      <c r="U219" s="3">
        <v>772500</v>
      </c>
      <c r="V219" s="3">
        <v>1224500</v>
      </c>
      <c r="W219" s="3">
        <v>749999</v>
      </c>
      <c r="X219" s="3">
        <v>610000</v>
      </c>
      <c r="Y219" s="3">
        <v>743500</v>
      </c>
      <c r="Z219" s="3">
        <v>810000</v>
      </c>
      <c r="AA219" s="3">
        <v>618750</v>
      </c>
      <c r="AB219" s="3">
        <v>649000</v>
      </c>
      <c r="AC219" s="3">
        <v>713000</v>
      </c>
      <c r="AD219" s="3">
        <v>614250</v>
      </c>
      <c r="AE219" s="3">
        <v>775000</v>
      </c>
      <c r="AF219" s="3">
        <v>965000</v>
      </c>
      <c r="AG219" s="3">
        <v>741000</v>
      </c>
      <c r="AH219" s="3">
        <v>850000</v>
      </c>
      <c r="AI219" s="3">
        <v>1562500</v>
      </c>
      <c r="AJ219" s="3">
        <v>1351000</v>
      </c>
      <c r="AK219" s="3">
        <v>995000</v>
      </c>
      <c r="AL219" s="3">
        <v>1512500</v>
      </c>
      <c r="AM219" s="3">
        <v>1495000</v>
      </c>
      <c r="AN219" s="4">
        <v>422050</v>
      </c>
      <c r="AO219" s="4">
        <v>1080000</v>
      </c>
      <c r="AP219" s="4">
        <v>975000</v>
      </c>
      <c r="AQ219" s="4">
        <v>1240000</v>
      </c>
      <c r="AR219" s="4">
        <v>1455000</v>
      </c>
    </row>
    <row r="220" spans="1:44" ht="15" x14ac:dyDescent="0.2">
      <c r="A220" s="2" t="s">
        <v>202</v>
      </c>
      <c r="B220" s="3" t="s">
        <v>214</v>
      </c>
      <c r="C220" s="3">
        <v>965000</v>
      </c>
      <c r="D220" s="3">
        <f>IFERROR(VLOOKUP(B220,'[1]All Metro Suburbs'!B$2:D$483,3,FALSE),0)</f>
        <v>965000</v>
      </c>
      <c r="E220" s="3">
        <f>IFERROR(VLOOKUP(B220,[2]LSG_Stats_Combined!B$2:D$478,3,FALSE),0)</f>
        <v>0</v>
      </c>
      <c r="F220" s="3">
        <f>IFERROR(VLOOKUP(B220,[3]Sheet1!B$2:D$478,3,FALSE),0)</f>
        <v>715000</v>
      </c>
      <c r="G220" s="3">
        <v>781000</v>
      </c>
      <c r="H220" s="3">
        <f>IFERROR(VLOOKUP(B220,'[1]All Metro Suburbs'!B$2:F$483,5,FALSE),)</f>
        <v>0</v>
      </c>
      <c r="I220" s="3">
        <f>IFERROR(VLOOKUP(B220,[2]LSG_Stats_Combined!B$2:F$478,5,FALSE),)</f>
        <v>0</v>
      </c>
      <c r="J220" s="3">
        <f>IFERROR(VLOOKUP(B220,[3]Sheet1!B$2:F$478,5,FALSE),0)</f>
        <v>1060000</v>
      </c>
      <c r="K220" s="3">
        <f>IFERROR(VLOOKUP(B220,[4]Sheet1!B$2:F$478,5,FALSE),0)</f>
        <v>927500</v>
      </c>
      <c r="L220" s="3">
        <f>IFERROR(VLOOKUP(B220,[5]LSG_Stats_Combined_2016q2!B$2:F$479,5,FALSE),0)</f>
        <v>775000</v>
      </c>
      <c r="M220" s="3">
        <f>IFERROR(VLOOKUP(B220,[6]LSG_Stats_Combined_2016q3!B$2:F$479,5,FALSE),0)</f>
        <v>1250000</v>
      </c>
      <c r="N220" s="3">
        <f>IFERROR(VLOOKUP(B220,[7]LSG_Stats_Combined_2016q4!B$2:F$478,5,FALSE),0)</f>
        <v>918000</v>
      </c>
      <c r="O220" s="3">
        <f>IFERROR(VLOOKUP(B220,[8]LSG_Stats_Combined_2017q1!B$2:F$479,5,FALSE),0)</f>
        <v>1220000</v>
      </c>
      <c r="P220" s="3">
        <f>IFERROR(VLOOKUP(B220,[9]LSG_Stats_Combined_2017q2!B$2:F$479,5,FALSE),0)</f>
        <v>0</v>
      </c>
      <c r="Q220" s="3">
        <f>IFERROR(VLOOKUP(B220,[10]City_Suburb_2017q3!B$2:F$479,5,FALSE),0)</f>
        <v>781000</v>
      </c>
      <c r="R220" s="3">
        <f>IFERROR(VLOOKUP(B220,[11]LSG_Stats_Combined_2017q4!B$2:F$480,5,FALSE),0)</f>
        <v>600000</v>
      </c>
      <c r="S220" s="3">
        <f>IFERROR(VLOOKUP(B220,[12]LSG_Stats_Combined_2018q1!B$1:G$480,5,FALSE),0)</f>
        <v>850000</v>
      </c>
      <c r="T220" s="3">
        <v>693368</v>
      </c>
      <c r="U220" s="3">
        <v>902000</v>
      </c>
      <c r="V220" s="3">
        <v>1160000</v>
      </c>
      <c r="W220" s="3">
        <v>0</v>
      </c>
      <c r="X220" s="3">
        <v>860000</v>
      </c>
      <c r="Y220" s="3">
        <v>0</v>
      </c>
      <c r="Z220" s="3">
        <v>1310000</v>
      </c>
      <c r="AA220" s="3">
        <v>892500</v>
      </c>
      <c r="AB220" s="3">
        <v>827500</v>
      </c>
      <c r="AC220" s="3">
        <v>747500</v>
      </c>
      <c r="AD220" s="3">
        <v>1185000</v>
      </c>
      <c r="AE220" s="3">
        <v>770000</v>
      </c>
      <c r="AF220" s="3">
        <v>1435000</v>
      </c>
      <c r="AG220" s="3">
        <v>901000</v>
      </c>
      <c r="AH220" s="3">
        <v>975000</v>
      </c>
      <c r="AI220" s="3">
        <v>930000</v>
      </c>
      <c r="AJ220" s="3">
        <v>1745000</v>
      </c>
      <c r="AK220" s="3">
        <v>0</v>
      </c>
      <c r="AL220" s="3">
        <v>0</v>
      </c>
      <c r="AM220" s="3">
        <v>1015000</v>
      </c>
      <c r="AN220" s="4">
        <v>1319000</v>
      </c>
      <c r="AO220" s="4">
        <v>0</v>
      </c>
      <c r="AP220" s="4">
        <v>0</v>
      </c>
      <c r="AQ220" s="4">
        <v>1251000</v>
      </c>
      <c r="AR220" s="4">
        <v>1218000</v>
      </c>
    </row>
    <row r="221" spans="1:44" ht="15" x14ac:dyDescent="0.2">
      <c r="A221" s="2" t="s">
        <v>202</v>
      </c>
      <c r="B221" s="3" t="s">
        <v>215</v>
      </c>
      <c r="C221" s="3">
        <v>915000</v>
      </c>
      <c r="D221" s="3">
        <f>IFERROR(VLOOKUP(B221,'[1]All Metro Suburbs'!B$2:D$483,3,FALSE),0)</f>
        <v>520000</v>
      </c>
      <c r="E221" s="3">
        <f>IFERROR(VLOOKUP(B221,[2]LSG_Stats_Combined!B$2:D$478,3,FALSE),0)</f>
        <v>620000</v>
      </c>
      <c r="F221" s="3">
        <f>IFERROR(VLOOKUP(B221,[3]Sheet1!B$2:D$478,3,FALSE),0)</f>
        <v>780000</v>
      </c>
      <c r="G221" s="3">
        <v>1250000</v>
      </c>
      <c r="H221" s="3">
        <f>IFERROR(VLOOKUP(B221,'[1]All Metro Suburbs'!B$2:F$483,5,FALSE),)</f>
        <v>1150000</v>
      </c>
      <c r="I221" s="3">
        <f>IFERROR(VLOOKUP(B221,[2]LSG_Stats_Combined!B$2:F$478,5,FALSE),)</f>
        <v>574500</v>
      </c>
      <c r="J221" s="3">
        <f>IFERROR(VLOOKUP(B221,[3]Sheet1!B$2:F$478,5,FALSE),0)</f>
        <v>873000</v>
      </c>
      <c r="K221" s="3">
        <f>IFERROR(VLOOKUP(B221,[4]Sheet1!B$2:F$478,5,FALSE),0)</f>
        <v>920000</v>
      </c>
      <c r="L221" s="3">
        <f>IFERROR(VLOOKUP(B221,[5]LSG_Stats_Combined_2016q2!B$2:F$479,5,FALSE),0)</f>
        <v>695000</v>
      </c>
      <c r="M221" s="3">
        <f>IFERROR(VLOOKUP(B221,[6]LSG_Stats_Combined_2016q3!B$2:F$479,5,FALSE),0)</f>
        <v>682500</v>
      </c>
      <c r="N221" s="3">
        <f>IFERROR(VLOOKUP(B221,[7]LSG_Stats_Combined_2016q4!B$2:F$478,5,FALSE),0)</f>
        <v>955130</v>
      </c>
      <c r="O221" s="3">
        <f>IFERROR(VLOOKUP(B221,[8]LSG_Stats_Combined_2017q1!B$2:F$479,5,FALSE),0)</f>
        <v>1035000</v>
      </c>
      <c r="P221" s="3">
        <f>IFERROR(VLOOKUP(B221,[9]LSG_Stats_Combined_2017q2!B$2:F$479,5,FALSE),0)</f>
        <v>862250</v>
      </c>
      <c r="Q221" s="3">
        <f>IFERROR(VLOOKUP(B221,[10]City_Suburb_2017q3!B$2:F$479,5,FALSE),0)</f>
        <v>0</v>
      </c>
      <c r="R221" s="3">
        <f>IFERROR(VLOOKUP(B221,[11]LSG_Stats_Combined_2017q4!B$2:F$480,5,FALSE),0)</f>
        <v>790000</v>
      </c>
      <c r="S221" s="3">
        <f>IFERROR(VLOOKUP(B221,[12]LSG_Stats_Combined_2018q1!B$1:G$480,5,FALSE),0)</f>
        <v>831000</v>
      </c>
      <c r="T221" s="3">
        <v>718000</v>
      </c>
      <c r="U221" s="3">
        <v>715000</v>
      </c>
      <c r="V221" s="3">
        <v>815000</v>
      </c>
      <c r="W221" s="3">
        <v>740000</v>
      </c>
      <c r="X221" s="3">
        <v>677000</v>
      </c>
      <c r="Y221" s="3">
        <v>873000</v>
      </c>
      <c r="Z221" s="3">
        <v>1100000</v>
      </c>
      <c r="AA221" s="3">
        <v>1020000</v>
      </c>
      <c r="AB221" s="3">
        <v>1440000</v>
      </c>
      <c r="AC221" s="3">
        <v>1350000</v>
      </c>
      <c r="AD221" s="3">
        <v>1462500</v>
      </c>
      <c r="AE221" s="3">
        <v>1200000</v>
      </c>
      <c r="AF221" s="3">
        <v>840000</v>
      </c>
      <c r="AG221" s="3">
        <v>1320000</v>
      </c>
      <c r="AH221" s="3">
        <v>2100000</v>
      </c>
      <c r="AI221" s="3">
        <v>1800000</v>
      </c>
      <c r="AJ221" s="3">
        <v>1750000</v>
      </c>
      <c r="AK221" s="3">
        <v>1368000</v>
      </c>
      <c r="AL221" s="3">
        <v>1650000</v>
      </c>
      <c r="AM221" s="3">
        <v>2135000</v>
      </c>
      <c r="AN221" s="4">
        <v>1190000</v>
      </c>
      <c r="AO221" s="4">
        <v>2320000</v>
      </c>
      <c r="AP221" s="4">
        <v>1321000</v>
      </c>
      <c r="AQ221" s="4">
        <v>1375000</v>
      </c>
      <c r="AR221" s="4">
        <v>1787500</v>
      </c>
    </row>
    <row r="222" spans="1:44" ht="15" x14ac:dyDescent="0.2">
      <c r="A222" s="2" t="s">
        <v>202</v>
      </c>
      <c r="B222" s="3" t="s">
        <v>216</v>
      </c>
      <c r="C222" s="3">
        <v>875000</v>
      </c>
      <c r="D222" s="3">
        <f>IFERROR(VLOOKUP(B222,'[1]All Metro Suburbs'!B$2:D$483,3,FALSE),0)</f>
        <v>766000</v>
      </c>
      <c r="E222" s="3">
        <f>IFERROR(VLOOKUP(B222,[2]LSG_Stats_Combined!B$2:D$478,3,FALSE),0)</f>
        <v>780000</v>
      </c>
      <c r="F222" s="3">
        <f>IFERROR(VLOOKUP(B222,[3]Sheet1!B$2:D$478,3,FALSE),0)</f>
        <v>820000</v>
      </c>
      <c r="G222" s="3">
        <v>900000</v>
      </c>
      <c r="H222" s="3">
        <f>IFERROR(VLOOKUP(B222,'[1]All Metro Suburbs'!B$2:F$483,5,FALSE),)</f>
        <v>830000</v>
      </c>
      <c r="I222" s="3">
        <f>IFERROR(VLOOKUP(B222,[2]LSG_Stats_Combined!B$2:F$478,5,FALSE),)</f>
        <v>1250000</v>
      </c>
      <c r="J222" s="3">
        <f>IFERROR(VLOOKUP(B222,[3]Sheet1!B$2:F$478,5,FALSE),0)</f>
        <v>605100</v>
      </c>
      <c r="K222" s="3">
        <f>IFERROR(VLOOKUP(B222,[4]Sheet1!B$2:F$478,5,FALSE),0)</f>
        <v>596500</v>
      </c>
      <c r="L222" s="3">
        <f>IFERROR(VLOOKUP(B222,[5]LSG_Stats_Combined_2016q2!B$2:F$479,5,FALSE),0)</f>
        <v>825000</v>
      </c>
      <c r="M222" s="3">
        <f>IFERROR(VLOOKUP(B222,[6]LSG_Stats_Combined_2016q3!B$2:F$479,5,FALSE),0)</f>
        <v>840000</v>
      </c>
      <c r="N222" s="3">
        <f>IFERROR(VLOOKUP(B222,[7]LSG_Stats_Combined_2016q4!B$2:F$478,5,FALSE),0)</f>
        <v>975000</v>
      </c>
      <c r="O222" s="3">
        <f>IFERROR(VLOOKUP(B222,[8]LSG_Stats_Combined_2017q1!B$2:F$479,5,FALSE),0)</f>
        <v>801000</v>
      </c>
      <c r="P222" s="3">
        <f>IFERROR(VLOOKUP(B222,[9]LSG_Stats_Combined_2017q2!B$2:F$479,5,FALSE),0)</f>
        <v>900000</v>
      </c>
      <c r="Q222" s="3">
        <f>IFERROR(VLOOKUP(B222,[10]City_Suburb_2017q3!B$2:F$479,5,FALSE),0)</f>
        <v>982500</v>
      </c>
      <c r="R222" s="3">
        <f>IFERROR(VLOOKUP(B222,[11]LSG_Stats_Combined_2017q4!B$2:F$480,5,FALSE),0)</f>
        <v>842750</v>
      </c>
      <c r="S222" s="3">
        <f>IFERROR(VLOOKUP(B222,[12]LSG_Stats_Combined_2018q1!B$1:G$480,5,FALSE),0)</f>
        <v>1102500</v>
      </c>
      <c r="T222" s="3">
        <v>1133500</v>
      </c>
      <c r="U222" s="3">
        <v>790000</v>
      </c>
      <c r="V222" s="3">
        <v>896000</v>
      </c>
      <c r="W222" s="3">
        <v>915000</v>
      </c>
      <c r="X222" s="3">
        <v>845000</v>
      </c>
      <c r="Y222" s="3">
        <v>856000</v>
      </c>
      <c r="Z222" s="3">
        <v>1165000</v>
      </c>
      <c r="AA222" s="3">
        <v>900000</v>
      </c>
      <c r="AB222" s="3">
        <v>641000</v>
      </c>
      <c r="AC222" s="3">
        <v>0</v>
      </c>
      <c r="AD222" s="3">
        <v>789000</v>
      </c>
      <c r="AE222" s="3">
        <v>883315</v>
      </c>
      <c r="AF222" s="3">
        <v>1791000</v>
      </c>
      <c r="AG222" s="3">
        <v>945000</v>
      </c>
      <c r="AH222" s="3">
        <v>1315000</v>
      </c>
      <c r="AI222" s="3">
        <v>0</v>
      </c>
      <c r="AJ222" s="3">
        <v>2360000</v>
      </c>
      <c r="AK222" s="3">
        <v>1525000</v>
      </c>
      <c r="AL222" s="3">
        <v>1250000</v>
      </c>
      <c r="AM222" s="3">
        <v>1340000</v>
      </c>
      <c r="AN222" s="4">
        <v>1870000</v>
      </c>
      <c r="AO222" s="4">
        <v>1410375</v>
      </c>
      <c r="AP222" s="4">
        <v>1400000</v>
      </c>
      <c r="AQ222" s="4">
        <v>1550000</v>
      </c>
      <c r="AR222" s="4">
        <v>1225000</v>
      </c>
    </row>
    <row r="223" spans="1:44" ht="15" x14ac:dyDescent="0.2">
      <c r="A223" s="2" t="s">
        <v>202</v>
      </c>
      <c r="B223" s="3" t="s">
        <v>217</v>
      </c>
      <c r="C223" s="3">
        <v>572500</v>
      </c>
      <c r="D223" s="3">
        <f>IFERROR(VLOOKUP(B223,'[1]All Metro Suburbs'!B$2:D$483,3,FALSE),0)</f>
        <v>545000</v>
      </c>
      <c r="E223" s="3">
        <f>IFERROR(VLOOKUP(B223,[2]LSG_Stats_Combined!B$2:D$478,3,FALSE),0)</f>
        <v>655625</v>
      </c>
      <c r="F223" s="3">
        <f>IFERROR(VLOOKUP(B223,[3]Sheet1!B$2:D$478,3,FALSE),0)</f>
        <v>537500</v>
      </c>
      <c r="G223" s="3">
        <v>556500</v>
      </c>
      <c r="H223" s="3">
        <f>IFERROR(VLOOKUP(B223,'[1]All Metro Suburbs'!B$2:F$483,5,FALSE),)</f>
        <v>530500</v>
      </c>
      <c r="I223" s="3">
        <f>IFERROR(VLOOKUP(B223,[2]LSG_Stats_Combined!B$2:F$478,5,FALSE),)</f>
        <v>606000</v>
      </c>
      <c r="J223" s="3">
        <f>IFERROR(VLOOKUP(B223,[3]Sheet1!B$2:F$478,5,FALSE),0)</f>
        <v>553000</v>
      </c>
      <c r="K223" s="3">
        <f>IFERROR(VLOOKUP(B223,[4]Sheet1!B$2:F$478,5,FALSE),0)</f>
        <v>585000</v>
      </c>
      <c r="L223" s="3">
        <f>IFERROR(VLOOKUP(B223,[5]LSG_Stats_Combined_2016q2!B$2:F$479,5,FALSE),0)</f>
        <v>0</v>
      </c>
      <c r="M223" s="3">
        <f>IFERROR(VLOOKUP(B223,[6]LSG_Stats_Combined_2016q3!B$2:F$479,5,FALSE),0)</f>
        <v>600000</v>
      </c>
      <c r="N223" s="3">
        <f>IFERROR(VLOOKUP(B223,[7]LSG_Stats_Combined_2016q4!B$2:F$478,5,FALSE),0)</f>
        <v>700000</v>
      </c>
      <c r="O223" s="3">
        <f>IFERROR(VLOOKUP(B223,[8]LSG_Stats_Combined_2017q1!B$2:F$479,5,FALSE),0)</f>
        <v>670000</v>
      </c>
      <c r="P223" s="3">
        <f>IFERROR(VLOOKUP(B223,[9]LSG_Stats_Combined_2017q2!B$2:F$479,5,FALSE),0)</f>
        <v>588000</v>
      </c>
      <c r="Q223" s="3">
        <f>IFERROR(VLOOKUP(B223,[10]City_Suburb_2017q3!B$2:F$479,5,FALSE),0)</f>
        <v>675500</v>
      </c>
      <c r="R223" s="3">
        <f>IFERROR(VLOOKUP(B223,[11]LSG_Stats_Combined_2017q4!B$2:F$480,5,FALSE),0)</f>
        <v>1080000</v>
      </c>
      <c r="S223" s="3">
        <f>IFERROR(VLOOKUP(B223,[12]LSG_Stats_Combined_2018q1!B$1:G$480,5,FALSE),0)</f>
        <v>650000</v>
      </c>
      <c r="T223" s="3">
        <v>851000</v>
      </c>
      <c r="U223" s="3">
        <v>646000</v>
      </c>
      <c r="V223" s="3">
        <v>700000</v>
      </c>
      <c r="W223" s="3">
        <v>605000</v>
      </c>
      <c r="X223" s="3">
        <v>787500</v>
      </c>
      <c r="Y223" s="3">
        <v>675000</v>
      </c>
      <c r="Z223" s="3">
        <v>575000</v>
      </c>
      <c r="AA223" s="3">
        <v>1280000</v>
      </c>
      <c r="AB223" s="3">
        <v>2010000</v>
      </c>
      <c r="AC223" s="3">
        <v>1762500</v>
      </c>
      <c r="AD223" s="3">
        <v>1060000</v>
      </c>
      <c r="AE223" s="3">
        <v>2085000</v>
      </c>
      <c r="AF223" s="3">
        <v>1335000</v>
      </c>
      <c r="AG223" s="3">
        <v>1637500</v>
      </c>
      <c r="AH223" s="3">
        <v>2200000</v>
      </c>
      <c r="AI223" s="3">
        <v>1360000</v>
      </c>
      <c r="AJ223" s="3">
        <v>1025000</v>
      </c>
      <c r="AK223" s="3">
        <v>1175000</v>
      </c>
      <c r="AL223" s="3">
        <v>1045000</v>
      </c>
      <c r="AM223" s="3">
        <v>1335000</v>
      </c>
      <c r="AN223" s="4">
        <v>1210000</v>
      </c>
      <c r="AO223" s="4">
        <v>983000</v>
      </c>
      <c r="AP223" s="4">
        <v>1335000</v>
      </c>
      <c r="AQ223" s="4">
        <v>1148000</v>
      </c>
      <c r="AR223" s="4">
        <v>1332500</v>
      </c>
    </row>
    <row r="224" spans="1:44" ht="15" x14ac:dyDescent="0.2">
      <c r="A224" s="2" t="s">
        <v>202</v>
      </c>
      <c r="B224" s="3" t="s">
        <v>218</v>
      </c>
      <c r="C224" s="3">
        <v>530500</v>
      </c>
      <c r="D224" s="3">
        <f>IFERROR(VLOOKUP(B224,'[1]All Metro Suburbs'!B$2:D$483,3,FALSE),0)</f>
        <v>623000</v>
      </c>
      <c r="E224" s="3">
        <f>IFERROR(VLOOKUP(B224,[2]LSG_Stats_Combined!B$2:D$478,3,FALSE),0)</f>
        <v>562500</v>
      </c>
      <c r="F224" s="3">
        <f>IFERROR(VLOOKUP(B224,[3]Sheet1!B$2:D$478,3,FALSE),0)</f>
        <v>603750</v>
      </c>
      <c r="G224" s="3">
        <v>581250</v>
      </c>
      <c r="H224" s="3">
        <f>IFERROR(VLOOKUP(B224,'[1]All Metro Suburbs'!B$2:F$483,5,FALSE),)</f>
        <v>775000</v>
      </c>
      <c r="I224" s="3">
        <f>IFERROR(VLOOKUP(B224,[2]LSG_Stats_Combined!B$2:F$478,5,FALSE),)</f>
        <v>622500</v>
      </c>
      <c r="J224" s="3">
        <f>IFERROR(VLOOKUP(B224,[3]Sheet1!B$2:F$478,5,FALSE),0)</f>
        <v>655000</v>
      </c>
      <c r="K224" s="3">
        <f>IFERROR(VLOOKUP(B224,[4]Sheet1!B$2:F$478,5,FALSE),0)</f>
        <v>770000</v>
      </c>
      <c r="L224" s="3">
        <f>IFERROR(VLOOKUP(B224,[5]LSG_Stats_Combined_2016q2!B$2:F$479,5,FALSE),0)</f>
        <v>905000</v>
      </c>
      <c r="M224" s="3">
        <f>IFERROR(VLOOKUP(B224,[6]LSG_Stats_Combined_2016q3!B$2:F$479,5,FALSE),0)</f>
        <v>895000</v>
      </c>
      <c r="N224" s="3">
        <f>IFERROR(VLOOKUP(B224,[7]LSG_Stats_Combined_2016q4!B$2:F$478,5,FALSE),0)</f>
        <v>735380</v>
      </c>
      <c r="O224" s="3">
        <f>IFERROR(VLOOKUP(B224,[8]LSG_Stats_Combined_2017q1!B$2:F$479,5,FALSE),0)</f>
        <v>800000</v>
      </c>
      <c r="P224" s="3">
        <f>IFERROR(VLOOKUP(B224,[9]LSG_Stats_Combined_2017q2!B$2:F$479,5,FALSE),0)</f>
        <v>680000</v>
      </c>
      <c r="Q224" s="3">
        <f>IFERROR(VLOOKUP(B224,[10]City_Suburb_2017q3!B$2:F$479,5,FALSE),0)</f>
        <v>636500</v>
      </c>
      <c r="R224" s="3">
        <f>IFERROR(VLOOKUP(B224,[11]LSG_Stats_Combined_2017q4!B$2:F$480,5,FALSE),0)</f>
        <v>735000</v>
      </c>
      <c r="S224" s="3">
        <f>IFERROR(VLOOKUP(B224,[12]LSG_Stats_Combined_2018q1!B$1:G$480,5,FALSE),0)</f>
        <v>655000</v>
      </c>
      <c r="T224" s="3">
        <v>810000</v>
      </c>
      <c r="U224" s="3">
        <v>767000</v>
      </c>
      <c r="V224" s="3">
        <v>924000</v>
      </c>
      <c r="W224" s="3">
        <v>742500</v>
      </c>
      <c r="X224" s="3">
        <v>690000</v>
      </c>
      <c r="Y224" s="3">
        <v>721000</v>
      </c>
      <c r="Z224" s="3">
        <v>855000</v>
      </c>
      <c r="AA224" s="3">
        <v>0</v>
      </c>
      <c r="AB224" s="3">
        <v>1180000</v>
      </c>
      <c r="AC224" s="3">
        <v>885000</v>
      </c>
      <c r="AD224" s="3">
        <v>885000</v>
      </c>
      <c r="AE224" s="3">
        <v>0</v>
      </c>
      <c r="AF224" s="3">
        <v>1080000</v>
      </c>
      <c r="AG224" s="3">
        <v>1212550</v>
      </c>
      <c r="AH224" s="3">
        <v>1705000</v>
      </c>
      <c r="AI224" s="3">
        <v>610000</v>
      </c>
      <c r="AJ224" s="3">
        <v>2075000</v>
      </c>
      <c r="AK224" s="3">
        <v>830000</v>
      </c>
      <c r="AL224" s="3">
        <v>1031000</v>
      </c>
      <c r="AM224" s="3">
        <v>667500</v>
      </c>
      <c r="AN224" s="4">
        <v>980000</v>
      </c>
      <c r="AO224" s="4">
        <v>1344000</v>
      </c>
      <c r="AP224" s="4">
        <v>1250000</v>
      </c>
      <c r="AQ224" s="4">
        <v>1107500</v>
      </c>
      <c r="AR224" s="4">
        <v>1760000</v>
      </c>
    </row>
    <row r="225" spans="1:44" ht="15" x14ac:dyDescent="0.2">
      <c r="A225" s="2" t="s">
        <v>202</v>
      </c>
      <c r="B225" s="3" t="s">
        <v>219</v>
      </c>
      <c r="C225" s="3">
        <v>890500</v>
      </c>
      <c r="D225" s="3">
        <f>IFERROR(VLOOKUP(B225,'[1]All Metro Suburbs'!B$2:D$483,3,FALSE),0)</f>
        <v>1300000</v>
      </c>
      <c r="E225" s="3">
        <f>IFERROR(VLOOKUP(B225,[2]LSG_Stats_Combined!B$2:D$478,3,FALSE),0)</f>
        <v>1025000</v>
      </c>
      <c r="F225" s="3">
        <f>IFERROR(VLOOKUP(B225,[3]Sheet1!B$2:D$478,3,FALSE),0)</f>
        <v>880000</v>
      </c>
      <c r="G225" s="3">
        <v>780000</v>
      </c>
      <c r="H225" s="3">
        <f>IFERROR(VLOOKUP(B225,'[1]All Metro Suburbs'!B$2:F$483,5,FALSE),)</f>
        <v>1175000</v>
      </c>
      <c r="I225" s="3">
        <f>IFERROR(VLOOKUP(B225,[2]LSG_Stats_Combined!B$2:F$478,5,FALSE),)</f>
        <v>775000</v>
      </c>
      <c r="J225" s="3">
        <f>IFERROR(VLOOKUP(B225,[3]Sheet1!B$2:F$478,5,FALSE),0)</f>
        <v>810000</v>
      </c>
      <c r="K225" s="3">
        <f>IFERROR(VLOOKUP(B225,[4]Sheet1!B$2:F$478,5,FALSE),0)</f>
        <v>0</v>
      </c>
      <c r="L225" s="3">
        <f>IFERROR(VLOOKUP(B225,[5]LSG_Stats_Combined_2016q2!B$2:F$479,5,FALSE),0)</f>
        <v>730250</v>
      </c>
      <c r="M225" s="3">
        <f>IFERROR(VLOOKUP(B225,[6]LSG_Stats_Combined_2016q3!B$2:F$479,5,FALSE),0)</f>
        <v>1100000</v>
      </c>
      <c r="N225" s="3">
        <f>IFERROR(VLOOKUP(B225,[7]LSG_Stats_Combined_2016q4!B$2:F$478,5,FALSE),0)</f>
        <v>866000</v>
      </c>
      <c r="O225" s="3">
        <f>IFERROR(VLOOKUP(B225,[8]LSG_Stats_Combined_2017q1!B$2:F$479,5,FALSE),0)</f>
        <v>936250</v>
      </c>
      <c r="P225" s="3">
        <f>IFERROR(VLOOKUP(B225,[9]LSG_Stats_Combined_2017q2!B$2:F$479,5,FALSE),0)</f>
        <v>910000</v>
      </c>
      <c r="Q225" s="3">
        <f>IFERROR(VLOOKUP(B225,[10]City_Suburb_2017q3!B$2:F$479,5,FALSE),0)</f>
        <v>0</v>
      </c>
      <c r="R225" s="3">
        <f>IFERROR(VLOOKUP(B225,[11]LSG_Stats_Combined_2017q4!B$2:F$480,5,FALSE),0)</f>
        <v>1602500</v>
      </c>
      <c r="S225" s="3">
        <f>IFERROR(VLOOKUP(B225,[12]LSG_Stats_Combined_2018q1!B$1:G$480,5,FALSE),0)</f>
        <v>1000000</v>
      </c>
      <c r="T225" s="3">
        <v>1120000</v>
      </c>
      <c r="U225" s="3">
        <v>878000</v>
      </c>
      <c r="V225" s="3">
        <v>787000</v>
      </c>
      <c r="W225" s="3">
        <v>1160000</v>
      </c>
      <c r="X225" s="3">
        <v>940000</v>
      </c>
      <c r="Y225" s="3">
        <v>840000</v>
      </c>
      <c r="Z225" s="3">
        <v>1200000</v>
      </c>
      <c r="AA225" s="3">
        <v>965000</v>
      </c>
      <c r="AB225" s="3">
        <v>880000</v>
      </c>
      <c r="AC225" s="3">
        <v>0</v>
      </c>
      <c r="AD225" s="3">
        <v>988500</v>
      </c>
      <c r="AE225" s="3">
        <v>896000</v>
      </c>
      <c r="AF225" s="3">
        <v>520000</v>
      </c>
      <c r="AG225" s="3">
        <v>2007000</v>
      </c>
      <c r="AH225" s="3">
        <v>1610000</v>
      </c>
      <c r="AI225" s="3">
        <v>545000</v>
      </c>
      <c r="AJ225" s="3">
        <v>623250</v>
      </c>
      <c r="AK225" s="3">
        <v>1590000</v>
      </c>
      <c r="AL225" s="3">
        <v>1580000</v>
      </c>
      <c r="AM225" s="3">
        <v>908000</v>
      </c>
      <c r="AN225" s="4">
        <v>1485000</v>
      </c>
      <c r="AO225" s="4">
        <v>1338500</v>
      </c>
      <c r="AP225" s="4">
        <v>1731500</v>
      </c>
      <c r="AQ225" s="4">
        <v>2135000</v>
      </c>
      <c r="AR225" s="4">
        <v>1707500</v>
      </c>
    </row>
    <row r="226" spans="1:44" ht="15" x14ac:dyDescent="0.2">
      <c r="A226" s="2" t="s">
        <v>202</v>
      </c>
      <c r="B226" s="3" t="s">
        <v>220</v>
      </c>
      <c r="C226" s="3">
        <v>591250</v>
      </c>
      <c r="D226" s="3">
        <f>IFERROR(VLOOKUP(B226,'[1]All Metro Suburbs'!B$2:D$483,3,FALSE),0)</f>
        <v>576475</v>
      </c>
      <c r="E226" s="3">
        <f>IFERROR(VLOOKUP(B226,[2]LSG_Stats_Combined!B$2:D$478,3,FALSE),0)</f>
        <v>710000</v>
      </c>
      <c r="F226" s="3">
        <f>IFERROR(VLOOKUP(B226,[3]Sheet1!B$2:D$478,3,FALSE),0)</f>
        <v>642000</v>
      </c>
      <c r="G226" s="3">
        <v>0</v>
      </c>
      <c r="H226" s="3">
        <f>IFERROR(VLOOKUP(B226,'[1]All Metro Suburbs'!B$2:F$483,5,FALSE),)</f>
        <v>841700</v>
      </c>
      <c r="I226" s="3">
        <f>IFERROR(VLOOKUP(B226,[2]LSG_Stats_Combined!B$2:F$478,5,FALSE),)</f>
        <v>0</v>
      </c>
      <c r="J226" s="3">
        <f>IFERROR(VLOOKUP(B226,[3]Sheet1!B$2:F$478,5,FALSE),0)</f>
        <v>614000</v>
      </c>
      <c r="K226" s="3">
        <f>IFERROR(VLOOKUP(B226,[4]Sheet1!B$2:F$478,5,FALSE),0)</f>
        <v>652000</v>
      </c>
      <c r="L226" s="3">
        <f>IFERROR(VLOOKUP(B226,[5]LSG_Stats_Combined_2016q2!B$2:F$479,5,FALSE),0)</f>
        <v>833000</v>
      </c>
      <c r="M226" s="3">
        <f>IFERROR(VLOOKUP(B226,[6]LSG_Stats_Combined_2016q3!B$2:F$479,5,FALSE),0)</f>
        <v>660000</v>
      </c>
      <c r="N226" s="3">
        <f>IFERROR(VLOOKUP(B226,[7]LSG_Stats_Combined_2016q4!B$2:F$478,5,FALSE),0)</f>
        <v>690500</v>
      </c>
      <c r="O226" s="3">
        <f>IFERROR(VLOOKUP(B226,[8]LSG_Stats_Combined_2017q1!B$2:F$479,5,FALSE),0)</f>
        <v>733000</v>
      </c>
      <c r="P226" s="3">
        <f>IFERROR(VLOOKUP(B226,[9]LSG_Stats_Combined_2017q2!B$2:F$479,5,FALSE),0)</f>
        <v>834000</v>
      </c>
      <c r="Q226" s="3">
        <f>IFERROR(VLOOKUP(B226,[10]City_Suburb_2017q3!B$2:F$479,5,FALSE),0)</f>
        <v>728250</v>
      </c>
      <c r="R226" s="3">
        <f>IFERROR(VLOOKUP(B226,[11]LSG_Stats_Combined_2017q4!B$2:F$480,5,FALSE),0)</f>
        <v>765000</v>
      </c>
      <c r="S226" s="3">
        <f>IFERROR(VLOOKUP(B226,[12]LSG_Stats_Combined_2018q1!B$1:G$480,5,FALSE),0)</f>
        <v>860000</v>
      </c>
      <c r="T226" s="3">
        <v>800000</v>
      </c>
      <c r="U226" s="3">
        <v>775000</v>
      </c>
      <c r="V226" s="3">
        <v>0</v>
      </c>
      <c r="W226" s="3">
        <v>793750</v>
      </c>
      <c r="X226" s="3">
        <v>810000</v>
      </c>
      <c r="Y226" s="3">
        <v>951650</v>
      </c>
      <c r="Z226" s="3">
        <v>655000</v>
      </c>
      <c r="AA226" s="3">
        <v>417500</v>
      </c>
      <c r="AB226" s="3">
        <v>435000</v>
      </c>
      <c r="AC226" s="3">
        <v>458000</v>
      </c>
      <c r="AD226" s="3">
        <v>448500</v>
      </c>
      <c r="AE226" s="3">
        <v>499500</v>
      </c>
      <c r="AF226" s="3">
        <v>432000</v>
      </c>
      <c r="AG226" s="3">
        <v>537000</v>
      </c>
      <c r="AH226" s="3">
        <v>577500</v>
      </c>
      <c r="AI226" s="3">
        <v>550000</v>
      </c>
      <c r="AJ226" s="3">
        <v>472500</v>
      </c>
      <c r="AK226" s="3">
        <v>957000</v>
      </c>
      <c r="AL226" s="3">
        <v>1056000</v>
      </c>
      <c r="AM226" s="3">
        <v>627500</v>
      </c>
      <c r="AN226" s="4">
        <v>995000</v>
      </c>
      <c r="AO226" s="4">
        <v>1310000</v>
      </c>
      <c r="AP226" s="4">
        <v>1428750</v>
      </c>
      <c r="AQ226" s="4">
        <v>1440000</v>
      </c>
      <c r="AR226" s="4">
        <v>1492500</v>
      </c>
    </row>
    <row r="227" spans="1:44" ht="15" x14ac:dyDescent="0.2">
      <c r="A227" s="2" t="s">
        <v>202</v>
      </c>
      <c r="B227" s="3" t="s">
        <v>221</v>
      </c>
      <c r="C227" s="3">
        <v>830000</v>
      </c>
      <c r="D227" s="3">
        <f>IFERROR(VLOOKUP(B227,'[1]All Metro Suburbs'!B$2:D$483,3,FALSE),0)</f>
        <v>1200000</v>
      </c>
      <c r="E227" s="3">
        <f>IFERROR(VLOOKUP(B227,[2]LSG_Stats_Combined!B$2:D$478,3,FALSE),0)</f>
        <v>925000</v>
      </c>
      <c r="F227" s="3">
        <f>IFERROR(VLOOKUP(B227,[3]Sheet1!B$2:D$478,3,FALSE),0)</f>
        <v>1020000</v>
      </c>
      <c r="G227" s="3">
        <v>1130000</v>
      </c>
      <c r="H227" s="3">
        <f>IFERROR(VLOOKUP(B227,'[1]All Metro Suburbs'!B$2:F$483,5,FALSE),)</f>
        <v>1116500</v>
      </c>
      <c r="I227" s="3">
        <f>IFERROR(VLOOKUP(B227,[2]LSG_Stats_Combined!B$2:F$478,5,FALSE),)</f>
        <v>1395000</v>
      </c>
      <c r="J227" s="3">
        <f>IFERROR(VLOOKUP(B227,[3]Sheet1!B$2:F$478,5,FALSE),0)</f>
        <v>1327500</v>
      </c>
      <c r="K227" s="3">
        <f>IFERROR(VLOOKUP(B227,[4]Sheet1!B$2:F$478,5,FALSE),0)</f>
        <v>1265000</v>
      </c>
      <c r="L227" s="3">
        <f>IFERROR(VLOOKUP(B227,[5]LSG_Stats_Combined_2016q2!B$2:F$479,5,FALSE),0)</f>
        <v>1410100</v>
      </c>
      <c r="M227" s="3">
        <f>IFERROR(VLOOKUP(B227,[6]LSG_Stats_Combined_2016q3!B$2:F$479,5,FALSE),0)</f>
        <v>1325000</v>
      </c>
      <c r="N227" s="3">
        <f>IFERROR(VLOOKUP(B227,[7]LSG_Stats_Combined_2016q4!B$2:F$478,5,FALSE),0)</f>
        <v>1350500</v>
      </c>
      <c r="O227" s="3">
        <f>IFERROR(VLOOKUP(B227,[8]LSG_Stats_Combined_2017q1!B$2:F$479,5,FALSE),0)</f>
        <v>1130000</v>
      </c>
      <c r="P227" s="3">
        <f>IFERROR(VLOOKUP(B227,[9]LSG_Stats_Combined_2017q2!B$2:F$479,5,FALSE),0)</f>
        <v>1525000</v>
      </c>
      <c r="Q227" s="3">
        <f>IFERROR(VLOOKUP(B227,[10]City_Suburb_2017q3!B$2:F$479,5,FALSE),0)</f>
        <v>1380000</v>
      </c>
      <c r="R227" s="3">
        <f>IFERROR(VLOOKUP(B227,[11]LSG_Stats_Combined_2017q4!B$2:F$480,5,FALSE),0)</f>
        <v>1282500</v>
      </c>
      <c r="S227" s="3">
        <f>IFERROR(VLOOKUP(B227,[12]LSG_Stats_Combined_2018q1!B$1:G$480,5,FALSE),0)</f>
        <v>1340000</v>
      </c>
      <c r="T227" s="3">
        <v>1231000</v>
      </c>
      <c r="U227" s="3">
        <v>1250000</v>
      </c>
      <c r="V227" s="3">
        <v>1212500</v>
      </c>
      <c r="W227" s="3">
        <v>1463000</v>
      </c>
      <c r="X227" s="3">
        <v>1005000</v>
      </c>
      <c r="Y227" s="3">
        <v>1062500</v>
      </c>
      <c r="Z227" s="3">
        <v>1217500</v>
      </c>
      <c r="AA227" s="3">
        <v>415000</v>
      </c>
      <c r="AB227" s="3">
        <v>405000</v>
      </c>
      <c r="AC227" s="3">
        <v>0</v>
      </c>
      <c r="AD227" s="3">
        <v>600000</v>
      </c>
      <c r="AE227" s="3">
        <v>0</v>
      </c>
      <c r="AF227" s="3">
        <v>442500</v>
      </c>
      <c r="AG227" s="3">
        <v>640000</v>
      </c>
      <c r="AH227" s="3">
        <v>427500</v>
      </c>
      <c r="AI227" s="3">
        <v>0</v>
      </c>
      <c r="AJ227" s="3">
        <v>579250</v>
      </c>
      <c r="AK227" s="3">
        <v>1820000</v>
      </c>
      <c r="AL227" s="3">
        <v>1817000</v>
      </c>
      <c r="AM227" s="3">
        <v>0</v>
      </c>
      <c r="AN227" s="4">
        <v>2250000</v>
      </c>
      <c r="AO227" s="4">
        <v>0</v>
      </c>
      <c r="AP227" s="4">
        <v>1865000</v>
      </c>
      <c r="AQ227" s="4">
        <v>2235000</v>
      </c>
      <c r="AR227" s="4">
        <v>2680000</v>
      </c>
    </row>
    <row r="228" spans="1:44" ht="15" x14ac:dyDescent="0.2">
      <c r="A228" s="2" t="s">
        <v>202</v>
      </c>
      <c r="B228" s="3" t="s">
        <v>222</v>
      </c>
      <c r="C228" s="3">
        <v>565000</v>
      </c>
      <c r="D228" s="3">
        <f>IFERROR(VLOOKUP(B228,'[1]All Metro Suburbs'!B$2:D$483,3,FALSE),0)</f>
        <v>613000</v>
      </c>
      <c r="E228" s="3">
        <f>IFERROR(VLOOKUP(B228,[2]LSG_Stats_Combined!B$2:D$478,3,FALSE),0)</f>
        <v>550000</v>
      </c>
      <c r="F228" s="3">
        <f>IFERROR(VLOOKUP(B228,[3]Sheet1!B$2:D$478,3,FALSE),0)</f>
        <v>651000</v>
      </c>
      <c r="G228" s="3">
        <v>655000</v>
      </c>
      <c r="H228" s="3">
        <f>IFERROR(VLOOKUP(B228,'[1]All Metro Suburbs'!B$2:F$483,5,FALSE),)</f>
        <v>667000</v>
      </c>
      <c r="I228" s="3">
        <f>IFERROR(VLOOKUP(B228,[2]LSG_Stats_Combined!B$2:F$478,5,FALSE),)</f>
        <v>750000</v>
      </c>
      <c r="J228" s="3">
        <f>IFERROR(VLOOKUP(B228,[3]Sheet1!B$2:F$478,5,FALSE),0)</f>
        <v>646500</v>
      </c>
      <c r="K228" s="3">
        <f>IFERROR(VLOOKUP(B228,[4]Sheet1!B$2:F$478,5,FALSE),0)</f>
        <v>1370000</v>
      </c>
      <c r="L228" s="3">
        <f>IFERROR(VLOOKUP(B228,[5]LSG_Stats_Combined_2016q2!B$2:F$479,5,FALSE),0)</f>
        <v>870000</v>
      </c>
      <c r="M228" s="3">
        <f>IFERROR(VLOOKUP(B228,[6]LSG_Stats_Combined_2016q3!B$2:F$479,5,FALSE),0)</f>
        <v>850000</v>
      </c>
      <c r="N228" s="3">
        <f>IFERROR(VLOOKUP(B228,[7]LSG_Stats_Combined_2016q4!B$2:F$478,5,FALSE),0)</f>
        <v>590000</v>
      </c>
      <c r="O228" s="3">
        <f>IFERROR(VLOOKUP(B228,[8]LSG_Stats_Combined_2017q1!B$2:F$479,5,FALSE),0)</f>
        <v>784500</v>
      </c>
      <c r="P228" s="3">
        <f>IFERROR(VLOOKUP(B228,[9]LSG_Stats_Combined_2017q2!B$2:F$479,5,FALSE),0)</f>
        <v>751000</v>
      </c>
      <c r="Q228" s="3">
        <f>IFERROR(VLOOKUP(B228,[10]City_Suburb_2017q3!B$2:F$479,5,FALSE),0)</f>
        <v>1103750</v>
      </c>
      <c r="R228" s="3">
        <f>IFERROR(VLOOKUP(B228,[11]LSG_Stats_Combined_2017q4!B$2:F$480,5,FALSE),0)</f>
        <v>1078000</v>
      </c>
      <c r="S228" s="3">
        <f>IFERROR(VLOOKUP(B228,[12]LSG_Stats_Combined_2018q1!B$1:G$480,5,FALSE),0)</f>
        <v>711000</v>
      </c>
      <c r="T228" s="3">
        <v>657000</v>
      </c>
      <c r="U228" s="3">
        <v>705500</v>
      </c>
      <c r="V228" s="3">
        <v>685000</v>
      </c>
      <c r="W228" s="3">
        <v>872500</v>
      </c>
      <c r="X228" s="3">
        <v>988500</v>
      </c>
      <c r="Y228" s="3">
        <v>770000</v>
      </c>
      <c r="Z228" s="3">
        <v>808750</v>
      </c>
      <c r="AA228" s="3">
        <v>362500</v>
      </c>
      <c r="AB228" s="3">
        <v>382250</v>
      </c>
      <c r="AC228" s="3">
        <v>395000</v>
      </c>
      <c r="AD228" s="3">
        <v>405000</v>
      </c>
      <c r="AE228" s="3">
        <v>420000</v>
      </c>
      <c r="AF228" s="3">
        <v>0</v>
      </c>
      <c r="AG228" s="3">
        <v>470000</v>
      </c>
      <c r="AH228" s="3">
        <v>475000</v>
      </c>
      <c r="AI228" s="3">
        <v>750000</v>
      </c>
      <c r="AJ228" s="3">
        <v>0</v>
      </c>
      <c r="AK228" s="3">
        <v>1600000</v>
      </c>
      <c r="AL228" s="3">
        <v>1100000</v>
      </c>
      <c r="AM228" s="3">
        <v>0</v>
      </c>
      <c r="AN228" s="4">
        <v>0</v>
      </c>
      <c r="AO228" s="4">
        <v>985000</v>
      </c>
      <c r="AP228" s="4">
        <v>1325500</v>
      </c>
      <c r="AQ228" s="4">
        <v>1427500</v>
      </c>
      <c r="AR228" s="4">
        <v>990000</v>
      </c>
    </row>
    <row r="229" spans="1:44" ht="15" x14ac:dyDescent="0.2">
      <c r="A229" s="2" t="s">
        <v>202</v>
      </c>
      <c r="B229" s="3" t="s">
        <v>223</v>
      </c>
      <c r="C229" s="3">
        <v>809000</v>
      </c>
      <c r="D229" s="3">
        <f>IFERROR(VLOOKUP(B229,'[1]All Metro Suburbs'!B$2:D$483,3,FALSE),0)</f>
        <v>0</v>
      </c>
      <c r="E229" s="3">
        <f>IFERROR(VLOOKUP(B229,[2]LSG_Stats_Combined!B$2:D$478,3,FALSE),0)</f>
        <v>660750</v>
      </c>
      <c r="F229" s="3">
        <f>IFERROR(VLOOKUP(B229,[3]Sheet1!B$2:D$478,3,FALSE),0)</f>
        <v>590000</v>
      </c>
      <c r="G229" s="3">
        <v>590000</v>
      </c>
      <c r="H229" s="3">
        <f>IFERROR(VLOOKUP(B229,'[1]All Metro Suburbs'!B$2:F$483,5,FALSE),)</f>
        <v>731000</v>
      </c>
      <c r="I229" s="3">
        <f>IFERROR(VLOOKUP(B229,[2]LSG_Stats_Combined!B$2:F$478,5,FALSE),)</f>
        <v>711000</v>
      </c>
      <c r="J229" s="3">
        <f>IFERROR(VLOOKUP(B229,[3]Sheet1!B$2:F$478,5,FALSE),0)</f>
        <v>492000</v>
      </c>
      <c r="K229" s="3">
        <f>IFERROR(VLOOKUP(B229,[4]Sheet1!B$2:F$478,5,FALSE),0)</f>
        <v>791250</v>
      </c>
      <c r="L229" s="3">
        <f>IFERROR(VLOOKUP(B229,[5]LSG_Stats_Combined_2016q2!B$2:F$479,5,FALSE),0)</f>
        <v>743500</v>
      </c>
      <c r="M229" s="3">
        <f>IFERROR(VLOOKUP(B229,[6]LSG_Stats_Combined_2016q3!B$2:F$479,5,FALSE),0)</f>
        <v>700000</v>
      </c>
      <c r="N229" s="3">
        <f>IFERROR(VLOOKUP(B229,[7]LSG_Stats_Combined_2016q4!B$2:F$478,5,FALSE),0)</f>
        <v>1075000</v>
      </c>
      <c r="O229" s="3">
        <f>IFERROR(VLOOKUP(B229,[8]LSG_Stats_Combined_2017q1!B$2:F$479,5,FALSE),0)</f>
        <v>830000</v>
      </c>
      <c r="P229" s="3">
        <f>IFERROR(VLOOKUP(B229,[9]LSG_Stats_Combined_2017q2!B$2:F$479,5,FALSE),0)</f>
        <v>840000</v>
      </c>
      <c r="Q229" s="3">
        <f>IFERROR(VLOOKUP(B229,[10]City_Suburb_2017q3!B$2:F$479,5,FALSE),0)</f>
        <v>1310000</v>
      </c>
      <c r="R229" s="3">
        <f>IFERROR(VLOOKUP(B229,[11]LSG_Stats_Combined_2017q4!B$2:F$480,5,FALSE),0)</f>
        <v>1107500</v>
      </c>
      <c r="S229" s="3">
        <f>IFERROR(VLOOKUP(B229,[12]LSG_Stats_Combined_2018q1!B$1:G$480,5,FALSE),0)</f>
        <v>932250</v>
      </c>
      <c r="T229" s="3">
        <v>840000</v>
      </c>
      <c r="U229" s="3">
        <v>765000</v>
      </c>
      <c r="V229" s="3">
        <v>952000</v>
      </c>
      <c r="W229" s="3">
        <v>1250000</v>
      </c>
      <c r="X229" s="3">
        <v>797500</v>
      </c>
      <c r="Y229" s="3">
        <v>875000</v>
      </c>
      <c r="Z229" s="3">
        <v>900000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  <c r="AF229" s="3">
        <v>735000</v>
      </c>
      <c r="AG229" s="3">
        <v>0</v>
      </c>
      <c r="AH229" s="3">
        <v>0</v>
      </c>
      <c r="AI229" s="3">
        <v>0</v>
      </c>
      <c r="AJ229" s="3">
        <v>1640000</v>
      </c>
      <c r="AK229" s="3">
        <v>1710000</v>
      </c>
      <c r="AL229" s="3">
        <v>1700000</v>
      </c>
      <c r="AM229" s="3">
        <v>0</v>
      </c>
      <c r="AN229" s="4">
        <v>1793000</v>
      </c>
      <c r="AO229" s="4">
        <v>1400000</v>
      </c>
      <c r="AP229" s="4">
        <v>2367500</v>
      </c>
      <c r="AQ229" s="4">
        <v>1450000</v>
      </c>
      <c r="AR229" s="4">
        <v>1317750</v>
      </c>
    </row>
    <row r="230" spans="1:44" ht="15" x14ac:dyDescent="0.2">
      <c r="A230" s="2" t="s">
        <v>224</v>
      </c>
      <c r="B230" s="3" t="s">
        <v>225</v>
      </c>
      <c r="C230" s="3">
        <v>423750</v>
      </c>
      <c r="D230" s="3">
        <f>IFERROR(VLOOKUP(B230,'[1]All Metro Suburbs'!B$2:D$483,3,FALSE),0)</f>
        <v>369975</v>
      </c>
      <c r="E230" s="3">
        <f>IFERROR(VLOOKUP(B230,[2]LSG_Stats_Combined!B$2:D$478,3,FALSE),0)</f>
        <v>395000</v>
      </c>
      <c r="F230" s="3">
        <f>IFERROR(VLOOKUP(B230,[3]Sheet1!B$2:D$478,3,FALSE),0)</f>
        <v>385000</v>
      </c>
      <c r="G230" s="3">
        <v>361250</v>
      </c>
      <c r="H230" s="3">
        <f>IFERROR(VLOOKUP(B230,'[1]All Metro Suburbs'!B$2:F$483,5,FALSE),)</f>
        <v>447500</v>
      </c>
      <c r="I230" s="3">
        <f>IFERROR(VLOOKUP(B230,[2]LSG_Stats_Combined!B$2:F$478,5,FALSE),)</f>
        <v>435000</v>
      </c>
      <c r="J230" s="3">
        <f>IFERROR(VLOOKUP(B230,[3]Sheet1!B$2:F$478,5,FALSE),0)</f>
        <v>402500</v>
      </c>
      <c r="K230" s="3">
        <f>IFERROR(VLOOKUP(B230,[4]Sheet1!B$2:F$478,5,FALSE),0)</f>
        <v>412500</v>
      </c>
      <c r="L230" s="3">
        <f>IFERROR(VLOOKUP(B230,[5]LSG_Stats_Combined_2016q2!B$2:F$479,5,FALSE),0)</f>
        <v>380500</v>
      </c>
      <c r="M230" s="3">
        <f>IFERROR(VLOOKUP(B230,[6]LSG_Stats_Combined_2016q3!B$2:F$479,5,FALSE),0)</f>
        <v>412500</v>
      </c>
      <c r="N230" s="3">
        <f>IFERROR(VLOOKUP(B230,[7]LSG_Stats_Combined_2016q4!B$2:F$478,5,FALSE),0)</f>
        <v>395000</v>
      </c>
      <c r="O230" s="3">
        <f>IFERROR(VLOOKUP(B230,[8]LSG_Stats_Combined_2017q1!B$2:F$479,5,FALSE),0)</f>
        <v>417500</v>
      </c>
      <c r="P230" s="3">
        <f>IFERROR(VLOOKUP(B230,[9]LSG_Stats_Combined_2017q2!B$2:F$479,5,FALSE),0)</f>
        <v>445000</v>
      </c>
      <c r="Q230" s="3">
        <f>IFERROR(VLOOKUP(B230,[10]City_Suburb_2017q3!B$2:F$479,5,FALSE),0)</f>
        <v>402500</v>
      </c>
      <c r="R230" s="3">
        <f>IFERROR(VLOOKUP(B230,[11]LSG_Stats_Combined_2017q4!B$2:F$480,5,FALSE),0)</f>
        <v>422500</v>
      </c>
      <c r="S230" s="3">
        <f>IFERROR(VLOOKUP(B230,[12]LSG_Stats_Combined_2018q1!B$1:G$480,5,FALSE),0)</f>
        <v>465500</v>
      </c>
      <c r="T230" s="3">
        <v>430000</v>
      </c>
      <c r="U230" s="3">
        <v>425000</v>
      </c>
      <c r="V230" s="3">
        <v>421000</v>
      </c>
      <c r="W230" s="3">
        <v>450000</v>
      </c>
      <c r="X230" s="3">
        <v>431000</v>
      </c>
      <c r="Y230" s="3">
        <v>422500</v>
      </c>
      <c r="Z230" s="3">
        <v>443000</v>
      </c>
      <c r="AA230" s="3">
        <v>505000</v>
      </c>
      <c r="AB230" s="3">
        <v>680000</v>
      </c>
      <c r="AC230" s="3">
        <v>642000</v>
      </c>
      <c r="AD230" s="3">
        <v>870000</v>
      </c>
      <c r="AE230" s="3">
        <v>761250</v>
      </c>
      <c r="AF230" s="3">
        <v>0</v>
      </c>
      <c r="AG230" s="3">
        <v>905000</v>
      </c>
      <c r="AH230" s="3">
        <v>0</v>
      </c>
      <c r="AI230" s="3">
        <v>438660</v>
      </c>
      <c r="AJ230" s="3">
        <v>0</v>
      </c>
      <c r="AK230" s="3">
        <v>667500</v>
      </c>
      <c r="AL230" s="3">
        <v>672000</v>
      </c>
      <c r="AM230" s="3">
        <v>480000</v>
      </c>
      <c r="AN230" s="4">
        <v>673000</v>
      </c>
      <c r="AO230" s="4">
        <v>687500</v>
      </c>
      <c r="AP230" s="4">
        <v>705000</v>
      </c>
      <c r="AQ230" s="4">
        <v>733750</v>
      </c>
      <c r="AR230" s="4">
        <v>761000</v>
      </c>
    </row>
    <row r="231" spans="1:44" ht="15" x14ac:dyDescent="0.2">
      <c r="A231" s="2" t="s">
        <v>224</v>
      </c>
      <c r="B231" s="3" t="s">
        <v>226</v>
      </c>
      <c r="C231" s="3">
        <v>315000</v>
      </c>
      <c r="D231" s="3">
        <f>IFERROR(VLOOKUP(B231,'[1]All Metro Suburbs'!B$2:D$483,3,FALSE),0)</f>
        <v>387000</v>
      </c>
      <c r="E231" s="3">
        <f>IFERROR(VLOOKUP(B231,[2]LSG_Stats_Combined!B$2:D$478,3,FALSE),0)</f>
        <v>340000</v>
      </c>
      <c r="F231" s="3">
        <f>IFERROR(VLOOKUP(B231,[3]Sheet1!B$2:D$478,3,FALSE),0)</f>
        <v>389000</v>
      </c>
      <c r="G231" s="3">
        <v>0</v>
      </c>
      <c r="H231" s="3">
        <f>IFERROR(VLOOKUP(B231,'[1]All Metro Suburbs'!B$2:F$483,5,FALSE),)</f>
        <v>348000</v>
      </c>
      <c r="I231" s="3">
        <f>IFERROR(VLOOKUP(B231,[2]LSG_Stats_Combined!B$2:F$478,5,FALSE),)</f>
        <v>0</v>
      </c>
      <c r="J231" s="3">
        <f>IFERROR(VLOOKUP(B231,[3]Sheet1!B$2:F$478,5,FALSE),0)</f>
        <v>0</v>
      </c>
      <c r="K231" s="3">
        <f>IFERROR(VLOOKUP(B231,[4]Sheet1!B$2:F$478,5,FALSE),0)</f>
        <v>0</v>
      </c>
      <c r="L231" s="3">
        <f>IFERROR(VLOOKUP(B231,[5]LSG_Stats_Combined_2016q2!B$2:F$479,5,FALSE),0)</f>
        <v>290000</v>
      </c>
      <c r="M231" s="3">
        <f>IFERROR(VLOOKUP(B231,[6]LSG_Stats_Combined_2016q3!B$2:F$479,5,FALSE),0)</f>
        <v>0</v>
      </c>
      <c r="N231" s="3">
        <f>IFERROR(VLOOKUP(B231,[7]LSG_Stats_Combined_2016q4!B$2:F$478,5,FALSE),0)</f>
        <v>514500</v>
      </c>
      <c r="O231" s="3">
        <f>IFERROR(VLOOKUP(B231,[8]LSG_Stats_Combined_2017q1!B$2:F$479,5,FALSE),0)</f>
        <v>460000</v>
      </c>
      <c r="P231" s="3">
        <f>IFERROR(VLOOKUP(B231,[9]LSG_Stats_Combined_2017q2!B$2:F$479,5,FALSE),0)</f>
        <v>575000</v>
      </c>
      <c r="Q231" s="3">
        <f>IFERROR(VLOOKUP(B231,[10]City_Suburb_2017q3!B$2:F$479,5,FALSE),0)</f>
        <v>520000</v>
      </c>
      <c r="R231" s="3">
        <f>IFERROR(VLOOKUP(B231,[11]LSG_Stats_Combined_2017q4!B$2:F$480,5,FALSE),0)</f>
        <v>425000</v>
      </c>
      <c r="S231" s="3">
        <f>IFERROR(VLOOKUP(B231,[12]LSG_Stats_Combined_2018q1!B$1:G$480,5,FALSE),0)</f>
        <v>550000</v>
      </c>
      <c r="T231" s="3">
        <v>340000</v>
      </c>
      <c r="U231" s="3">
        <v>0</v>
      </c>
      <c r="V231" s="3">
        <v>532250</v>
      </c>
      <c r="W231" s="3">
        <v>340000</v>
      </c>
      <c r="X231" s="3">
        <v>0</v>
      </c>
      <c r="Y231" s="3">
        <v>507500</v>
      </c>
      <c r="Z231" s="3">
        <v>355000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  <c r="AF231" s="3">
        <v>349000</v>
      </c>
      <c r="AG231" s="3">
        <v>0</v>
      </c>
      <c r="AH231" s="3">
        <v>0</v>
      </c>
      <c r="AI231" s="3">
        <v>535000</v>
      </c>
      <c r="AJ231" s="3">
        <v>452500</v>
      </c>
      <c r="AK231" s="3">
        <v>0</v>
      </c>
      <c r="AL231" s="3">
        <v>0</v>
      </c>
      <c r="AM231" s="3">
        <v>567750</v>
      </c>
      <c r="AN231" s="4">
        <v>850000</v>
      </c>
      <c r="AO231" s="4">
        <v>865000</v>
      </c>
      <c r="AP231" s="4">
        <v>840000</v>
      </c>
      <c r="AQ231" s="4">
        <v>877200</v>
      </c>
      <c r="AR231" s="4">
        <v>700000</v>
      </c>
    </row>
    <row r="232" spans="1:44" ht="15" x14ac:dyDescent="0.2">
      <c r="A232" s="2" t="s">
        <v>224</v>
      </c>
      <c r="B232" s="3" t="s">
        <v>227</v>
      </c>
      <c r="C232" s="3">
        <v>318500</v>
      </c>
      <c r="D232" s="3">
        <f>IFERROR(VLOOKUP(B232,'[1]All Metro Suburbs'!B$2:D$483,3,FALSE),0)</f>
        <v>330825</v>
      </c>
      <c r="E232" s="3">
        <f>IFERROR(VLOOKUP(B232,[2]LSG_Stats_Combined!B$2:D$478,3,FALSE),0)</f>
        <v>312000</v>
      </c>
      <c r="F232" s="3">
        <f>IFERROR(VLOOKUP(B232,[3]Sheet1!B$2:D$478,3,FALSE),0)</f>
        <v>320000</v>
      </c>
      <c r="G232" s="3">
        <v>333000</v>
      </c>
      <c r="H232" s="3">
        <f>IFERROR(VLOOKUP(B232,'[1]All Metro Suburbs'!B$2:F$483,5,FALSE),)</f>
        <v>336000</v>
      </c>
      <c r="I232" s="3">
        <f>IFERROR(VLOOKUP(B232,[2]LSG_Stats_Combined!B$2:F$478,5,FALSE),)</f>
        <v>345000</v>
      </c>
      <c r="J232" s="3">
        <f>IFERROR(VLOOKUP(B232,[3]Sheet1!B$2:F$478,5,FALSE),0)</f>
        <v>330000</v>
      </c>
      <c r="K232" s="3">
        <f>IFERROR(VLOOKUP(B232,[4]Sheet1!B$2:F$478,5,FALSE),0)</f>
        <v>376000</v>
      </c>
      <c r="L232" s="3">
        <f>IFERROR(VLOOKUP(B232,[5]LSG_Stats_Combined_2016q2!B$2:F$479,5,FALSE),0)</f>
        <v>330500</v>
      </c>
      <c r="M232" s="3">
        <f>IFERROR(VLOOKUP(B232,[6]LSG_Stats_Combined_2016q3!B$2:F$479,5,FALSE),0)</f>
        <v>347500</v>
      </c>
      <c r="N232" s="3">
        <f>IFERROR(VLOOKUP(B232,[7]LSG_Stats_Combined_2016q4!B$2:F$478,5,FALSE),0)</f>
        <v>349000</v>
      </c>
      <c r="O232" s="3">
        <f>IFERROR(VLOOKUP(B232,[8]LSG_Stats_Combined_2017q1!B$2:F$479,5,FALSE),0)</f>
        <v>352200</v>
      </c>
      <c r="P232" s="3">
        <f>IFERROR(VLOOKUP(B232,[9]LSG_Stats_Combined_2017q2!B$2:F$479,5,FALSE),0)</f>
        <v>358500</v>
      </c>
      <c r="Q232" s="3">
        <f>IFERROR(VLOOKUP(B232,[10]City_Suburb_2017q3!B$2:F$479,5,FALSE),0)</f>
        <v>343500</v>
      </c>
      <c r="R232" s="3">
        <f>IFERROR(VLOOKUP(B232,[11]LSG_Stats_Combined_2017q4!B$2:F$480,5,FALSE),0)</f>
        <v>344500</v>
      </c>
      <c r="S232" s="3">
        <f>IFERROR(VLOOKUP(B232,[12]LSG_Stats_Combined_2018q1!B$1:G$480,5,FALSE),0)</f>
        <v>345000</v>
      </c>
      <c r="T232" s="3">
        <v>370000</v>
      </c>
      <c r="U232" s="3">
        <v>341000</v>
      </c>
      <c r="V232" s="3">
        <v>345000</v>
      </c>
      <c r="W232" s="3">
        <v>356250</v>
      </c>
      <c r="X232" s="3">
        <v>390000</v>
      </c>
      <c r="Y232" s="3">
        <v>375000</v>
      </c>
      <c r="Z232" s="3">
        <v>380000</v>
      </c>
      <c r="AA232" s="3">
        <v>278000</v>
      </c>
      <c r="AB232" s="3">
        <v>287500</v>
      </c>
      <c r="AC232" s="3">
        <v>320000</v>
      </c>
      <c r="AD232" s="3">
        <v>313000</v>
      </c>
      <c r="AE232" s="3">
        <v>310000</v>
      </c>
      <c r="AF232" s="3">
        <v>410000</v>
      </c>
      <c r="AG232" s="3">
        <v>365750</v>
      </c>
      <c r="AH232" s="3">
        <v>411000</v>
      </c>
      <c r="AI232" s="3">
        <v>930000</v>
      </c>
      <c r="AJ232" s="3">
        <v>570000</v>
      </c>
      <c r="AK232" s="3">
        <v>567500</v>
      </c>
      <c r="AL232" s="3">
        <v>591000</v>
      </c>
      <c r="AM232" s="3">
        <v>596000</v>
      </c>
      <c r="AN232" s="4">
        <v>621000</v>
      </c>
      <c r="AO232" s="4">
        <v>642500</v>
      </c>
      <c r="AP232" s="4">
        <v>685000</v>
      </c>
      <c r="AQ232" s="4">
        <v>660000</v>
      </c>
      <c r="AR232" s="4">
        <v>727000</v>
      </c>
    </row>
    <row r="233" spans="1:44" ht="15" x14ac:dyDescent="0.2">
      <c r="A233" s="2" t="s">
        <v>224</v>
      </c>
      <c r="B233" s="3" t="s">
        <v>228</v>
      </c>
      <c r="C233" s="3">
        <v>0</v>
      </c>
      <c r="D233" s="3">
        <f>IFERROR(VLOOKUP(B233,'[1]All Metro Suburbs'!B$2:D$483,3,FALSE),0)</f>
        <v>0</v>
      </c>
      <c r="E233" s="3">
        <f>IFERROR(VLOOKUP(B233,[2]LSG_Stats_Combined!B$2:D$478,3,FALSE),0)</f>
        <v>0</v>
      </c>
      <c r="F233" s="3">
        <f>IFERROR(VLOOKUP(B233,[3]Sheet1!B$2:D$478,3,FALSE),0)</f>
        <v>0</v>
      </c>
      <c r="G233" s="3">
        <v>0</v>
      </c>
      <c r="H233" s="3">
        <f>IFERROR(VLOOKUP(B233,'[1]All Metro Suburbs'!B$2:F$483,5,FALSE),)</f>
        <v>0</v>
      </c>
      <c r="I233" s="3">
        <f>IFERROR(VLOOKUP(B233,[2]LSG_Stats_Combined!B$2:F$478,5,FALSE),)</f>
        <v>0</v>
      </c>
      <c r="J233" s="3">
        <f>IFERROR(VLOOKUP(B233,[3]Sheet1!B$2:F$478,5,FALSE),0)</f>
        <v>0</v>
      </c>
      <c r="K233" s="3">
        <f>IFERROR(VLOOKUP(B233,[4]Sheet1!B$2:F$478,5,FALSE),0)</f>
        <v>0</v>
      </c>
      <c r="L233" s="3">
        <f>IFERROR(VLOOKUP(B233,[5]LSG_Stats_Combined_2016q2!B$2:F$479,5,FALSE),0)</f>
        <v>0</v>
      </c>
      <c r="M233" s="3">
        <f>IFERROR(VLOOKUP(B233,[6]LSG_Stats_Combined_2016q3!B$2:F$479,5,FALSE),0)</f>
        <v>0</v>
      </c>
      <c r="N233" s="3">
        <f>IFERROR(VLOOKUP(B233,[7]LSG_Stats_Combined_2016q4!B$2:F$478,5,FALSE),0)</f>
        <v>0</v>
      </c>
      <c r="O233" s="3">
        <f>IFERROR(VLOOKUP(B233,[8]LSG_Stats_Combined_2017q1!B$2:F$479,5,FALSE),0)</f>
        <v>0</v>
      </c>
      <c r="P233" s="3">
        <f>IFERROR(VLOOKUP(B233,[9]LSG_Stats_Combined_2017q2!B$2:F$479,5,FALSE),0)</f>
        <v>0</v>
      </c>
      <c r="Q233" s="3">
        <f>IFERROR(VLOOKUP(B233,[10]City_Suburb_2017q3!B$2:F$479,5,FALSE),0)</f>
        <v>0</v>
      </c>
      <c r="R233" s="3">
        <f>IFERROR(VLOOKUP(B233,[11]LSG_Stats_Combined_2017q4!B$2:F$480,5,FALSE),0)</f>
        <v>0</v>
      </c>
      <c r="S233" s="3">
        <f>IFERROR(VLOOKUP(B233,[12]LSG_Stats_Combined_2018q1!B$1:G$480,5,FALSE),0)</f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345000</v>
      </c>
      <c r="AB233" s="3">
        <v>337000</v>
      </c>
      <c r="AC233" s="3">
        <v>355250</v>
      </c>
      <c r="AD233" s="3">
        <v>374500</v>
      </c>
      <c r="AE233" s="3">
        <v>394500</v>
      </c>
      <c r="AF233" s="3">
        <v>0</v>
      </c>
      <c r="AG233" s="3">
        <v>450000</v>
      </c>
      <c r="AH233" s="3">
        <v>485000</v>
      </c>
      <c r="AI233" s="3">
        <v>0</v>
      </c>
      <c r="AJ233" s="3">
        <v>0</v>
      </c>
      <c r="AK233" s="3">
        <v>0</v>
      </c>
      <c r="AL233" s="3">
        <v>0</v>
      </c>
      <c r="AM233" s="3">
        <v>0</v>
      </c>
      <c r="AN233" s="4">
        <v>0</v>
      </c>
      <c r="AO233" s="4">
        <v>0</v>
      </c>
      <c r="AP233" s="4">
        <v>0</v>
      </c>
      <c r="AQ233" s="4">
        <v>0</v>
      </c>
      <c r="AR233" s="4">
        <v>0</v>
      </c>
    </row>
    <row r="234" spans="1:44" ht="15" x14ac:dyDescent="0.2">
      <c r="A234" s="2" t="s">
        <v>224</v>
      </c>
      <c r="B234" s="3" t="s">
        <v>229</v>
      </c>
      <c r="C234" s="3">
        <v>549000</v>
      </c>
      <c r="D234" s="3">
        <f>IFERROR(VLOOKUP(B234,'[1]All Metro Suburbs'!B$2:D$483,3,FALSE),0)</f>
        <v>636000</v>
      </c>
      <c r="E234" s="3">
        <f>IFERROR(VLOOKUP(B234,[2]LSG_Stats_Combined!B$2:D$478,3,FALSE),0)</f>
        <v>725000</v>
      </c>
      <c r="F234" s="3">
        <f>IFERROR(VLOOKUP(B234,[3]Sheet1!B$2:D$478,3,FALSE),0)</f>
        <v>700000</v>
      </c>
      <c r="G234" s="3">
        <v>552000</v>
      </c>
      <c r="H234" s="3">
        <f>IFERROR(VLOOKUP(B234,'[1]All Metro Suburbs'!B$2:F$483,5,FALSE),)</f>
        <v>585000</v>
      </c>
      <c r="I234" s="3">
        <f>IFERROR(VLOOKUP(B234,[2]LSG_Stats_Combined!B$2:F$478,5,FALSE),)</f>
        <v>0</v>
      </c>
      <c r="J234" s="3">
        <f>IFERROR(VLOOKUP(B234,[3]Sheet1!B$2:F$478,5,FALSE),0)</f>
        <v>660000</v>
      </c>
      <c r="K234" s="3">
        <f>IFERROR(VLOOKUP(B234,[4]Sheet1!B$2:F$478,5,FALSE),0)</f>
        <v>0</v>
      </c>
      <c r="L234" s="3">
        <f>IFERROR(VLOOKUP(B234,[5]LSG_Stats_Combined_2016q2!B$2:F$479,5,FALSE),0)</f>
        <v>557500</v>
      </c>
      <c r="M234" s="3">
        <f>IFERROR(VLOOKUP(B234,[6]LSG_Stats_Combined_2016q3!B$2:F$479,5,FALSE),0)</f>
        <v>450000</v>
      </c>
      <c r="N234" s="3">
        <f>IFERROR(VLOOKUP(B234,[7]LSG_Stats_Combined_2016q4!B$2:F$478,5,FALSE),0)</f>
        <v>590000</v>
      </c>
      <c r="O234" s="3">
        <f>IFERROR(VLOOKUP(B234,[8]LSG_Stats_Combined_2017q1!B$2:F$479,5,FALSE),0)</f>
        <v>742500</v>
      </c>
      <c r="P234" s="3">
        <f>IFERROR(VLOOKUP(B234,[9]LSG_Stats_Combined_2017q2!B$2:F$479,5,FALSE),0)</f>
        <v>570000</v>
      </c>
      <c r="Q234" s="3">
        <f>IFERROR(VLOOKUP(B234,[10]City_Suburb_2017q3!B$2:F$479,5,FALSE),0)</f>
        <v>816000</v>
      </c>
      <c r="R234" s="3">
        <f>IFERROR(VLOOKUP(B234,[11]LSG_Stats_Combined_2017q4!B$2:F$480,5,FALSE),0)</f>
        <v>0</v>
      </c>
      <c r="S234" s="3">
        <f>IFERROR(VLOOKUP(B234,[12]LSG_Stats_Combined_2018q1!B$1:G$480,5,FALSE),0)</f>
        <v>723750</v>
      </c>
      <c r="T234" s="3">
        <v>677500</v>
      </c>
      <c r="U234" s="3">
        <v>719500</v>
      </c>
      <c r="V234" s="3">
        <v>620000</v>
      </c>
      <c r="W234" s="3">
        <v>506500</v>
      </c>
      <c r="X234" s="3">
        <v>605000</v>
      </c>
      <c r="Y234" s="3">
        <v>940000</v>
      </c>
      <c r="Z234" s="3">
        <v>860000</v>
      </c>
      <c r="AA234" s="3">
        <v>0</v>
      </c>
      <c r="AB234" s="3">
        <v>0</v>
      </c>
      <c r="AC234" s="3">
        <v>0</v>
      </c>
      <c r="AD234" s="3">
        <v>600000</v>
      </c>
      <c r="AE234" s="3">
        <v>414000</v>
      </c>
      <c r="AF234" s="3">
        <v>0</v>
      </c>
      <c r="AG234" s="3">
        <v>0</v>
      </c>
      <c r="AH234" s="3">
        <v>0</v>
      </c>
      <c r="AI234" s="3">
        <v>759000</v>
      </c>
      <c r="AJ234" s="3">
        <v>0</v>
      </c>
      <c r="AK234" s="3">
        <v>0</v>
      </c>
      <c r="AL234" s="3">
        <v>727000</v>
      </c>
      <c r="AM234" s="3">
        <v>832500</v>
      </c>
      <c r="AN234" s="4">
        <v>0</v>
      </c>
      <c r="AO234" s="4">
        <v>1075000</v>
      </c>
      <c r="AP234" s="4">
        <v>822000</v>
      </c>
      <c r="AQ234" s="4">
        <v>0</v>
      </c>
      <c r="AR234" s="4">
        <v>1210000</v>
      </c>
    </row>
    <row r="235" spans="1:44" ht="15" x14ac:dyDescent="0.2">
      <c r="A235" s="2" t="s">
        <v>224</v>
      </c>
      <c r="B235" s="3" t="s">
        <v>230</v>
      </c>
      <c r="C235" s="3">
        <v>0</v>
      </c>
      <c r="D235" s="3">
        <f>IFERROR(VLOOKUP(B235,'[1]All Metro Suburbs'!B$2:D$483,3,FALSE),0)</f>
        <v>0</v>
      </c>
      <c r="E235" s="3">
        <f>IFERROR(VLOOKUP(B235,[2]LSG_Stats_Combined!B$2:D$478,3,FALSE),0)</f>
        <v>0</v>
      </c>
      <c r="F235" s="3">
        <f>IFERROR(VLOOKUP(B235,[3]Sheet1!B$2:D$478,3,FALSE),0)</f>
        <v>0</v>
      </c>
      <c r="G235" s="3">
        <v>0</v>
      </c>
      <c r="H235" s="3">
        <f>IFERROR(VLOOKUP(B235,'[1]All Metro Suburbs'!B$2:F$483,5,FALSE),)</f>
        <v>0</v>
      </c>
      <c r="I235" s="3">
        <f>IFERROR(VLOOKUP(B235,[2]LSG_Stats_Combined!B$2:F$478,5,FALSE),)</f>
        <v>0</v>
      </c>
      <c r="J235" s="3">
        <f>IFERROR(VLOOKUP(B235,[3]Sheet1!B$2:F$478,5,FALSE),0)</f>
        <v>0</v>
      </c>
      <c r="K235" s="3">
        <f>IFERROR(VLOOKUP(B235,[4]Sheet1!B$2:F$478,5,FALSE),0)</f>
        <v>0</v>
      </c>
      <c r="L235" s="3">
        <f>IFERROR(VLOOKUP(B235,[5]LSG_Stats_Combined_2016q2!B$2:F$479,5,FALSE),0)</f>
        <v>0</v>
      </c>
      <c r="M235" s="3">
        <f>IFERROR(VLOOKUP(B235,[6]LSG_Stats_Combined_2016q3!B$2:F$479,5,FALSE),0)</f>
        <v>0</v>
      </c>
      <c r="N235" s="3">
        <f>IFERROR(VLOOKUP(B235,[7]LSG_Stats_Combined_2016q4!B$2:F$478,5,FALSE),0)</f>
        <v>0</v>
      </c>
      <c r="O235" s="3">
        <f>IFERROR(VLOOKUP(B235,[8]LSG_Stats_Combined_2017q1!B$2:F$479,5,FALSE),0)</f>
        <v>0</v>
      </c>
      <c r="P235" s="3">
        <f>IFERROR(VLOOKUP(B235,[9]LSG_Stats_Combined_2017q2!B$2:F$479,5,FALSE),0)</f>
        <v>0</v>
      </c>
      <c r="Q235" s="3">
        <f>IFERROR(VLOOKUP(B235,[10]City_Suburb_2017q3!B$2:F$479,5,FALSE),0)</f>
        <v>0</v>
      </c>
      <c r="R235" s="3">
        <f>IFERROR(VLOOKUP(B235,[11]LSG_Stats_Combined_2017q4!B$2:F$480,5,FALSE),0)</f>
        <v>0</v>
      </c>
      <c r="S235" s="3">
        <f>IFERROR(VLOOKUP(B235,[12]LSG_Stats_Combined_2018q1!B$1:G$480,5,FALSE),0)</f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3">
        <v>645000</v>
      </c>
      <c r="AG235" s="3">
        <v>0</v>
      </c>
      <c r="AH235" s="3">
        <v>0</v>
      </c>
      <c r="AI235" s="3">
        <v>1150000</v>
      </c>
      <c r="AJ235" s="3">
        <v>733500</v>
      </c>
      <c r="AK235" s="3">
        <v>0</v>
      </c>
      <c r="AL235" s="3">
        <v>0</v>
      </c>
      <c r="AM235" s="3">
        <v>983750</v>
      </c>
      <c r="AN235" s="4">
        <v>0</v>
      </c>
      <c r="AO235" s="4">
        <v>0</v>
      </c>
      <c r="AP235" s="4">
        <v>0</v>
      </c>
      <c r="AQ235" s="4">
        <v>0</v>
      </c>
      <c r="AR235" s="4">
        <v>0</v>
      </c>
    </row>
    <row r="236" spans="1:44" ht="15" x14ac:dyDescent="0.2">
      <c r="A236" s="2" t="s">
        <v>224</v>
      </c>
      <c r="B236" s="3" t="s">
        <v>231</v>
      </c>
      <c r="C236" s="3">
        <v>250500</v>
      </c>
      <c r="D236" s="3">
        <f>IFERROR(VLOOKUP(B236,'[1]All Metro Suburbs'!B$2:D$483,3,FALSE),0)</f>
        <v>269075</v>
      </c>
      <c r="E236" s="3">
        <f>IFERROR(VLOOKUP(B236,[2]LSG_Stats_Combined!B$2:D$478,3,FALSE),0)</f>
        <v>260000</v>
      </c>
      <c r="F236" s="3">
        <f>IFERROR(VLOOKUP(B236,[3]Sheet1!B$2:D$478,3,FALSE),0)</f>
        <v>260500</v>
      </c>
      <c r="G236" s="3">
        <v>239000</v>
      </c>
      <c r="H236" s="3">
        <f>IFERROR(VLOOKUP(B236,'[1]All Metro Suburbs'!B$2:F$483,5,FALSE),)</f>
        <v>257500</v>
      </c>
      <c r="I236" s="3">
        <f>IFERROR(VLOOKUP(B236,[2]LSG_Stats_Combined!B$2:F$478,5,FALSE),)</f>
        <v>280000</v>
      </c>
      <c r="J236" s="3">
        <f>IFERROR(VLOOKUP(B236,[3]Sheet1!B$2:F$478,5,FALSE),0)</f>
        <v>256875</v>
      </c>
      <c r="K236" s="3">
        <f>IFERROR(VLOOKUP(B236,[4]Sheet1!B$2:F$478,5,FALSE),0)</f>
        <v>275000</v>
      </c>
      <c r="L236" s="3">
        <f>IFERROR(VLOOKUP(B236,[5]LSG_Stats_Combined_2016q2!B$2:F$479,5,FALSE),0)</f>
        <v>272750</v>
      </c>
      <c r="M236" s="3">
        <f>IFERROR(VLOOKUP(B236,[6]LSG_Stats_Combined_2016q3!B$2:F$479,5,FALSE),0)</f>
        <v>260750</v>
      </c>
      <c r="N236" s="3">
        <f>IFERROR(VLOOKUP(B236,[7]LSG_Stats_Combined_2016q4!B$2:F$478,5,FALSE),0)</f>
        <v>265100</v>
      </c>
      <c r="O236" s="3">
        <f>IFERROR(VLOOKUP(B236,[8]LSG_Stats_Combined_2017q1!B$2:F$479,5,FALSE),0)</f>
        <v>268000</v>
      </c>
      <c r="P236" s="3">
        <f>IFERROR(VLOOKUP(B236,[9]LSG_Stats_Combined_2017q2!B$2:F$479,5,FALSE),0)</f>
        <v>265000</v>
      </c>
      <c r="Q236" s="3">
        <f>IFERROR(VLOOKUP(B236,[10]City_Suburb_2017q3!B$2:F$479,5,FALSE),0)</f>
        <v>268000</v>
      </c>
      <c r="R236" s="3">
        <f>IFERROR(VLOOKUP(B236,[11]LSG_Stats_Combined_2017q4!B$2:F$480,5,FALSE),0)</f>
        <v>238250</v>
      </c>
      <c r="S236" s="3">
        <f>IFERROR(VLOOKUP(B236,[12]LSG_Stats_Combined_2018q1!B$1:G$480,5,FALSE),0)</f>
        <v>265000</v>
      </c>
      <c r="T236" s="3">
        <v>277500</v>
      </c>
      <c r="U236" s="3">
        <v>265000</v>
      </c>
      <c r="V236" s="3">
        <v>260000</v>
      </c>
      <c r="W236" s="3">
        <v>279000</v>
      </c>
      <c r="X236" s="3">
        <v>270500</v>
      </c>
      <c r="Y236" s="3">
        <v>295000</v>
      </c>
      <c r="Z236" s="3">
        <v>280000</v>
      </c>
      <c r="AA236" s="3">
        <v>556250</v>
      </c>
      <c r="AB236" s="3">
        <v>505000</v>
      </c>
      <c r="AC236" s="3">
        <v>575684</v>
      </c>
      <c r="AD236" s="3">
        <v>584000</v>
      </c>
      <c r="AE236" s="3">
        <v>623000</v>
      </c>
      <c r="AF236" s="3">
        <v>1027500</v>
      </c>
      <c r="AG236" s="3">
        <v>665500</v>
      </c>
      <c r="AH236" s="3">
        <v>763168</v>
      </c>
      <c r="AI236" s="3">
        <v>663000</v>
      </c>
      <c r="AJ236" s="3">
        <v>1157500</v>
      </c>
      <c r="AK236" s="3">
        <v>470000</v>
      </c>
      <c r="AL236" s="3">
        <v>481500</v>
      </c>
      <c r="AM236" s="3">
        <v>733000</v>
      </c>
      <c r="AN236" s="4">
        <v>461000</v>
      </c>
      <c r="AO236" s="4">
        <v>515500</v>
      </c>
      <c r="AP236" s="4">
        <v>530000</v>
      </c>
      <c r="AQ236" s="4">
        <v>540000</v>
      </c>
      <c r="AR236" s="4">
        <v>597500</v>
      </c>
    </row>
    <row r="237" spans="1:44" ht="15" x14ac:dyDescent="0.2">
      <c r="A237" s="2" t="s">
        <v>224</v>
      </c>
      <c r="B237" s="3" t="s">
        <v>232</v>
      </c>
      <c r="C237" s="3">
        <v>335000</v>
      </c>
      <c r="D237" s="3">
        <f>IFERROR(VLOOKUP(B237,'[1]All Metro Suburbs'!B$2:D$483,3,FALSE),0)</f>
        <v>330000</v>
      </c>
      <c r="E237" s="3">
        <f>IFERROR(VLOOKUP(B237,[2]LSG_Stats_Combined!B$2:D$478,3,FALSE),0)</f>
        <v>320000</v>
      </c>
      <c r="F237" s="3">
        <f>IFERROR(VLOOKUP(B237,[3]Sheet1!B$2:D$478,3,FALSE),0)</f>
        <v>332500</v>
      </c>
      <c r="G237" s="3">
        <v>305000</v>
      </c>
      <c r="H237" s="3">
        <f>IFERROR(VLOOKUP(B237,'[1]All Metro Suburbs'!B$2:F$483,5,FALSE),)</f>
        <v>357000</v>
      </c>
      <c r="I237" s="3">
        <f>IFERROR(VLOOKUP(B237,[2]LSG_Stats_Combined!B$2:F$478,5,FALSE),)</f>
        <v>335000</v>
      </c>
      <c r="J237" s="3">
        <f>IFERROR(VLOOKUP(B237,[3]Sheet1!B$2:F$478,5,FALSE),0)</f>
        <v>349000</v>
      </c>
      <c r="K237" s="3">
        <f>IFERROR(VLOOKUP(B237,[4]Sheet1!B$2:F$478,5,FALSE),0)</f>
        <v>352500</v>
      </c>
      <c r="L237" s="3">
        <f>IFERROR(VLOOKUP(B237,[5]LSG_Stats_Combined_2016q2!B$2:F$479,5,FALSE),0)</f>
        <v>348100</v>
      </c>
      <c r="M237" s="3">
        <f>IFERROR(VLOOKUP(B237,[6]LSG_Stats_Combined_2016q3!B$2:F$479,5,FALSE),0)</f>
        <v>341500</v>
      </c>
      <c r="N237" s="3">
        <f>IFERROR(VLOOKUP(B237,[7]LSG_Stats_Combined_2016q4!B$2:F$478,5,FALSE),0)</f>
        <v>357000</v>
      </c>
      <c r="O237" s="3">
        <f>IFERROR(VLOOKUP(B237,[8]LSG_Stats_Combined_2017q1!B$2:F$479,5,FALSE),0)</f>
        <v>360000</v>
      </c>
      <c r="P237" s="3">
        <f>IFERROR(VLOOKUP(B237,[9]LSG_Stats_Combined_2017q2!B$2:F$479,5,FALSE),0)</f>
        <v>360000</v>
      </c>
      <c r="Q237" s="3">
        <f>IFERROR(VLOOKUP(B237,[10]City_Suburb_2017q3!B$2:F$479,5,FALSE),0)</f>
        <v>350000</v>
      </c>
      <c r="R237" s="3">
        <f>IFERROR(VLOOKUP(B237,[11]LSG_Stats_Combined_2017q4!B$2:F$480,5,FALSE),0)</f>
        <v>375000</v>
      </c>
      <c r="S237" s="3">
        <f>IFERROR(VLOOKUP(B237,[12]LSG_Stats_Combined_2018q1!B$1:G$480,5,FALSE),0)</f>
        <v>394650</v>
      </c>
      <c r="T237" s="3">
        <v>358000</v>
      </c>
      <c r="U237" s="3">
        <v>329000</v>
      </c>
      <c r="V237" s="3">
        <v>385000</v>
      </c>
      <c r="W237" s="3">
        <v>374000</v>
      </c>
      <c r="X237" s="3">
        <v>380000</v>
      </c>
      <c r="Y237" s="3">
        <v>367750</v>
      </c>
      <c r="Z237" s="3">
        <v>380000</v>
      </c>
      <c r="AA237" s="3">
        <v>840000</v>
      </c>
      <c r="AB237" s="3">
        <v>710000</v>
      </c>
      <c r="AC237" s="3">
        <v>788250</v>
      </c>
      <c r="AD237" s="3">
        <v>870000</v>
      </c>
      <c r="AE237" s="3">
        <v>815750</v>
      </c>
      <c r="AF237" s="3">
        <v>584000</v>
      </c>
      <c r="AG237" s="3">
        <v>970000</v>
      </c>
      <c r="AH237" s="3">
        <v>1165000</v>
      </c>
      <c r="AI237" s="3">
        <v>0</v>
      </c>
      <c r="AJ237" s="3">
        <v>717500</v>
      </c>
      <c r="AK237" s="3">
        <v>581000</v>
      </c>
      <c r="AL237" s="3">
        <v>552500</v>
      </c>
      <c r="AM237" s="3">
        <v>0</v>
      </c>
      <c r="AN237" s="4">
        <v>583500</v>
      </c>
      <c r="AO237" s="4">
        <v>565000</v>
      </c>
      <c r="AP237" s="4">
        <v>620000</v>
      </c>
      <c r="AQ237" s="4">
        <v>681500</v>
      </c>
      <c r="AR237" s="4">
        <v>675250</v>
      </c>
    </row>
    <row r="238" spans="1:44" ht="15" x14ac:dyDescent="0.2">
      <c r="A238" s="2" t="s">
        <v>224</v>
      </c>
      <c r="B238" s="3" t="s">
        <v>233</v>
      </c>
      <c r="C238" s="3">
        <v>0</v>
      </c>
      <c r="D238" s="3">
        <f>IFERROR(VLOOKUP(B238,'[1]All Metro Suburbs'!B$2:D$483,3,FALSE),0)</f>
        <v>420000</v>
      </c>
      <c r="E238" s="3">
        <f>IFERROR(VLOOKUP(B238,[2]LSG_Stats_Combined!B$2:D$478,3,FALSE),0)</f>
        <v>369000</v>
      </c>
      <c r="F238" s="3">
        <f>IFERROR(VLOOKUP(B238,[3]Sheet1!B$2:D$478,3,FALSE),0)</f>
        <v>0</v>
      </c>
      <c r="G238" s="3">
        <v>0</v>
      </c>
      <c r="H238" s="3">
        <f>IFERROR(VLOOKUP(B238,'[1]All Metro Suburbs'!B$2:F$483,5,FALSE),)</f>
        <v>391000</v>
      </c>
      <c r="I238" s="3">
        <f>IFERROR(VLOOKUP(B238,[2]LSG_Stats_Combined!B$2:F$478,5,FALSE),)</f>
        <v>0</v>
      </c>
      <c r="J238" s="3">
        <f>IFERROR(VLOOKUP(B238,[3]Sheet1!B$2:F$478,5,FALSE),0)</f>
        <v>320000</v>
      </c>
      <c r="K238" s="3">
        <f>IFERROR(VLOOKUP(B238,[4]Sheet1!B$2:F$478,5,FALSE),0)</f>
        <v>0</v>
      </c>
      <c r="L238" s="3">
        <f>IFERROR(VLOOKUP(B238,[5]LSG_Stats_Combined_2016q2!B$2:F$479,5,FALSE),0)</f>
        <v>462500</v>
      </c>
      <c r="M238" s="3">
        <f>IFERROR(VLOOKUP(B238,[6]LSG_Stats_Combined_2016q3!B$2:F$479,5,FALSE),0)</f>
        <v>385000</v>
      </c>
      <c r="N238" s="3">
        <f>IFERROR(VLOOKUP(B238,[7]LSG_Stats_Combined_2016q4!B$2:F$478,5,FALSE),0)</f>
        <v>383000</v>
      </c>
      <c r="O238" s="3">
        <f>IFERROR(VLOOKUP(B238,[8]LSG_Stats_Combined_2017q1!B$2:F$479,5,FALSE),0)</f>
        <v>0</v>
      </c>
      <c r="P238" s="3">
        <f>IFERROR(VLOOKUP(B238,[9]LSG_Stats_Combined_2017q2!B$2:F$479,5,FALSE),0)</f>
        <v>0</v>
      </c>
      <c r="Q238" s="3">
        <f>IFERROR(VLOOKUP(B238,[10]City_Suburb_2017q3!B$2:F$479,5,FALSE),0)</f>
        <v>0</v>
      </c>
      <c r="R238" s="3">
        <f>IFERROR(VLOOKUP(B238,[11]LSG_Stats_Combined_2017q4!B$2:F$480,5,FALSE),0)</f>
        <v>0</v>
      </c>
      <c r="S238" s="3">
        <f>IFERROR(VLOOKUP(B238,[12]LSG_Stats_Combined_2018q1!B$1:G$480,5,FALSE),0)</f>
        <v>0</v>
      </c>
      <c r="T238" s="3">
        <v>490000</v>
      </c>
      <c r="U238" s="3">
        <v>0</v>
      </c>
      <c r="V238" s="3">
        <v>0</v>
      </c>
      <c r="W238" s="3">
        <v>520000</v>
      </c>
      <c r="X238" s="3">
        <v>600500</v>
      </c>
      <c r="Y238" s="3">
        <v>0</v>
      </c>
      <c r="Z238" s="3">
        <v>0</v>
      </c>
      <c r="AA238" s="3">
        <v>560000</v>
      </c>
      <c r="AB238" s="3">
        <v>900000</v>
      </c>
      <c r="AC238" s="3">
        <v>555000</v>
      </c>
      <c r="AD238" s="3">
        <v>449000</v>
      </c>
      <c r="AE238" s="3">
        <v>810000</v>
      </c>
      <c r="AF238" s="3">
        <v>0</v>
      </c>
      <c r="AG238" s="3">
        <v>445250</v>
      </c>
      <c r="AH238" s="3">
        <v>610000</v>
      </c>
      <c r="AI238" s="3">
        <v>720000</v>
      </c>
      <c r="AJ238" s="3">
        <v>0</v>
      </c>
      <c r="AK238" s="3">
        <v>0</v>
      </c>
      <c r="AL238" s="3">
        <v>0</v>
      </c>
      <c r="AM238" s="3">
        <v>850000</v>
      </c>
      <c r="AN238" s="4">
        <v>730000</v>
      </c>
      <c r="AO238" s="4">
        <v>872500</v>
      </c>
      <c r="AP238" s="4">
        <v>0</v>
      </c>
      <c r="AQ238" s="4">
        <v>0</v>
      </c>
      <c r="AR238" s="4">
        <v>761500</v>
      </c>
    </row>
    <row r="239" spans="1:44" ht="15" x14ac:dyDescent="0.2">
      <c r="A239" s="2" t="s">
        <v>224</v>
      </c>
      <c r="B239" s="3" t="s">
        <v>234</v>
      </c>
      <c r="C239" s="3">
        <v>0</v>
      </c>
      <c r="D239" s="3">
        <f>IFERROR(VLOOKUP(B239,'[1]All Metro Suburbs'!B$2:D$483,3,FALSE),0)</f>
        <v>0</v>
      </c>
      <c r="E239" s="3">
        <f>IFERROR(VLOOKUP(B239,[2]LSG_Stats_Combined!B$2:D$478,3,FALSE),0)</f>
        <v>0</v>
      </c>
      <c r="F239" s="3">
        <f>IFERROR(VLOOKUP(B239,[3]Sheet1!B$2:D$478,3,FALSE),0)</f>
        <v>0</v>
      </c>
      <c r="G239" s="3">
        <v>0</v>
      </c>
      <c r="H239" s="3">
        <f>IFERROR(VLOOKUP(B239,'[1]All Metro Suburbs'!B$2:F$483,5,FALSE),)</f>
        <v>0</v>
      </c>
      <c r="I239" s="3">
        <f>IFERROR(VLOOKUP(B239,[2]LSG_Stats_Combined!B$2:F$478,5,FALSE),)</f>
        <v>0</v>
      </c>
      <c r="J239" s="3">
        <f>IFERROR(VLOOKUP(B239,[3]Sheet1!B$2:F$478,5,FALSE),0)</f>
        <v>0</v>
      </c>
      <c r="K239" s="3">
        <f>IFERROR(VLOOKUP(B239,[4]Sheet1!B$2:F$478,5,FALSE),0)</f>
        <v>0</v>
      </c>
      <c r="L239" s="3">
        <f>IFERROR(VLOOKUP(B239,[5]LSG_Stats_Combined_2016q2!B$2:F$479,5,FALSE),0)</f>
        <v>0</v>
      </c>
      <c r="M239" s="3">
        <f>IFERROR(VLOOKUP(B239,[6]LSG_Stats_Combined_2016q3!B$2:F$479,5,FALSE),0)</f>
        <v>0</v>
      </c>
      <c r="N239" s="3">
        <f>IFERROR(VLOOKUP(B239,[7]LSG_Stats_Combined_2016q4!B$2:F$478,5,FALSE),0)</f>
        <v>0</v>
      </c>
      <c r="O239" s="3">
        <f>IFERROR(VLOOKUP(B239,[8]LSG_Stats_Combined_2017q1!B$2:F$479,5,FALSE),0)</f>
        <v>0</v>
      </c>
      <c r="P239" s="3">
        <f>IFERROR(VLOOKUP(B239,[9]LSG_Stats_Combined_2017q2!B$2:F$479,5,FALSE),0)</f>
        <v>0</v>
      </c>
      <c r="Q239" s="3">
        <f>IFERROR(VLOOKUP(B239,[10]City_Suburb_2017q3!B$2:F$479,5,FALSE),0)</f>
        <v>0</v>
      </c>
      <c r="R239" s="3">
        <f>IFERROR(VLOOKUP(B239,[11]LSG_Stats_Combined_2017q4!B$2:F$480,5,FALSE),0)</f>
        <v>0</v>
      </c>
      <c r="S239" s="3">
        <f>IFERROR(VLOOKUP(B239,[12]LSG_Stats_Combined_2018q1!B$1:G$480,5,FALSE),0)</f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  <c r="AF239" s="3">
        <v>677000</v>
      </c>
      <c r="AG239" s="3">
        <v>0</v>
      </c>
      <c r="AH239" s="3">
        <v>0</v>
      </c>
      <c r="AI239" s="3">
        <v>455000</v>
      </c>
      <c r="AJ239" s="3">
        <v>790000</v>
      </c>
      <c r="AK239" s="3">
        <v>0</v>
      </c>
      <c r="AL239" s="3">
        <v>0</v>
      </c>
      <c r="AM239" s="3">
        <v>500000</v>
      </c>
      <c r="AN239" s="4">
        <v>0</v>
      </c>
      <c r="AO239" s="4">
        <v>0</v>
      </c>
      <c r="AP239" s="4">
        <v>0</v>
      </c>
      <c r="AQ239" s="4">
        <v>0</v>
      </c>
      <c r="AR239" s="4">
        <v>0</v>
      </c>
    </row>
    <row r="240" spans="1:44" ht="15" x14ac:dyDescent="0.2">
      <c r="A240" s="2" t="s">
        <v>224</v>
      </c>
      <c r="B240" s="3" t="s">
        <v>182</v>
      </c>
      <c r="C240" s="3">
        <v>518500</v>
      </c>
      <c r="D240" s="3">
        <f>IFERROR(VLOOKUP(B240,'[1]All Metro Suburbs'!B$2:D$483,3,FALSE),0)</f>
        <v>500000</v>
      </c>
      <c r="E240" s="3">
        <f>IFERROR(VLOOKUP(B240,[2]LSG_Stats_Combined!B$2:D$478,3,FALSE),0)</f>
        <v>522000</v>
      </c>
      <c r="F240" s="3">
        <f>IFERROR(VLOOKUP(B240,[3]Sheet1!B$2:D$478,3,FALSE),0)</f>
        <v>500000</v>
      </c>
      <c r="G240" s="3">
        <v>467500</v>
      </c>
      <c r="H240" s="3">
        <f>IFERROR(VLOOKUP(B240,'[1]All Metro Suburbs'!B$2:F$483,5,FALSE),)</f>
        <v>498500</v>
      </c>
      <c r="I240" s="3">
        <f>IFERROR(VLOOKUP(B240,[2]LSG_Stats_Combined!B$2:F$478,5,FALSE),)</f>
        <v>466500</v>
      </c>
      <c r="J240" s="3">
        <f>IFERROR(VLOOKUP(B240,[3]Sheet1!B$2:F$478,5,FALSE),0)</f>
        <v>546500</v>
      </c>
      <c r="K240" s="3">
        <f>IFERROR(VLOOKUP(B240,[4]Sheet1!B$2:F$478,5,FALSE),0)</f>
        <v>488750</v>
      </c>
      <c r="L240" s="3">
        <f>IFERROR(VLOOKUP(B240,[5]LSG_Stats_Combined_2016q2!B$2:F$479,5,FALSE),0)</f>
        <v>487500</v>
      </c>
      <c r="M240" s="3">
        <f>IFERROR(VLOOKUP(B240,[6]LSG_Stats_Combined_2016q3!B$2:F$479,5,FALSE),0)</f>
        <v>465000</v>
      </c>
      <c r="N240" s="3">
        <f>IFERROR(VLOOKUP(B240,[7]LSG_Stats_Combined_2016q4!B$2:F$478,5,FALSE),0)</f>
        <v>490000</v>
      </c>
      <c r="O240" s="3">
        <f>IFERROR(VLOOKUP(B240,[8]LSG_Stats_Combined_2017q1!B$2:F$479,5,FALSE),0)</f>
        <v>546250</v>
      </c>
      <c r="P240" s="3">
        <f>IFERROR(VLOOKUP(B240,[9]LSG_Stats_Combined_2017q2!B$2:F$479,5,FALSE),0)</f>
        <v>530000</v>
      </c>
      <c r="Q240" s="3">
        <f>IFERROR(VLOOKUP(B240,[10]City_Suburb_2017q3!B$2:F$479,5,FALSE),0)</f>
        <v>568277.5</v>
      </c>
      <c r="R240" s="3">
        <f>IFERROR(VLOOKUP(B240,[11]LSG_Stats_Combined_2017q4!B$2:F$480,5,FALSE),0)</f>
        <v>530000</v>
      </c>
      <c r="S240" s="3">
        <f>IFERROR(VLOOKUP(B240,[12]LSG_Stats_Combined_2018q1!B$1:G$480,5,FALSE),0)</f>
        <v>590000</v>
      </c>
      <c r="T240" s="3">
        <v>500000</v>
      </c>
      <c r="U240" s="3">
        <v>507500</v>
      </c>
      <c r="V240" s="3">
        <v>562500</v>
      </c>
      <c r="W240" s="3">
        <v>620000</v>
      </c>
      <c r="X240" s="3">
        <v>565000</v>
      </c>
      <c r="Y240" s="3">
        <v>537500</v>
      </c>
      <c r="Z240" s="3">
        <v>529000</v>
      </c>
      <c r="AA240" s="3">
        <v>500000</v>
      </c>
      <c r="AB240" s="3">
        <v>520000</v>
      </c>
      <c r="AC240" s="3">
        <v>550000</v>
      </c>
      <c r="AD240" s="3">
        <v>583000</v>
      </c>
      <c r="AE240" s="3">
        <v>602250</v>
      </c>
      <c r="AF240" s="3">
        <v>355775</v>
      </c>
      <c r="AG240" s="3">
        <v>620000</v>
      </c>
      <c r="AH240" s="3">
        <v>684000</v>
      </c>
      <c r="AI240" s="3">
        <v>430000</v>
      </c>
      <c r="AJ240" s="3">
        <v>440500</v>
      </c>
      <c r="AK240" s="3">
        <v>750000</v>
      </c>
      <c r="AL240" s="3">
        <v>825000</v>
      </c>
      <c r="AM240" s="3">
        <v>471000</v>
      </c>
      <c r="AN240" s="4">
        <v>777777</v>
      </c>
      <c r="AO240" s="4">
        <v>796500</v>
      </c>
      <c r="AP240" s="4">
        <v>905000</v>
      </c>
      <c r="AQ240" s="4">
        <v>877500</v>
      </c>
      <c r="AR240" s="4">
        <v>895000</v>
      </c>
    </row>
    <row r="241" spans="1:44" ht="15" x14ac:dyDescent="0.2">
      <c r="A241" s="2" t="s">
        <v>224</v>
      </c>
      <c r="B241" s="3" t="s">
        <v>183</v>
      </c>
      <c r="C241" s="3">
        <v>0</v>
      </c>
      <c r="D241" s="3">
        <f>IFERROR(VLOOKUP(B241,'[1]All Metro Suburbs'!B$2:D$483,3,FALSE),0)</f>
        <v>670000</v>
      </c>
      <c r="E241" s="3">
        <f>IFERROR(VLOOKUP(B241,[2]LSG_Stats_Combined!B$2:D$478,3,FALSE),0)</f>
        <v>665000</v>
      </c>
      <c r="F241" s="3">
        <f>IFERROR(VLOOKUP(B241,[3]Sheet1!B$2:D$478,3,FALSE),0)</f>
        <v>670000</v>
      </c>
      <c r="G241" s="3">
        <v>477500</v>
      </c>
      <c r="H241" s="3">
        <f>IFERROR(VLOOKUP(B241,'[1]All Metro Suburbs'!B$2:F$483,5,FALSE),)</f>
        <v>630000</v>
      </c>
      <c r="I241" s="3">
        <f>IFERROR(VLOOKUP(B241,[2]LSG_Stats_Combined!B$2:F$478,5,FALSE),)</f>
        <v>790000</v>
      </c>
      <c r="J241" s="3">
        <f>IFERROR(VLOOKUP(B241,[3]Sheet1!B$2:F$478,5,FALSE),0)</f>
        <v>617500</v>
      </c>
      <c r="K241" s="3">
        <f>IFERROR(VLOOKUP(B241,[4]Sheet1!B$2:F$478,5,FALSE),0)</f>
        <v>742500</v>
      </c>
      <c r="L241" s="3">
        <f>IFERROR(VLOOKUP(B241,[5]LSG_Stats_Combined_2016q2!B$2:F$479,5,FALSE),0)</f>
        <v>650000</v>
      </c>
      <c r="M241" s="3">
        <f>IFERROR(VLOOKUP(B241,[6]LSG_Stats_Combined_2016q3!B$2:F$479,5,FALSE),0)</f>
        <v>618500</v>
      </c>
      <c r="N241" s="3">
        <f>IFERROR(VLOOKUP(B241,[7]LSG_Stats_Combined_2016q4!B$2:F$478,5,FALSE),0)</f>
        <v>694000</v>
      </c>
      <c r="O241" s="3">
        <f>IFERROR(VLOOKUP(B241,[8]LSG_Stats_Combined_2017q1!B$2:F$479,5,FALSE),0)</f>
        <v>635000</v>
      </c>
      <c r="P241" s="3">
        <f>IFERROR(VLOOKUP(B241,[9]LSG_Stats_Combined_2017q2!B$2:F$479,5,FALSE),0)</f>
        <v>582500</v>
      </c>
      <c r="Q241" s="3">
        <f>IFERROR(VLOOKUP(B241,[10]City_Suburb_2017q3!B$2:F$479,5,FALSE),0)</f>
        <v>700000</v>
      </c>
      <c r="R241" s="3">
        <f>IFERROR(VLOOKUP(B241,[11]LSG_Stats_Combined_2017q4!B$2:F$480,5,FALSE),0)</f>
        <v>703000</v>
      </c>
      <c r="S241" s="3">
        <f>IFERROR(VLOOKUP(B241,[12]LSG_Stats_Combined_2018q1!B$1:G$480,5,FALSE),0)</f>
        <v>690000</v>
      </c>
      <c r="T241" s="3">
        <v>710000</v>
      </c>
      <c r="U241" s="3">
        <v>760000</v>
      </c>
      <c r="V241" s="3">
        <v>750000</v>
      </c>
      <c r="W241" s="3">
        <v>757500</v>
      </c>
      <c r="X241" s="3">
        <v>685000</v>
      </c>
      <c r="Y241" s="3">
        <v>739000</v>
      </c>
      <c r="Z241" s="3">
        <v>707500</v>
      </c>
      <c r="AA241" s="3">
        <v>313000</v>
      </c>
      <c r="AB241" s="3">
        <v>302000</v>
      </c>
      <c r="AC241" s="3">
        <v>297500</v>
      </c>
      <c r="AD241" s="3">
        <v>310000</v>
      </c>
      <c r="AE241" s="3">
        <v>353000</v>
      </c>
      <c r="AF241" s="3">
        <v>346500</v>
      </c>
      <c r="AG241" s="3">
        <v>405000</v>
      </c>
      <c r="AH241" s="3">
        <v>435000</v>
      </c>
      <c r="AI241" s="3">
        <v>705000</v>
      </c>
      <c r="AJ241" s="3">
        <v>447500</v>
      </c>
      <c r="AK241" s="3">
        <v>1002500</v>
      </c>
      <c r="AL241" s="3">
        <v>1157500</v>
      </c>
      <c r="AM241" s="3">
        <v>712500</v>
      </c>
      <c r="AN241" s="4">
        <v>1120000</v>
      </c>
      <c r="AO241" s="4">
        <v>1150000</v>
      </c>
      <c r="AP241" s="4">
        <v>1142500</v>
      </c>
      <c r="AQ241" s="4">
        <v>1250000</v>
      </c>
      <c r="AR241" s="4">
        <v>1220000</v>
      </c>
    </row>
    <row r="242" spans="1:44" ht="15" x14ac:dyDescent="0.2">
      <c r="A242" s="2" t="s">
        <v>224</v>
      </c>
      <c r="B242" s="3" t="s">
        <v>152</v>
      </c>
      <c r="C242" s="3">
        <v>395000</v>
      </c>
      <c r="D242" s="3">
        <f>IFERROR(VLOOKUP(B242,'[1]All Metro Suburbs'!B$2:D$483,3,FALSE),0)</f>
        <v>380000</v>
      </c>
      <c r="E242" s="3">
        <f>IFERROR(VLOOKUP(B242,[2]LSG_Stats_Combined!B$2:D$478,3,FALSE),0)</f>
        <v>468250</v>
      </c>
      <c r="F242" s="3">
        <f>IFERROR(VLOOKUP(B242,[3]Sheet1!B$2:D$478,3,FALSE),0)</f>
        <v>455000</v>
      </c>
      <c r="G242" s="3">
        <v>0</v>
      </c>
      <c r="H242" s="3">
        <f>IFERROR(VLOOKUP(B242,'[1]All Metro Suburbs'!B$2:F$483,5,FALSE),)</f>
        <v>0</v>
      </c>
      <c r="I242" s="3">
        <f>IFERROR(VLOOKUP(B242,[2]LSG_Stats_Combined!B$2:F$478,5,FALSE),)</f>
        <v>520000</v>
      </c>
      <c r="J242" s="3">
        <f>IFERROR(VLOOKUP(B242,[3]Sheet1!B$2:F$478,5,FALSE),0)</f>
        <v>0</v>
      </c>
      <c r="K242" s="3">
        <f>IFERROR(VLOOKUP(B242,[4]Sheet1!B$2:F$478,5,FALSE),0)</f>
        <v>442000</v>
      </c>
      <c r="L242" s="3">
        <f>IFERROR(VLOOKUP(B242,[5]LSG_Stats_Combined_2016q2!B$2:F$479,5,FALSE),0)</f>
        <v>447500</v>
      </c>
      <c r="M242" s="3">
        <f>IFERROR(VLOOKUP(B242,[6]LSG_Stats_Combined_2016q3!B$2:F$479,5,FALSE),0)</f>
        <v>635250.5</v>
      </c>
      <c r="N242" s="3">
        <f>IFERROR(VLOOKUP(B242,[7]LSG_Stats_Combined_2016q4!B$2:F$478,5,FALSE),0)</f>
        <v>440000</v>
      </c>
      <c r="O242" s="3">
        <f>IFERROR(VLOOKUP(B242,[8]LSG_Stats_Combined_2017q1!B$2:F$479,5,FALSE),0)</f>
        <v>935000</v>
      </c>
      <c r="P242" s="3">
        <f>IFERROR(VLOOKUP(B242,[9]LSG_Stats_Combined_2017q2!B$2:F$479,5,FALSE),0)</f>
        <v>410000</v>
      </c>
      <c r="Q242" s="3">
        <f>IFERROR(VLOOKUP(B242,[10]City_Suburb_2017q3!B$2:F$479,5,FALSE),0)</f>
        <v>395000</v>
      </c>
      <c r="R242" s="3">
        <f>IFERROR(VLOOKUP(B242,[11]LSG_Stats_Combined_2017q4!B$2:F$480,5,FALSE),0)</f>
        <v>460000</v>
      </c>
      <c r="S242" s="3">
        <f>IFERROR(VLOOKUP(B242,[12]LSG_Stats_Combined_2018q1!B$1:G$480,5,FALSE),0)</f>
        <v>499000</v>
      </c>
      <c r="T242" s="3">
        <v>490000</v>
      </c>
      <c r="U242" s="3">
        <v>500000</v>
      </c>
      <c r="V242" s="3">
        <v>540000</v>
      </c>
      <c r="W242" s="3">
        <v>395000</v>
      </c>
      <c r="X242" s="3">
        <v>459500</v>
      </c>
      <c r="Y242" s="3">
        <v>390000</v>
      </c>
      <c r="Z242" s="3">
        <v>483500</v>
      </c>
      <c r="AA242" s="3">
        <v>255025</v>
      </c>
      <c r="AB242" s="3">
        <v>250500</v>
      </c>
      <c r="AC242" s="3">
        <v>258025</v>
      </c>
      <c r="AD242" s="3">
        <v>259250</v>
      </c>
      <c r="AE242" s="3">
        <v>287750</v>
      </c>
      <c r="AF242" s="3">
        <v>609000</v>
      </c>
      <c r="AG242" s="3">
        <v>365000</v>
      </c>
      <c r="AH242" s="3">
        <v>410500</v>
      </c>
      <c r="AI242" s="3">
        <v>620000</v>
      </c>
      <c r="AJ242" s="3">
        <v>726000</v>
      </c>
      <c r="AK242" s="3">
        <v>630000</v>
      </c>
      <c r="AL242" s="3">
        <v>764750</v>
      </c>
      <c r="AM242" s="3">
        <v>630250</v>
      </c>
      <c r="AN242" s="4">
        <v>729500</v>
      </c>
      <c r="AO242" s="4">
        <v>782500</v>
      </c>
      <c r="AP242" s="4">
        <v>750000</v>
      </c>
      <c r="AQ242" s="4">
        <v>982500</v>
      </c>
      <c r="AR242" s="4">
        <v>755000</v>
      </c>
    </row>
    <row r="243" spans="1:44" ht="15" x14ac:dyDescent="0.2">
      <c r="A243" s="2" t="s">
        <v>224</v>
      </c>
      <c r="B243" s="3" t="s">
        <v>20</v>
      </c>
      <c r="C243" s="3">
        <v>0</v>
      </c>
      <c r="D243" s="3">
        <f>IFERROR(VLOOKUP(B243,'[1]All Metro Suburbs'!B$2:D$483,3,FALSE),0)</f>
        <v>0</v>
      </c>
      <c r="E243" s="3">
        <f>IFERROR(VLOOKUP(B243,[2]LSG_Stats_Combined!B$2:D$478,3,FALSE),0)</f>
        <v>0</v>
      </c>
      <c r="F243" s="3">
        <f>IFERROR(VLOOKUP(B243,[3]Sheet1!B$2:D$478,3,FALSE),0)</f>
        <v>0</v>
      </c>
      <c r="G243" s="3">
        <v>435000</v>
      </c>
      <c r="H243" s="3">
        <f>IFERROR(VLOOKUP(B243,'[1]All Metro Suburbs'!B$2:F$483,5,FALSE),)</f>
        <v>0</v>
      </c>
      <c r="I243" s="3">
        <f>IFERROR(VLOOKUP(B243,[2]LSG_Stats_Combined!B$2:F$478,5,FALSE),)</f>
        <v>0</v>
      </c>
      <c r="J243" s="3">
        <f>IFERROR(VLOOKUP(B243,[3]Sheet1!B$2:F$478,5,FALSE),0)</f>
        <v>0</v>
      </c>
      <c r="K243" s="3">
        <f>IFERROR(VLOOKUP(B243,[4]Sheet1!B$2:F$478,5,FALSE),0)</f>
        <v>0</v>
      </c>
      <c r="L243" s="3">
        <f>IFERROR(VLOOKUP(B243,[5]LSG_Stats_Combined_2016q2!B$2:F$479,5,FALSE),0)</f>
        <v>0</v>
      </c>
      <c r="M243" s="3">
        <f>IFERROR(VLOOKUP(B243,[6]LSG_Stats_Combined_2016q3!B$2:F$479,5,FALSE),0)</f>
        <v>0</v>
      </c>
      <c r="N243" s="3">
        <f>IFERROR(VLOOKUP(B243,[7]LSG_Stats_Combined_2016q4!B$2:F$478,5,FALSE),0)</f>
        <v>0</v>
      </c>
      <c r="O243" s="3">
        <f>IFERROR(VLOOKUP(B243,[8]LSG_Stats_Combined_2017q1!B$2:F$479,5,FALSE),0)</f>
        <v>0</v>
      </c>
      <c r="P243" s="3">
        <f>IFERROR(VLOOKUP(B243,[9]LSG_Stats_Combined_2017q2!B$2:F$479,5,FALSE),0)</f>
        <v>0</v>
      </c>
      <c r="Q243" s="3">
        <f>IFERROR(VLOOKUP(B243,[10]City_Suburb_2017q3!B$2:F$479,5,FALSE),0)</f>
        <v>0</v>
      </c>
      <c r="R243" s="3">
        <f>IFERROR(VLOOKUP(B243,[11]LSG_Stats_Combined_2017q4!B$2:F$480,5,FALSE),0)</f>
        <v>0</v>
      </c>
      <c r="S243" s="3">
        <f>IFERROR(VLOOKUP(B243,[12]LSG_Stats_Combined_2018q1!B$1:G$480,5,FALSE),0)</f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491500</v>
      </c>
      <c r="AB243" s="3">
        <v>487750</v>
      </c>
      <c r="AC243" s="3">
        <v>506500</v>
      </c>
      <c r="AD243" s="3">
        <v>514550</v>
      </c>
      <c r="AE243" s="3">
        <v>558000</v>
      </c>
      <c r="AF243" s="3">
        <v>494000</v>
      </c>
      <c r="AG243" s="3">
        <v>580000</v>
      </c>
      <c r="AH243" s="3">
        <v>645000</v>
      </c>
      <c r="AI243" s="3">
        <v>477500</v>
      </c>
      <c r="AJ243" s="3">
        <v>582500</v>
      </c>
      <c r="AK243" s="3">
        <v>0</v>
      </c>
      <c r="AL243" s="3">
        <v>0</v>
      </c>
      <c r="AM243" s="3">
        <v>550000</v>
      </c>
      <c r="AN243" s="4">
        <v>0</v>
      </c>
      <c r="AO243" s="4">
        <v>0</v>
      </c>
      <c r="AP243" s="4">
        <v>0</v>
      </c>
      <c r="AQ243" s="4">
        <v>0</v>
      </c>
      <c r="AR243" s="4">
        <v>0</v>
      </c>
    </row>
    <row r="244" spans="1:44" ht="15" x14ac:dyDescent="0.2">
      <c r="A244" s="2" t="s">
        <v>224</v>
      </c>
      <c r="B244" s="3" t="s">
        <v>235</v>
      </c>
      <c r="C244" s="3">
        <v>523000</v>
      </c>
      <c r="D244" s="3">
        <f>IFERROR(VLOOKUP(B244,'[1]All Metro Suburbs'!B$2:D$483,3,FALSE),0)</f>
        <v>467500</v>
      </c>
      <c r="E244" s="3">
        <f>IFERROR(VLOOKUP(B244,[2]LSG_Stats_Combined!B$2:D$478,3,FALSE),0)</f>
        <v>480000</v>
      </c>
      <c r="F244" s="3">
        <f>IFERROR(VLOOKUP(B244,[3]Sheet1!B$2:D$478,3,FALSE),0)</f>
        <v>475000</v>
      </c>
      <c r="G244" s="3">
        <v>250000</v>
      </c>
      <c r="H244" s="3">
        <f>IFERROR(VLOOKUP(B244,'[1]All Metro Suburbs'!B$2:F$483,5,FALSE),)</f>
        <v>485000</v>
      </c>
      <c r="I244" s="3">
        <f>IFERROR(VLOOKUP(B244,[2]LSG_Stats_Combined!B$2:F$478,5,FALSE),)</f>
        <v>443000</v>
      </c>
      <c r="J244" s="3">
        <f>IFERROR(VLOOKUP(B244,[3]Sheet1!B$2:F$478,5,FALSE),0)</f>
        <v>505000</v>
      </c>
      <c r="K244" s="3">
        <f>IFERROR(VLOOKUP(B244,[4]Sheet1!B$2:F$478,5,FALSE),0)</f>
        <v>515000</v>
      </c>
      <c r="L244" s="3">
        <f>IFERROR(VLOOKUP(B244,[5]LSG_Stats_Combined_2016q2!B$2:F$479,5,FALSE),0)</f>
        <v>476500</v>
      </c>
      <c r="M244" s="3">
        <f>IFERROR(VLOOKUP(B244,[6]LSG_Stats_Combined_2016q3!B$2:F$479,5,FALSE),0)</f>
        <v>470000</v>
      </c>
      <c r="N244" s="3">
        <f>IFERROR(VLOOKUP(B244,[7]LSG_Stats_Combined_2016q4!B$2:F$478,5,FALSE),0)</f>
        <v>477000</v>
      </c>
      <c r="O244" s="3">
        <f>IFERROR(VLOOKUP(B244,[8]LSG_Stats_Combined_2017q1!B$2:F$479,5,FALSE),0)</f>
        <v>482000</v>
      </c>
      <c r="P244" s="3">
        <f>IFERROR(VLOOKUP(B244,[9]LSG_Stats_Combined_2017q2!B$2:F$479,5,FALSE),0)</f>
        <v>505000</v>
      </c>
      <c r="Q244" s="3">
        <f>IFERROR(VLOOKUP(B244,[10]City_Suburb_2017q3!B$2:F$479,5,FALSE),0)</f>
        <v>500000</v>
      </c>
      <c r="R244" s="3">
        <f>IFERROR(VLOOKUP(B244,[11]LSG_Stats_Combined_2017q4!B$2:F$480,5,FALSE),0)</f>
        <v>511000</v>
      </c>
      <c r="S244" s="3">
        <f>IFERROR(VLOOKUP(B244,[12]LSG_Stats_Combined_2018q1!B$1:G$480,5,FALSE),0)</f>
        <v>478750</v>
      </c>
      <c r="T244" s="3">
        <v>500000</v>
      </c>
      <c r="U244" s="3">
        <v>530000</v>
      </c>
      <c r="V244" s="3">
        <v>554500</v>
      </c>
      <c r="W244" s="3">
        <v>510000</v>
      </c>
      <c r="X244" s="3">
        <v>536000</v>
      </c>
      <c r="Y244" s="3">
        <v>567000</v>
      </c>
      <c r="Z244" s="3">
        <v>514000</v>
      </c>
      <c r="AA244" s="3">
        <v>405000</v>
      </c>
      <c r="AB244" s="3">
        <v>379000</v>
      </c>
      <c r="AC244" s="3">
        <v>422500</v>
      </c>
      <c r="AD244" s="3">
        <v>443500</v>
      </c>
      <c r="AE244" s="3">
        <v>424750</v>
      </c>
      <c r="AF244" s="3">
        <v>400000</v>
      </c>
      <c r="AG244" s="3">
        <v>523000</v>
      </c>
      <c r="AH244" s="3">
        <v>553000</v>
      </c>
      <c r="AI244" s="3">
        <v>0</v>
      </c>
      <c r="AJ244" s="3">
        <v>487000</v>
      </c>
      <c r="AK244" s="3">
        <v>775000</v>
      </c>
      <c r="AL244" s="3">
        <v>785000</v>
      </c>
      <c r="AM244" s="3">
        <v>0</v>
      </c>
      <c r="AN244" s="4">
        <v>815000</v>
      </c>
      <c r="AO244" s="4">
        <v>805750</v>
      </c>
      <c r="AP244" s="4">
        <v>915000</v>
      </c>
      <c r="AQ244" s="4">
        <v>834000</v>
      </c>
      <c r="AR244" s="4">
        <v>944000</v>
      </c>
    </row>
    <row r="245" spans="1:44" ht="15" x14ac:dyDescent="0.2">
      <c r="A245" s="2" t="s">
        <v>224</v>
      </c>
      <c r="B245" s="3" t="s">
        <v>236</v>
      </c>
      <c r="C245" s="3">
        <v>255000</v>
      </c>
      <c r="D245" s="3">
        <f>IFERROR(VLOOKUP(B245,'[1]All Metro Suburbs'!B$2:D$483,3,FALSE),0)</f>
        <v>262500</v>
      </c>
      <c r="E245" s="3">
        <f>IFERROR(VLOOKUP(B245,[2]LSG_Stats_Combined!B$2:D$478,3,FALSE),0)</f>
        <v>274000</v>
      </c>
      <c r="F245" s="3">
        <f>IFERROR(VLOOKUP(B245,[3]Sheet1!B$2:D$478,3,FALSE),0)</f>
        <v>256000</v>
      </c>
      <c r="G245" s="3">
        <v>263000</v>
      </c>
      <c r="H245" s="3">
        <f>IFERROR(VLOOKUP(B245,'[1]All Metro Suburbs'!B$2:F$483,5,FALSE),)</f>
        <v>264000</v>
      </c>
      <c r="I245" s="3">
        <f>IFERROR(VLOOKUP(B245,[2]LSG_Stats_Combined!B$2:F$478,5,FALSE),)</f>
        <v>295000</v>
      </c>
      <c r="J245" s="3">
        <f>IFERROR(VLOOKUP(B245,[3]Sheet1!B$2:F$478,5,FALSE),0)</f>
        <v>281500</v>
      </c>
      <c r="K245" s="3">
        <f>IFERROR(VLOOKUP(B245,[4]Sheet1!B$2:F$478,5,FALSE),0)</f>
        <v>240000</v>
      </c>
      <c r="L245" s="3">
        <f>IFERROR(VLOOKUP(B245,[5]LSG_Stats_Combined_2016q2!B$2:F$479,5,FALSE),0)</f>
        <v>310000</v>
      </c>
      <c r="M245" s="3">
        <f>IFERROR(VLOOKUP(B245,[6]LSG_Stats_Combined_2016q3!B$2:F$479,5,FALSE),0)</f>
        <v>285000</v>
      </c>
      <c r="N245" s="3">
        <f>IFERROR(VLOOKUP(B245,[7]LSG_Stats_Combined_2016q4!B$2:F$478,5,FALSE),0)</f>
        <v>265500</v>
      </c>
      <c r="O245" s="3">
        <f>IFERROR(VLOOKUP(B245,[8]LSG_Stats_Combined_2017q1!B$2:F$479,5,FALSE),0)</f>
        <v>278500</v>
      </c>
      <c r="P245" s="3">
        <f>IFERROR(VLOOKUP(B245,[9]LSG_Stats_Combined_2017q2!B$2:F$479,5,FALSE),0)</f>
        <v>280000</v>
      </c>
      <c r="Q245" s="3">
        <f>IFERROR(VLOOKUP(B245,[10]City_Suburb_2017q3!B$2:F$479,5,FALSE),0)</f>
        <v>274250</v>
      </c>
      <c r="R245" s="3">
        <f>IFERROR(VLOOKUP(B245,[11]LSG_Stats_Combined_2017q4!B$2:F$480,5,FALSE),0)</f>
        <v>292250</v>
      </c>
      <c r="S245" s="3">
        <f>IFERROR(VLOOKUP(B245,[12]LSG_Stats_Combined_2018q1!B$1:G$480,5,FALSE),0)</f>
        <v>309500</v>
      </c>
      <c r="T245" s="3">
        <v>286000</v>
      </c>
      <c r="U245" s="3">
        <v>280000</v>
      </c>
      <c r="V245" s="3">
        <v>290000</v>
      </c>
      <c r="W245" s="3">
        <v>293250</v>
      </c>
      <c r="X245" s="3">
        <v>285000</v>
      </c>
      <c r="Y245" s="3">
        <v>280000</v>
      </c>
      <c r="Z245" s="3">
        <v>287000</v>
      </c>
      <c r="AA245" s="3">
        <v>265500</v>
      </c>
      <c r="AB245" s="3">
        <v>345000</v>
      </c>
      <c r="AC245" s="3">
        <v>300000</v>
      </c>
      <c r="AD245" s="3">
        <v>320000</v>
      </c>
      <c r="AE245" s="3">
        <v>368250</v>
      </c>
      <c r="AF245" s="3">
        <v>0</v>
      </c>
      <c r="AG245" s="3">
        <v>330500</v>
      </c>
      <c r="AH245" s="3">
        <v>430500</v>
      </c>
      <c r="AI245" s="3">
        <v>0</v>
      </c>
      <c r="AJ245" s="3">
        <v>0</v>
      </c>
      <c r="AK245" s="3">
        <v>475000</v>
      </c>
      <c r="AL245" s="3">
        <v>455000</v>
      </c>
      <c r="AM245" s="3">
        <v>0</v>
      </c>
      <c r="AN245" s="4">
        <v>515000</v>
      </c>
      <c r="AO245" s="4">
        <v>520000</v>
      </c>
      <c r="AP245" s="4">
        <v>540000</v>
      </c>
      <c r="AQ245" s="4">
        <v>576000</v>
      </c>
      <c r="AR245" s="4">
        <v>590000</v>
      </c>
    </row>
    <row r="246" spans="1:44" ht="15" x14ac:dyDescent="0.2">
      <c r="A246" s="2" t="s">
        <v>224</v>
      </c>
      <c r="B246" s="3" t="s">
        <v>237</v>
      </c>
      <c r="C246" s="3">
        <v>231000</v>
      </c>
      <c r="D246" s="3">
        <f>IFERROR(VLOOKUP(B246,'[1]All Metro Suburbs'!B$2:D$483,3,FALSE),0)</f>
        <v>242500</v>
      </c>
      <c r="E246" s="3">
        <f>IFERROR(VLOOKUP(B246,[2]LSG_Stats_Combined!B$2:D$478,3,FALSE),0)</f>
        <v>257500</v>
      </c>
      <c r="F246" s="3">
        <f>IFERROR(VLOOKUP(B246,[3]Sheet1!B$2:D$478,3,FALSE),0)</f>
        <v>245000</v>
      </c>
      <c r="G246" s="3">
        <v>350000</v>
      </c>
      <c r="H246" s="3">
        <f>IFERROR(VLOOKUP(B246,'[1]All Metro Suburbs'!B$2:F$483,5,FALSE),)</f>
        <v>260500</v>
      </c>
      <c r="I246" s="3">
        <f>IFERROR(VLOOKUP(B246,[2]LSG_Stats_Combined!B$2:F$478,5,FALSE),)</f>
        <v>223500</v>
      </c>
      <c r="J246" s="3">
        <f>IFERROR(VLOOKUP(B246,[3]Sheet1!B$2:F$478,5,FALSE),0)</f>
        <v>251000</v>
      </c>
      <c r="K246" s="3">
        <f>IFERROR(VLOOKUP(B246,[4]Sheet1!B$2:F$478,5,FALSE),0)</f>
        <v>238250</v>
      </c>
      <c r="L246" s="3">
        <f>IFERROR(VLOOKUP(B246,[5]LSG_Stats_Combined_2016q2!B$2:F$479,5,FALSE),0)</f>
        <v>252500</v>
      </c>
      <c r="M246" s="3">
        <f>IFERROR(VLOOKUP(B246,[6]LSG_Stats_Combined_2016q3!B$2:F$479,5,FALSE),0)</f>
        <v>267500</v>
      </c>
      <c r="N246" s="3">
        <f>IFERROR(VLOOKUP(B246,[7]LSG_Stats_Combined_2016q4!B$2:F$478,5,FALSE),0)</f>
        <v>260000</v>
      </c>
      <c r="O246" s="3">
        <f>IFERROR(VLOOKUP(B246,[8]LSG_Stats_Combined_2017q1!B$2:F$479,5,FALSE),0)</f>
        <v>260000</v>
      </c>
      <c r="P246" s="3">
        <f>IFERROR(VLOOKUP(B246,[9]LSG_Stats_Combined_2017q2!B$2:F$479,5,FALSE),0)</f>
        <v>252000</v>
      </c>
      <c r="Q246" s="3">
        <f>IFERROR(VLOOKUP(B246,[10]City_Suburb_2017q3!B$2:F$479,5,FALSE),0)</f>
        <v>256500</v>
      </c>
      <c r="R246" s="3">
        <f>IFERROR(VLOOKUP(B246,[11]LSG_Stats_Combined_2017q4!B$2:F$480,5,FALSE),0)</f>
        <v>295000</v>
      </c>
      <c r="S246" s="3">
        <f>IFERROR(VLOOKUP(B246,[12]LSG_Stats_Combined_2018q1!B$1:G$480,5,FALSE),0)</f>
        <v>264000</v>
      </c>
      <c r="T246" s="3">
        <v>257750</v>
      </c>
      <c r="U246" s="3">
        <v>260000</v>
      </c>
      <c r="V246" s="3">
        <v>255000</v>
      </c>
      <c r="W246" s="3">
        <v>295000</v>
      </c>
      <c r="X246" s="3">
        <v>265000</v>
      </c>
      <c r="Y246" s="3">
        <v>225000</v>
      </c>
      <c r="Z246" s="3">
        <v>233750</v>
      </c>
      <c r="AA246" s="3">
        <v>0</v>
      </c>
      <c r="AB246" s="3">
        <v>0</v>
      </c>
      <c r="AC246" s="3">
        <v>937000</v>
      </c>
      <c r="AD246" s="3">
        <v>0</v>
      </c>
      <c r="AE246" s="3">
        <v>580000</v>
      </c>
      <c r="AF246" s="3">
        <v>340000</v>
      </c>
      <c r="AG246" s="3">
        <v>0</v>
      </c>
      <c r="AH246" s="3">
        <v>0</v>
      </c>
      <c r="AI246" s="3">
        <v>0</v>
      </c>
      <c r="AJ246" s="3">
        <v>0</v>
      </c>
      <c r="AK246" s="3">
        <v>425000</v>
      </c>
      <c r="AL246" s="3">
        <v>468250</v>
      </c>
      <c r="AM246" s="3">
        <v>0</v>
      </c>
      <c r="AN246" s="4">
        <v>449000</v>
      </c>
      <c r="AO246" s="4">
        <v>515000</v>
      </c>
      <c r="AP246" s="4">
        <v>508320</v>
      </c>
      <c r="AQ246" s="4">
        <v>566000</v>
      </c>
      <c r="AR246" s="4">
        <v>595750</v>
      </c>
    </row>
    <row r="247" spans="1:44" ht="15" x14ac:dyDescent="0.2">
      <c r="A247" s="2" t="s">
        <v>224</v>
      </c>
      <c r="B247" s="3" t="s">
        <v>157</v>
      </c>
      <c r="C247" s="3">
        <v>0</v>
      </c>
      <c r="D247" s="3">
        <f>IFERROR(VLOOKUP(B247,'[1]All Metro Suburbs'!B$2:D$483,3,FALSE),0)</f>
        <v>435200</v>
      </c>
      <c r="E247" s="3">
        <f>IFERROR(VLOOKUP(B247,[2]LSG_Stats_Combined!B$2:D$478,3,FALSE),0)</f>
        <v>433500</v>
      </c>
      <c r="F247" s="3">
        <f>IFERROR(VLOOKUP(B247,[3]Sheet1!B$2:D$478,3,FALSE),0)</f>
        <v>403000</v>
      </c>
      <c r="G247" s="3">
        <v>236000</v>
      </c>
      <c r="H247" s="3">
        <f>IFERROR(VLOOKUP(B247,'[1]All Metro Suburbs'!B$2:F$483,5,FALSE),)</f>
        <v>432500</v>
      </c>
      <c r="I247" s="3">
        <f>IFERROR(VLOOKUP(B247,[2]LSG_Stats_Combined!B$2:F$478,5,FALSE),)</f>
        <v>465000</v>
      </c>
      <c r="J247" s="3">
        <f>IFERROR(VLOOKUP(B247,[3]Sheet1!B$2:F$478,5,FALSE),0)</f>
        <v>440500</v>
      </c>
      <c r="K247" s="3">
        <f>IFERROR(VLOOKUP(B247,[4]Sheet1!B$2:F$478,5,FALSE),0)</f>
        <v>471000</v>
      </c>
      <c r="L247" s="3">
        <f>IFERROR(VLOOKUP(B247,[5]LSG_Stats_Combined_2016q2!B$2:F$479,5,FALSE),0)</f>
        <v>408500</v>
      </c>
      <c r="M247" s="3">
        <f>IFERROR(VLOOKUP(B247,[6]LSG_Stats_Combined_2016q3!B$2:F$479,5,FALSE),0)</f>
        <v>460000</v>
      </c>
      <c r="N247" s="3">
        <f>IFERROR(VLOOKUP(B247,[7]LSG_Stats_Combined_2016q4!B$2:F$478,5,FALSE),0)</f>
        <v>435000</v>
      </c>
      <c r="O247" s="3">
        <f>IFERROR(VLOOKUP(B247,[8]LSG_Stats_Combined_2017q1!B$2:F$479,5,FALSE),0)</f>
        <v>465000</v>
      </c>
      <c r="P247" s="3">
        <f>IFERROR(VLOOKUP(B247,[9]LSG_Stats_Combined_2017q2!B$2:F$479,5,FALSE),0)</f>
        <v>490000</v>
      </c>
      <c r="Q247" s="3">
        <f>IFERROR(VLOOKUP(B247,[10]City_Suburb_2017q3!B$2:F$479,5,FALSE),0)</f>
        <v>452500</v>
      </c>
      <c r="R247" s="3">
        <f>IFERROR(VLOOKUP(B247,[11]LSG_Stats_Combined_2017q4!B$2:F$480,5,FALSE),0)</f>
        <v>470000</v>
      </c>
      <c r="S247" s="3">
        <f>IFERROR(VLOOKUP(B247,[12]LSG_Stats_Combined_2018q1!B$1:G$480,5,FALSE),0)</f>
        <v>487500</v>
      </c>
      <c r="T247" s="3">
        <v>470000</v>
      </c>
      <c r="U247" s="3">
        <v>462750</v>
      </c>
      <c r="V247" s="3">
        <v>477500</v>
      </c>
      <c r="W247" s="3">
        <v>477500</v>
      </c>
      <c r="X247" s="3">
        <v>426500</v>
      </c>
      <c r="Y247" s="3">
        <v>465000</v>
      </c>
      <c r="Z247" s="3">
        <v>471500</v>
      </c>
      <c r="AA247" s="3">
        <v>433200</v>
      </c>
      <c r="AB247" s="3">
        <v>0</v>
      </c>
      <c r="AC247" s="3">
        <v>0</v>
      </c>
      <c r="AD247" s="3">
        <v>530000</v>
      </c>
      <c r="AE247" s="3">
        <v>0</v>
      </c>
      <c r="AF247" s="3">
        <v>0</v>
      </c>
      <c r="AG247" s="3">
        <v>0</v>
      </c>
      <c r="AH247" s="3">
        <v>555000</v>
      </c>
      <c r="AI247" s="3">
        <v>475000</v>
      </c>
      <c r="AJ247" s="3">
        <v>0</v>
      </c>
      <c r="AK247" s="3">
        <v>700000</v>
      </c>
      <c r="AL247" s="3">
        <v>715000</v>
      </c>
      <c r="AM247" s="3">
        <v>688500</v>
      </c>
      <c r="AN247" s="4">
        <v>762500</v>
      </c>
      <c r="AO247" s="4">
        <v>742000</v>
      </c>
      <c r="AP247" s="4">
        <v>772500</v>
      </c>
      <c r="AQ247" s="4">
        <v>775000</v>
      </c>
      <c r="AR247" s="4">
        <v>846000</v>
      </c>
    </row>
    <row r="248" spans="1:44" ht="15" x14ac:dyDescent="0.2">
      <c r="A248" s="2" t="s">
        <v>224</v>
      </c>
      <c r="B248" s="3" t="s">
        <v>238</v>
      </c>
      <c r="C248" s="3">
        <v>360000</v>
      </c>
      <c r="D248" s="3">
        <f>IFERROR(VLOOKUP(B248,'[1]All Metro Suburbs'!B$2:D$483,3,FALSE),0)</f>
        <v>361000</v>
      </c>
      <c r="E248" s="3">
        <f>IFERROR(VLOOKUP(B248,[2]LSG_Stats_Combined!B$2:D$478,3,FALSE),0)</f>
        <v>360000</v>
      </c>
      <c r="F248" s="3">
        <f>IFERROR(VLOOKUP(B248,[3]Sheet1!B$2:D$478,3,FALSE),0)</f>
        <v>360000</v>
      </c>
      <c r="G248" s="3">
        <v>0</v>
      </c>
      <c r="H248" s="3">
        <f>IFERROR(VLOOKUP(B248,'[1]All Metro Suburbs'!B$2:F$483,5,FALSE),)</f>
        <v>357500</v>
      </c>
      <c r="I248" s="3">
        <f>IFERROR(VLOOKUP(B248,[2]LSG_Stats_Combined!B$2:F$478,5,FALSE),)</f>
        <v>377500</v>
      </c>
      <c r="J248" s="3">
        <f>IFERROR(VLOOKUP(B248,[3]Sheet1!B$2:F$478,5,FALSE),0)</f>
        <v>385000</v>
      </c>
      <c r="K248" s="3">
        <f>IFERROR(VLOOKUP(B248,[4]Sheet1!B$2:F$478,5,FALSE),0)</f>
        <v>385000</v>
      </c>
      <c r="L248" s="3">
        <f>IFERROR(VLOOKUP(B248,[5]LSG_Stats_Combined_2016q2!B$2:F$479,5,FALSE),0)</f>
        <v>383000</v>
      </c>
      <c r="M248" s="3">
        <f>IFERROR(VLOOKUP(B248,[6]LSG_Stats_Combined_2016q3!B$2:F$479,5,FALSE),0)</f>
        <v>387500</v>
      </c>
      <c r="N248" s="3">
        <f>IFERROR(VLOOKUP(B248,[7]LSG_Stats_Combined_2016q4!B$2:F$478,5,FALSE),0)</f>
        <v>363375</v>
      </c>
      <c r="O248" s="3">
        <f>IFERROR(VLOOKUP(B248,[8]LSG_Stats_Combined_2017q1!B$2:F$479,5,FALSE),0)</f>
        <v>365000</v>
      </c>
      <c r="P248" s="3">
        <f>IFERROR(VLOOKUP(B248,[9]LSG_Stats_Combined_2017q2!B$2:F$479,5,FALSE),0)</f>
        <v>396000</v>
      </c>
      <c r="Q248" s="3">
        <f>IFERROR(VLOOKUP(B248,[10]City_Suburb_2017q3!B$2:F$479,5,FALSE),0)</f>
        <v>380000</v>
      </c>
      <c r="R248" s="3">
        <f>IFERROR(VLOOKUP(B248,[11]LSG_Stats_Combined_2017q4!B$2:F$480,5,FALSE),0)</f>
        <v>385000</v>
      </c>
      <c r="S248" s="3">
        <f>IFERROR(VLOOKUP(B248,[12]LSG_Stats_Combined_2018q1!B$1:G$480,5,FALSE),0)</f>
        <v>416000</v>
      </c>
      <c r="T248" s="3">
        <v>408000</v>
      </c>
      <c r="U248" s="3">
        <v>399000</v>
      </c>
      <c r="V248" s="3">
        <v>396500</v>
      </c>
      <c r="W248" s="3">
        <v>392555.5</v>
      </c>
      <c r="X248" s="3">
        <v>393200</v>
      </c>
      <c r="Y248" s="3">
        <v>401250</v>
      </c>
      <c r="Z248" s="3">
        <v>415000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  <c r="AF248" s="3">
        <v>458500</v>
      </c>
      <c r="AG248" s="3">
        <v>0</v>
      </c>
      <c r="AH248" s="3">
        <v>0</v>
      </c>
      <c r="AI248" s="3">
        <v>719625</v>
      </c>
      <c r="AJ248" s="3">
        <v>738000</v>
      </c>
      <c r="AK248" s="3">
        <v>620000</v>
      </c>
      <c r="AL248" s="3">
        <v>655500</v>
      </c>
      <c r="AM248" s="3">
        <v>0</v>
      </c>
      <c r="AN248" s="4">
        <v>671000</v>
      </c>
      <c r="AO248" s="4">
        <v>670000</v>
      </c>
      <c r="AP248" s="4">
        <v>695000</v>
      </c>
      <c r="AQ248" s="4">
        <v>715000</v>
      </c>
      <c r="AR248" s="4">
        <v>753251</v>
      </c>
    </row>
    <row r="249" spans="1:44" ht="15" x14ac:dyDescent="0.2">
      <c r="A249" s="2" t="s">
        <v>224</v>
      </c>
      <c r="B249" s="3" t="s">
        <v>239</v>
      </c>
      <c r="C249" s="3">
        <v>277350</v>
      </c>
      <c r="D249" s="3">
        <f>IFERROR(VLOOKUP(B249,'[1]All Metro Suburbs'!B$2:D$483,3,FALSE),0)</f>
        <v>264000</v>
      </c>
      <c r="E249" s="3">
        <f>IFERROR(VLOOKUP(B249,[2]LSG_Stats_Combined!B$2:D$478,3,FALSE),0)</f>
        <v>258250</v>
      </c>
      <c r="F249" s="3">
        <f>IFERROR(VLOOKUP(B249,[3]Sheet1!B$2:D$478,3,FALSE),0)</f>
        <v>285000</v>
      </c>
      <c r="G249" s="3">
        <v>405500</v>
      </c>
      <c r="H249" s="3">
        <f>IFERROR(VLOOKUP(B249,'[1]All Metro Suburbs'!B$2:F$483,5,FALSE),)</f>
        <v>251500</v>
      </c>
      <c r="I249" s="3">
        <f>IFERROR(VLOOKUP(B249,[2]LSG_Stats_Combined!B$2:F$478,5,FALSE),)</f>
        <v>278750</v>
      </c>
      <c r="J249" s="3">
        <f>IFERROR(VLOOKUP(B249,[3]Sheet1!B$2:F$478,5,FALSE),0)</f>
        <v>256750</v>
      </c>
      <c r="K249" s="3">
        <f>IFERROR(VLOOKUP(B249,[4]Sheet1!B$2:F$478,5,FALSE),0)</f>
        <v>265000</v>
      </c>
      <c r="L249" s="3">
        <f>IFERROR(VLOOKUP(B249,[5]LSG_Stats_Combined_2016q2!B$2:F$479,5,FALSE),0)</f>
        <v>290000</v>
      </c>
      <c r="M249" s="3">
        <f>IFERROR(VLOOKUP(B249,[6]LSG_Stats_Combined_2016q3!B$2:F$479,5,FALSE),0)</f>
        <v>260000</v>
      </c>
      <c r="N249" s="3">
        <f>IFERROR(VLOOKUP(B249,[7]LSG_Stats_Combined_2016q4!B$2:F$478,5,FALSE),0)</f>
        <v>279500</v>
      </c>
      <c r="O249" s="3">
        <f>IFERROR(VLOOKUP(B249,[8]LSG_Stats_Combined_2017q1!B$2:F$479,5,FALSE),0)</f>
        <v>310000</v>
      </c>
      <c r="P249" s="3">
        <f>IFERROR(VLOOKUP(B249,[9]LSG_Stats_Combined_2017q2!B$2:F$479,5,FALSE),0)</f>
        <v>273000</v>
      </c>
      <c r="Q249" s="3">
        <f>IFERROR(VLOOKUP(B249,[10]City_Suburb_2017q3!B$2:F$479,5,FALSE),0)</f>
        <v>280000</v>
      </c>
      <c r="R249" s="3">
        <f>IFERROR(VLOOKUP(B249,[11]LSG_Stats_Combined_2017q4!B$2:F$480,5,FALSE),0)</f>
        <v>292000</v>
      </c>
      <c r="S249" s="3">
        <f>IFERROR(VLOOKUP(B249,[12]LSG_Stats_Combined_2018q1!B$1:G$480,5,FALSE),0)</f>
        <v>296500</v>
      </c>
      <c r="T249" s="3">
        <v>275750</v>
      </c>
      <c r="U249" s="3">
        <v>280000</v>
      </c>
      <c r="V249" s="3">
        <v>312000</v>
      </c>
      <c r="W249" s="3">
        <v>258000</v>
      </c>
      <c r="X249" s="3">
        <v>304000</v>
      </c>
      <c r="Y249" s="3">
        <v>280000</v>
      </c>
      <c r="Z249" s="3">
        <v>308000</v>
      </c>
      <c r="AA249" s="3">
        <v>495000</v>
      </c>
      <c r="AB249" s="3">
        <v>390000</v>
      </c>
      <c r="AC249" s="3">
        <v>520000</v>
      </c>
      <c r="AD249" s="3">
        <v>520000</v>
      </c>
      <c r="AE249" s="3">
        <v>485500</v>
      </c>
      <c r="AF249" s="3">
        <v>624500</v>
      </c>
      <c r="AG249" s="3">
        <v>570000</v>
      </c>
      <c r="AH249" s="3">
        <v>510000</v>
      </c>
      <c r="AI249" s="3">
        <v>668000</v>
      </c>
      <c r="AJ249" s="3">
        <v>877000</v>
      </c>
      <c r="AK249" s="3">
        <v>492000</v>
      </c>
      <c r="AL249" s="3">
        <v>496000</v>
      </c>
      <c r="AM249" s="3">
        <v>720000</v>
      </c>
      <c r="AN249" s="4">
        <v>520000</v>
      </c>
      <c r="AO249" s="4">
        <v>545000</v>
      </c>
      <c r="AP249" s="4">
        <v>575000</v>
      </c>
      <c r="AQ249" s="4">
        <v>561000</v>
      </c>
      <c r="AR249" s="4">
        <v>600000</v>
      </c>
    </row>
    <row r="250" spans="1:44" ht="15" x14ac:dyDescent="0.2">
      <c r="A250" s="2" t="s">
        <v>224</v>
      </c>
      <c r="B250" s="3" t="s">
        <v>26</v>
      </c>
      <c r="C250" s="3">
        <v>380000</v>
      </c>
      <c r="D250" s="3">
        <f>IFERROR(VLOOKUP(B250,'[1]All Metro Suburbs'!B$2:D$483,3,FALSE),0)</f>
        <v>419000</v>
      </c>
      <c r="E250" s="3">
        <f>IFERROR(VLOOKUP(B250,[2]LSG_Stats_Combined!B$2:D$478,3,FALSE),0)</f>
        <v>0</v>
      </c>
      <c r="F250" s="3">
        <f>IFERROR(VLOOKUP(B250,[3]Sheet1!B$2:D$478,3,FALSE),0)</f>
        <v>0</v>
      </c>
      <c r="G250" s="3">
        <v>0</v>
      </c>
      <c r="H250" s="3">
        <f>IFERROR(VLOOKUP(B250,'[1]All Metro Suburbs'!B$2:F$483,5,FALSE),)</f>
        <v>0</v>
      </c>
      <c r="I250" s="3">
        <f>IFERROR(VLOOKUP(B250,[2]LSG_Stats_Combined!B$2:F$478,5,FALSE),)</f>
        <v>0</v>
      </c>
      <c r="J250" s="3">
        <f>IFERROR(VLOOKUP(B250,[3]Sheet1!B$2:F$478,5,FALSE),0)</f>
        <v>855000</v>
      </c>
      <c r="K250" s="3">
        <f>IFERROR(VLOOKUP(B250,[4]Sheet1!B$2:F$478,5,FALSE),0)</f>
        <v>1000000</v>
      </c>
      <c r="L250" s="3">
        <f>IFERROR(VLOOKUP(B250,[5]LSG_Stats_Combined_2016q2!B$2:F$479,5,FALSE),0)</f>
        <v>0</v>
      </c>
      <c r="M250" s="3">
        <f>IFERROR(VLOOKUP(B250,[6]LSG_Stats_Combined_2016q3!B$2:F$479,5,FALSE),0)</f>
        <v>0</v>
      </c>
      <c r="N250" s="3">
        <f>IFERROR(VLOOKUP(B250,[7]LSG_Stats_Combined_2016q4!B$2:F$478,5,FALSE),0)</f>
        <v>0</v>
      </c>
      <c r="O250" s="3">
        <f>IFERROR(VLOOKUP(B250,[8]LSG_Stats_Combined_2017q1!B$2:F$479,5,FALSE),0)</f>
        <v>0</v>
      </c>
      <c r="P250" s="3">
        <f>IFERROR(VLOOKUP(B250,[9]LSG_Stats_Combined_2017q2!B$2:F$479,5,FALSE),0)</f>
        <v>0</v>
      </c>
      <c r="Q250" s="3">
        <f>IFERROR(VLOOKUP(B250,[10]City_Suburb_2017q3!B$2:F$479,5,FALSE),0)</f>
        <v>0</v>
      </c>
      <c r="R250" s="3">
        <f>IFERROR(VLOOKUP(B250,[11]LSG_Stats_Combined_2017q4!B$2:F$480,5,FALSE),0)</f>
        <v>0</v>
      </c>
      <c r="S250" s="3">
        <f>IFERROR(VLOOKUP(B250,[12]LSG_Stats_Combined_2018q1!B$1:G$480,5,FALSE),0)</f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587375</v>
      </c>
      <c r="AB250" s="3">
        <v>390000</v>
      </c>
      <c r="AC250" s="3">
        <v>490000</v>
      </c>
      <c r="AD250" s="3">
        <v>533000</v>
      </c>
      <c r="AE250" s="3">
        <v>555000</v>
      </c>
      <c r="AF250" s="3">
        <v>530000</v>
      </c>
      <c r="AG250" s="3">
        <v>819000</v>
      </c>
      <c r="AH250" s="3">
        <v>637500</v>
      </c>
      <c r="AI250" s="3">
        <v>735000</v>
      </c>
      <c r="AJ250" s="3">
        <v>717500</v>
      </c>
      <c r="AK250" s="3">
        <v>0</v>
      </c>
      <c r="AL250" s="3">
        <v>0</v>
      </c>
      <c r="AM250" s="3">
        <v>741500</v>
      </c>
      <c r="AN250" s="4">
        <v>0</v>
      </c>
      <c r="AO250" s="4">
        <v>0</v>
      </c>
      <c r="AP250" s="4">
        <v>0</v>
      </c>
      <c r="AQ250" s="4">
        <v>480000</v>
      </c>
      <c r="AR250" s="4">
        <v>0</v>
      </c>
    </row>
    <row r="251" spans="1:44" ht="15" x14ac:dyDescent="0.2">
      <c r="A251" s="2" t="s">
        <v>224</v>
      </c>
      <c r="B251" s="3" t="s">
        <v>240</v>
      </c>
      <c r="C251" s="3">
        <v>0</v>
      </c>
      <c r="D251" s="3">
        <f>IFERROR(VLOOKUP(B251,'[1]All Metro Suburbs'!B$2:D$483,3,FALSE),0)</f>
        <v>0</v>
      </c>
      <c r="E251" s="3">
        <f>IFERROR(VLOOKUP(B251,[2]LSG_Stats_Combined!B$2:D$478,3,FALSE),0)</f>
        <v>0</v>
      </c>
      <c r="F251" s="3">
        <f>IFERROR(VLOOKUP(B251,[3]Sheet1!B$2:D$478,3,FALSE),0)</f>
        <v>0</v>
      </c>
      <c r="G251" s="3">
        <v>0</v>
      </c>
      <c r="H251" s="3">
        <f>IFERROR(VLOOKUP(B251,'[1]All Metro Suburbs'!B$2:F$483,5,FALSE),)</f>
        <v>0</v>
      </c>
      <c r="I251" s="3">
        <f>IFERROR(VLOOKUP(B251,[2]LSG_Stats_Combined!B$2:F$478,5,FALSE),)</f>
        <v>0</v>
      </c>
      <c r="J251" s="3">
        <f>IFERROR(VLOOKUP(B251,[3]Sheet1!B$2:F$478,5,FALSE),0)</f>
        <v>0</v>
      </c>
      <c r="K251" s="3">
        <f>IFERROR(VLOOKUP(B251,[4]Sheet1!B$2:F$478,5,FALSE),0)</f>
        <v>0</v>
      </c>
      <c r="L251" s="3">
        <f>IFERROR(VLOOKUP(B251,[5]LSG_Stats_Combined_2016q2!B$2:F$479,5,FALSE),0)</f>
        <v>0</v>
      </c>
      <c r="M251" s="3">
        <f>IFERROR(VLOOKUP(B251,[6]LSG_Stats_Combined_2016q3!B$2:F$479,5,FALSE),0)</f>
        <v>0</v>
      </c>
      <c r="N251" s="3">
        <f>IFERROR(VLOOKUP(B251,[7]LSG_Stats_Combined_2016q4!B$2:F$478,5,FALSE),0)</f>
        <v>0</v>
      </c>
      <c r="O251" s="3">
        <f>IFERROR(VLOOKUP(B251,[8]LSG_Stats_Combined_2017q1!B$2:F$479,5,FALSE),0)</f>
        <v>0</v>
      </c>
      <c r="P251" s="3">
        <f>IFERROR(VLOOKUP(B251,[9]LSG_Stats_Combined_2017q2!B$2:F$479,5,FALSE),0)</f>
        <v>0</v>
      </c>
      <c r="Q251" s="3">
        <f>IFERROR(VLOOKUP(B251,[10]City_Suburb_2017q3!B$2:F$479,5,FALSE),0)</f>
        <v>447000</v>
      </c>
      <c r="R251" s="3">
        <f>IFERROR(VLOOKUP(B251,[11]LSG_Stats_Combined_2017q4!B$2:F$480,5,FALSE),0)</f>
        <v>0</v>
      </c>
      <c r="S251" s="3">
        <f>IFERROR(VLOOKUP(B251,[12]LSG_Stats_Combined_2018q1!B$1:G$480,5,FALSE),0)</f>
        <v>531500</v>
      </c>
      <c r="T251" s="3">
        <v>0</v>
      </c>
      <c r="U251" s="3">
        <v>0</v>
      </c>
      <c r="V251" s="3">
        <v>0</v>
      </c>
      <c r="W251" s="3">
        <v>475000</v>
      </c>
      <c r="X251" s="3">
        <v>355000</v>
      </c>
      <c r="Y251" s="3">
        <v>0</v>
      </c>
      <c r="Z251" s="3">
        <v>0</v>
      </c>
      <c r="AA251" s="3">
        <v>485000</v>
      </c>
      <c r="AB251" s="3">
        <v>530000</v>
      </c>
      <c r="AC251" s="3">
        <v>535000</v>
      </c>
      <c r="AD251" s="3">
        <v>472500</v>
      </c>
      <c r="AE251" s="3">
        <v>512500</v>
      </c>
      <c r="AF251" s="3">
        <v>543000</v>
      </c>
      <c r="AG251" s="3">
        <v>565000</v>
      </c>
      <c r="AH251" s="3">
        <v>575000</v>
      </c>
      <c r="AI251" s="3">
        <v>462000</v>
      </c>
      <c r="AJ251" s="3">
        <v>700000</v>
      </c>
      <c r="AK251" s="3">
        <v>0</v>
      </c>
      <c r="AL251" s="3">
        <v>0</v>
      </c>
      <c r="AM251" s="3">
        <v>525000</v>
      </c>
      <c r="AN251" s="4">
        <v>660000</v>
      </c>
      <c r="AO251" s="4">
        <v>720000</v>
      </c>
      <c r="AP251" s="4">
        <v>0</v>
      </c>
      <c r="AQ251" s="4">
        <v>0</v>
      </c>
      <c r="AR251" s="4">
        <v>1051500</v>
      </c>
    </row>
    <row r="252" spans="1:44" ht="15" x14ac:dyDescent="0.2">
      <c r="A252" s="2" t="s">
        <v>224</v>
      </c>
      <c r="B252" s="3" t="s">
        <v>158</v>
      </c>
      <c r="C252" s="3">
        <v>0</v>
      </c>
      <c r="D252" s="3">
        <f>IFERROR(VLOOKUP(B252,'[1]All Metro Suburbs'!B$2:D$483,3,FALSE),0)</f>
        <v>0</v>
      </c>
      <c r="E252" s="3">
        <f>IFERROR(VLOOKUP(B252,[2]LSG_Stats_Combined!B$2:D$478,3,FALSE),0)</f>
        <v>0</v>
      </c>
      <c r="F252" s="3">
        <f>IFERROR(VLOOKUP(B252,[3]Sheet1!B$2:D$478,3,FALSE),0)</f>
        <v>0</v>
      </c>
      <c r="G252" s="3">
        <v>424707</v>
      </c>
      <c r="H252" s="3">
        <f>IFERROR(VLOOKUP(B252,'[1]All Metro Suburbs'!B$2:F$483,5,FALSE),)</f>
        <v>0</v>
      </c>
      <c r="I252" s="3">
        <f>IFERROR(VLOOKUP(B252,[2]LSG_Stats_Combined!B$2:F$478,5,FALSE),)</f>
        <v>0</v>
      </c>
      <c r="J252" s="3">
        <f>IFERROR(VLOOKUP(B252,[3]Sheet1!B$2:F$478,5,FALSE),0)</f>
        <v>0</v>
      </c>
      <c r="K252" s="3">
        <f>IFERROR(VLOOKUP(B252,[4]Sheet1!B$2:F$478,5,FALSE),0)</f>
        <v>0</v>
      </c>
      <c r="L252" s="3">
        <f>IFERROR(VLOOKUP(B252,[5]LSG_Stats_Combined_2016q2!B$2:F$479,5,FALSE),0)</f>
        <v>0</v>
      </c>
      <c r="M252" s="3">
        <f>IFERROR(VLOOKUP(B252,[6]LSG_Stats_Combined_2016q3!B$2:F$479,5,FALSE),0)</f>
        <v>0</v>
      </c>
      <c r="N252" s="3">
        <f>IFERROR(VLOOKUP(B252,[7]LSG_Stats_Combined_2016q4!B$2:F$478,5,FALSE),0)</f>
        <v>0</v>
      </c>
      <c r="O252" s="3">
        <f>IFERROR(VLOOKUP(B252,[8]LSG_Stats_Combined_2017q1!B$2:F$479,5,FALSE),0)</f>
        <v>0</v>
      </c>
      <c r="P252" s="3">
        <f>IFERROR(VLOOKUP(B252,[9]LSG_Stats_Combined_2017q2!B$2:F$479,5,FALSE),0)</f>
        <v>0</v>
      </c>
      <c r="Q252" s="3">
        <f>IFERROR(VLOOKUP(B252,[10]City_Suburb_2017q3!B$2:F$479,5,FALSE),0)</f>
        <v>0</v>
      </c>
      <c r="R252" s="3">
        <f>IFERROR(VLOOKUP(B252,[11]LSG_Stats_Combined_2017q4!B$2:F$480,5,FALSE),0)</f>
        <v>0</v>
      </c>
      <c r="S252" s="3">
        <f>IFERROR(VLOOKUP(B252,[12]LSG_Stats_Combined_2018q1!B$1:G$480,5,FALSE),0)</f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435000</v>
      </c>
      <c r="AB252" s="3">
        <v>472000</v>
      </c>
      <c r="AC252" s="3">
        <v>408000</v>
      </c>
      <c r="AD252" s="3">
        <v>520000</v>
      </c>
      <c r="AE252" s="3">
        <v>530000</v>
      </c>
      <c r="AF252" s="3">
        <v>380000</v>
      </c>
      <c r="AG252" s="3">
        <v>562500</v>
      </c>
      <c r="AH252" s="3">
        <v>635000</v>
      </c>
      <c r="AI252" s="3">
        <v>0</v>
      </c>
      <c r="AJ252" s="3">
        <v>533000</v>
      </c>
      <c r="AK252" s="3">
        <v>0</v>
      </c>
      <c r="AL252" s="3">
        <v>0</v>
      </c>
      <c r="AM252" s="3">
        <v>562000</v>
      </c>
      <c r="AN252" s="4">
        <v>0</v>
      </c>
      <c r="AO252" s="4">
        <v>0</v>
      </c>
      <c r="AP252" s="4">
        <v>0</v>
      </c>
      <c r="AQ252" s="4">
        <v>2550000</v>
      </c>
      <c r="AR252" s="4">
        <v>0</v>
      </c>
    </row>
    <row r="253" spans="1:44" ht="15" x14ac:dyDescent="0.2">
      <c r="A253" s="2" t="s">
        <v>224</v>
      </c>
      <c r="B253" s="3" t="s">
        <v>241</v>
      </c>
      <c r="C253" s="3">
        <v>325500</v>
      </c>
      <c r="D253" s="3">
        <f>IFERROR(VLOOKUP(B253,'[1]All Metro Suburbs'!B$2:D$483,3,FALSE),0)</f>
        <v>406750</v>
      </c>
      <c r="E253" s="3">
        <f>IFERROR(VLOOKUP(B253,[2]LSG_Stats_Combined!B$2:D$478,3,FALSE),0)</f>
        <v>280000</v>
      </c>
      <c r="F253" s="3">
        <f>IFERROR(VLOOKUP(B253,[3]Sheet1!B$2:D$478,3,FALSE),0)</f>
        <v>330000</v>
      </c>
      <c r="G253" s="3">
        <v>485000</v>
      </c>
      <c r="H253" s="3">
        <f>IFERROR(VLOOKUP(B253,'[1]All Metro Suburbs'!B$2:F$483,5,FALSE),)</f>
        <v>365000</v>
      </c>
      <c r="I253" s="3">
        <f>IFERROR(VLOOKUP(B253,[2]LSG_Stats_Combined!B$2:F$478,5,FALSE),)</f>
        <v>343750</v>
      </c>
      <c r="J253" s="3">
        <f>IFERROR(VLOOKUP(B253,[3]Sheet1!B$2:F$478,5,FALSE),0)</f>
        <v>0</v>
      </c>
      <c r="K253" s="3">
        <f>IFERROR(VLOOKUP(B253,[4]Sheet1!B$2:F$478,5,FALSE),0)</f>
        <v>432000</v>
      </c>
      <c r="L253" s="3">
        <f>IFERROR(VLOOKUP(B253,[5]LSG_Stats_Combined_2016q2!B$2:F$479,5,FALSE),0)</f>
        <v>385500</v>
      </c>
      <c r="M253" s="3">
        <f>IFERROR(VLOOKUP(B253,[6]LSG_Stats_Combined_2016q3!B$2:F$479,5,FALSE),0)</f>
        <v>370000</v>
      </c>
      <c r="N253" s="3">
        <f>IFERROR(VLOOKUP(B253,[7]LSG_Stats_Combined_2016q4!B$2:F$478,5,FALSE),0)</f>
        <v>423000</v>
      </c>
      <c r="O253" s="3">
        <f>IFERROR(VLOOKUP(B253,[8]LSG_Stats_Combined_2017q1!B$2:F$479,5,FALSE),0)</f>
        <v>418500</v>
      </c>
      <c r="P253" s="3">
        <f>IFERROR(VLOOKUP(B253,[9]LSG_Stats_Combined_2017q2!B$2:F$479,5,FALSE),0)</f>
        <v>357500</v>
      </c>
      <c r="Q253" s="3">
        <f>IFERROR(VLOOKUP(B253,[10]City_Suburb_2017q3!B$2:F$479,5,FALSE),0)</f>
        <v>393375</v>
      </c>
      <c r="R253" s="3">
        <f>IFERROR(VLOOKUP(B253,[11]LSG_Stats_Combined_2017q4!B$2:F$480,5,FALSE),0)</f>
        <v>365000</v>
      </c>
      <c r="S253" s="3">
        <f>IFERROR(VLOOKUP(B253,[12]LSG_Stats_Combined_2018q1!B$1:G$480,5,FALSE),0)</f>
        <v>428500</v>
      </c>
      <c r="T253" s="3">
        <v>567000</v>
      </c>
      <c r="U253" s="3">
        <v>372500</v>
      </c>
      <c r="V253" s="3">
        <v>380000</v>
      </c>
      <c r="W253" s="3">
        <v>542500</v>
      </c>
      <c r="X253" s="3">
        <v>360000</v>
      </c>
      <c r="Y253" s="3">
        <v>362750</v>
      </c>
      <c r="Z253" s="3">
        <v>433750</v>
      </c>
      <c r="AA253" s="3">
        <v>318000</v>
      </c>
      <c r="AB253" s="3">
        <v>322000</v>
      </c>
      <c r="AC253" s="3">
        <v>325000</v>
      </c>
      <c r="AD253" s="3">
        <v>345000</v>
      </c>
      <c r="AE253" s="3">
        <v>360000</v>
      </c>
      <c r="AF253" s="3">
        <v>360000</v>
      </c>
      <c r="AG253" s="3">
        <v>400000</v>
      </c>
      <c r="AH253" s="3">
        <v>450000</v>
      </c>
      <c r="AI253" s="3">
        <v>540000</v>
      </c>
      <c r="AJ253" s="3">
        <v>445000</v>
      </c>
      <c r="AK253" s="3">
        <v>630000</v>
      </c>
      <c r="AL253" s="3">
        <v>665000</v>
      </c>
      <c r="AM253" s="3">
        <v>585000</v>
      </c>
      <c r="AN253" s="4">
        <v>785000</v>
      </c>
      <c r="AO253" s="4">
        <v>701500</v>
      </c>
      <c r="AP253" s="4">
        <v>860000</v>
      </c>
      <c r="AQ253" s="4">
        <v>910000</v>
      </c>
      <c r="AR253" s="4">
        <v>777500</v>
      </c>
    </row>
    <row r="254" spans="1:44" ht="15" x14ac:dyDescent="0.2">
      <c r="A254" s="2" t="s">
        <v>224</v>
      </c>
      <c r="B254" s="3" t="s">
        <v>242</v>
      </c>
      <c r="C254" s="3">
        <v>419000</v>
      </c>
      <c r="D254" s="3">
        <f>IFERROR(VLOOKUP(B254,'[1]All Metro Suburbs'!B$2:D$483,3,FALSE),0)</f>
        <v>465000</v>
      </c>
      <c r="E254" s="3">
        <f>IFERROR(VLOOKUP(B254,[2]LSG_Stats_Combined!B$2:D$478,3,FALSE),0)</f>
        <v>399000</v>
      </c>
      <c r="F254" s="3">
        <f>IFERROR(VLOOKUP(B254,[3]Sheet1!B$2:D$478,3,FALSE),0)</f>
        <v>510000</v>
      </c>
      <c r="G254" s="3">
        <v>465000</v>
      </c>
      <c r="H254" s="3">
        <f>IFERROR(VLOOKUP(B254,'[1]All Metro Suburbs'!B$2:F$483,5,FALSE),)</f>
        <v>0</v>
      </c>
      <c r="I254" s="3">
        <f>IFERROR(VLOOKUP(B254,[2]LSG_Stats_Combined!B$2:F$478,5,FALSE),)</f>
        <v>442000</v>
      </c>
      <c r="J254" s="3">
        <f>IFERROR(VLOOKUP(B254,[3]Sheet1!B$2:F$478,5,FALSE),0)</f>
        <v>555000</v>
      </c>
      <c r="K254" s="3">
        <f>IFERROR(VLOOKUP(B254,[4]Sheet1!B$2:F$478,5,FALSE),0)</f>
        <v>390500</v>
      </c>
      <c r="L254" s="3">
        <f>IFERROR(VLOOKUP(B254,[5]LSG_Stats_Combined_2016q2!B$2:F$479,5,FALSE),0)</f>
        <v>550000</v>
      </c>
      <c r="M254" s="3">
        <f>IFERROR(VLOOKUP(B254,[6]LSG_Stats_Combined_2016q3!B$2:F$479,5,FALSE),0)</f>
        <v>455000</v>
      </c>
      <c r="N254" s="3">
        <f>IFERROR(VLOOKUP(B254,[7]LSG_Stats_Combined_2016q4!B$2:F$478,5,FALSE),0)</f>
        <v>397000</v>
      </c>
      <c r="O254" s="3">
        <f>IFERROR(VLOOKUP(B254,[8]LSG_Stats_Combined_2017q1!B$2:F$479,5,FALSE),0)</f>
        <v>532500</v>
      </c>
      <c r="P254" s="3">
        <f>IFERROR(VLOOKUP(B254,[9]LSG_Stats_Combined_2017q2!B$2:F$479,5,FALSE),0)</f>
        <v>519000</v>
      </c>
      <c r="Q254" s="3">
        <f>IFERROR(VLOOKUP(B254,[10]City_Suburb_2017q3!B$2:F$479,5,FALSE),0)</f>
        <v>570000</v>
      </c>
      <c r="R254" s="3">
        <f>IFERROR(VLOOKUP(B254,[11]LSG_Stats_Combined_2017q4!B$2:F$480,5,FALSE),0)</f>
        <v>503750</v>
      </c>
      <c r="S254" s="3">
        <f>IFERROR(VLOOKUP(B254,[12]LSG_Stats_Combined_2018q1!B$1:G$480,5,FALSE),0)</f>
        <v>460000</v>
      </c>
      <c r="T254" s="3">
        <v>485000</v>
      </c>
      <c r="U254" s="3">
        <v>600000</v>
      </c>
      <c r="V254" s="3">
        <v>435000</v>
      </c>
      <c r="W254" s="3">
        <v>587500</v>
      </c>
      <c r="X254" s="3">
        <v>657500</v>
      </c>
      <c r="Y254" s="3">
        <v>540000</v>
      </c>
      <c r="Z254" s="3">
        <v>568750</v>
      </c>
      <c r="AA254" s="3">
        <v>0</v>
      </c>
      <c r="AB254" s="3">
        <v>320000</v>
      </c>
      <c r="AC254" s="3">
        <v>0</v>
      </c>
      <c r="AD254" s="3">
        <v>329000</v>
      </c>
      <c r="AE254" s="3">
        <v>370000</v>
      </c>
      <c r="AF254" s="3">
        <v>563000</v>
      </c>
      <c r="AG254" s="3">
        <v>405000</v>
      </c>
      <c r="AH254" s="3">
        <v>0</v>
      </c>
      <c r="AI254" s="3">
        <v>564000</v>
      </c>
      <c r="AJ254" s="3">
        <v>545750</v>
      </c>
      <c r="AK254" s="3">
        <v>1212000</v>
      </c>
      <c r="AL254" s="3">
        <v>663000</v>
      </c>
      <c r="AM254" s="3">
        <v>670000</v>
      </c>
      <c r="AN254" s="4">
        <v>1029500</v>
      </c>
      <c r="AO254" s="4">
        <v>535500</v>
      </c>
      <c r="AP254" s="4">
        <v>1000000</v>
      </c>
      <c r="AQ254" s="4">
        <v>842500</v>
      </c>
      <c r="AR254" s="4">
        <v>657750</v>
      </c>
    </row>
    <row r="255" spans="1:44" ht="15" x14ac:dyDescent="0.2">
      <c r="A255" s="2" t="s">
        <v>224</v>
      </c>
      <c r="B255" s="3" t="s">
        <v>243</v>
      </c>
      <c r="C255" s="3">
        <v>466000</v>
      </c>
      <c r="D255" s="3">
        <f>IFERROR(VLOOKUP(B255,'[1]All Metro Suburbs'!B$2:D$483,3,FALSE),0)</f>
        <v>415000</v>
      </c>
      <c r="E255" s="3">
        <f>IFERROR(VLOOKUP(B255,[2]LSG_Stats_Combined!B$2:D$478,3,FALSE),0)</f>
        <v>344250</v>
      </c>
      <c r="F255" s="3">
        <f>IFERROR(VLOOKUP(B255,[3]Sheet1!B$2:D$478,3,FALSE),0)</f>
        <v>415000</v>
      </c>
      <c r="G255" s="3">
        <v>390750</v>
      </c>
      <c r="H255" s="3">
        <f>IFERROR(VLOOKUP(B255,'[1]All Metro Suburbs'!B$2:F$483,5,FALSE),)</f>
        <v>391000</v>
      </c>
      <c r="I255" s="3">
        <f>IFERROR(VLOOKUP(B255,[2]LSG_Stats_Combined!B$2:F$478,5,FALSE),)</f>
        <v>409000</v>
      </c>
      <c r="J255" s="3">
        <f>IFERROR(VLOOKUP(B255,[3]Sheet1!B$2:F$478,5,FALSE),0)</f>
        <v>0</v>
      </c>
      <c r="K255" s="3">
        <f>IFERROR(VLOOKUP(B255,[4]Sheet1!B$2:F$478,5,FALSE),0)</f>
        <v>429000</v>
      </c>
      <c r="L255" s="3">
        <f>IFERROR(VLOOKUP(B255,[5]LSG_Stats_Combined_2016q2!B$2:F$479,5,FALSE),0)</f>
        <v>512500</v>
      </c>
      <c r="M255" s="3">
        <f>IFERROR(VLOOKUP(B255,[6]LSG_Stats_Combined_2016q3!B$2:F$479,5,FALSE),0)</f>
        <v>429500</v>
      </c>
      <c r="N255" s="3">
        <f>IFERROR(VLOOKUP(B255,[7]LSG_Stats_Combined_2016q4!B$2:F$478,5,FALSE),0)</f>
        <v>430000</v>
      </c>
      <c r="O255" s="3">
        <f>IFERROR(VLOOKUP(B255,[8]LSG_Stats_Combined_2017q1!B$2:F$479,5,FALSE),0)</f>
        <v>447500</v>
      </c>
      <c r="P255" s="3">
        <f>IFERROR(VLOOKUP(B255,[9]LSG_Stats_Combined_2017q2!B$2:F$479,5,FALSE),0)</f>
        <v>440000</v>
      </c>
      <c r="Q255" s="3">
        <f>IFERROR(VLOOKUP(B255,[10]City_Suburb_2017q3!B$2:F$479,5,FALSE),0)</f>
        <v>410000</v>
      </c>
      <c r="R255" s="3">
        <f>IFERROR(VLOOKUP(B255,[11]LSG_Stats_Combined_2017q4!B$2:F$480,5,FALSE),0)</f>
        <v>413750</v>
      </c>
      <c r="S255" s="3">
        <f>IFERROR(VLOOKUP(B255,[12]LSG_Stats_Combined_2018q1!B$1:G$480,5,FALSE),0)</f>
        <v>449750</v>
      </c>
      <c r="T255" s="3">
        <v>399000</v>
      </c>
      <c r="U255" s="3">
        <v>470000</v>
      </c>
      <c r="V255" s="3">
        <v>440000</v>
      </c>
      <c r="W255" s="3">
        <v>431750</v>
      </c>
      <c r="X255" s="3">
        <v>415000</v>
      </c>
      <c r="Y255" s="3">
        <v>471000</v>
      </c>
      <c r="Z255" s="3">
        <v>428000</v>
      </c>
      <c r="AA255" s="3">
        <v>367000</v>
      </c>
      <c r="AB255" s="3">
        <v>330000</v>
      </c>
      <c r="AC255" s="3">
        <v>320000</v>
      </c>
      <c r="AD255" s="3">
        <v>404000</v>
      </c>
      <c r="AE255" s="3">
        <v>337250</v>
      </c>
      <c r="AF255" s="3">
        <v>460000</v>
      </c>
      <c r="AG255" s="3">
        <v>440000</v>
      </c>
      <c r="AH255" s="3">
        <v>445000</v>
      </c>
      <c r="AI255" s="3">
        <v>0</v>
      </c>
      <c r="AJ255" s="3">
        <v>665000</v>
      </c>
      <c r="AK255" s="3">
        <v>680000</v>
      </c>
      <c r="AL255" s="3">
        <v>767500</v>
      </c>
      <c r="AM255" s="3">
        <v>751000</v>
      </c>
      <c r="AN255" s="4">
        <v>735000</v>
      </c>
      <c r="AO255" s="4">
        <v>820000</v>
      </c>
      <c r="AP255" s="4">
        <v>704000</v>
      </c>
      <c r="AQ255" s="4">
        <v>815000</v>
      </c>
      <c r="AR255" s="4">
        <v>885000</v>
      </c>
    </row>
    <row r="256" spans="1:44" ht="15" x14ac:dyDescent="0.2">
      <c r="A256" s="2" t="s">
        <v>224</v>
      </c>
      <c r="B256" s="3" t="s">
        <v>244</v>
      </c>
      <c r="C256" s="3">
        <v>378750</v>
      </c>
      <c r="D256" s="3">
        <f>IFERROR(VLOOKUP(B256,'[1]All Metro Suburbs'!B$2:D$483,3,FALSE),0)</f>
        <v>380000</v>
      </c>
      <c r="E256" s="3">
        <f>IFERROR(VLOOKUP(B256,[2]LSG_Stats_Combined!B$2:D$478,3,FALSE),0)</f>
        <v>349950</v>
      </c>
      <c r="F256" s="3">
        <f>IFERROR(VLOOKUP(B256,[3]Sheet1!B$2:D$478,3,FALSE),0)</f>
        <v>392000</v>
      </c>
      <c r="G256" s="3">
        <v>290000</v>
      </c>
      <c r="H256" s="3">
        <f>IFERROR(VLOOKUP(B256,'[1]All Metro Suburbs'!B$2:F$483,5,FALSE),)</f>
        <v>575000</v>
      </c>
      <c r="I256" s="3">
        <f>IFERROR(VLOOKUP(B256,[2]LSG_Stats_Combined!B$2:F$478,5,FALSE),)</f>
        <v>479250</v>
      </c>
      <c r="J256" s="3">
        <f>IFERROR(VLOOKUP(B256,[3]Sheet1!B$2:F$478,5,FALSE),0)</f>
        <v>402500</v>
      </c>
      <c r="K256" s="3">
        <f>IFERROR(VLOOKUP(B256,[4]Sheet1!B$2:F$478,5,FALSE),0)</f>
        <v>562500</v>
      </c>
      <c r="L256" s="3">
        <f>IFERROR(VLOOKUP(B256,[5]LSG_Stats_Combined_2016q2!B$2:F$479,5,FALSE),0)</f>
        <v>427500</v>
      </c>
      <c r="M256" s="3">
        <f>IFERROR(VLOOKUP(B256,[6]LSG_Stats_Combined_2016q3!B$2:F$479,5,FALSE),0)</f>
        <v>396250</v>
      </c>
      <c r="N256" s="3">
        <f>IFERROR(VLOOKUP(B256,[7]LSG_Stats_Combined_2016q4!B$2:F$478,5,FALSE),0)</f>
        <v>437000</v>
      </c>
      <c r="O256" s="3">
        <f>IFERROR(VLOOKUP(B256,[8]LSG_Stats_Combined_2017q1!B$2:F$479,5,FALSE),0)</f>
        <v>457000</v>
      </c>
      <c r="P256" s="3">
        <f>IFERROR(VLOOKUP(B256,[9]LSG_Stats_Combined_2017q2!B$2:F$479,5,FALSE),0)</f>
        <v>385000</v>
      </c>
      <c r="Q256" s="3">
        <f>IFERROR(VLOOKUP(B256,[10]City_Suburb_2017q3!B$2:F$479,5,FALSE),0)</f>
        <v>455000</v>
      </c>
      <c r="R256" s="3">
        <f>IFERROR(VLOOKUP(B256,[11]LSG_Stats_Combined_2017q4!B$2:F$480,5,FALSE),0)</f>
        <v>502500</v>
      </c>
      <c r="S256" s="3">
        <f>IFERROR(VLOOKUP(B256,[12]LSG_Stats_Combined_2018q1!B$1:G$480,5,FALSE),0)</f>
        <v>510000</v>
      </c>
      <c r="T256" s="3">
        <v>531000</v>
      </c>
      <c r="U256" s="3">
        <v>472500</v>
      </c>
      <c r="V256" s="3">
        <v>451500</v>
      </c>
      <c r="W256" s="3">
        <v>447000</v>
      </c>
      <c r="X256" s="3">
        <v>513000</v>
      </c>
      <c r="Y256" s="3">
        <v>438500</v>
      </c>
      <c r="Z256" s="3">
        <v>426000</v>
      </c>
      <c r="AA256" s="3">
        <v>387500</v>
      </c>
      <c r="AB256" s="3">
        <v>397500</v>
      </c>
      <c r="AC256" s="3">
        <v>411000</v>
      </c>
      <c r="AD256" s="3">
        <v>396450</v>
      </c>
      <c r="AE256" s="3">
        <v>482500</v>
      </c>
      <c r="AF256" s="3">
        <v>400000</v>
      </c>
      <c r="AG256" s="3">
        <v>485000</v>
      </c>
      <c r="AH256" s="3">
        <v>533750</v>
      </c>
      <c r="AI256" s="3">
        <v>540000</v>
      </c>
      <c r="AJ256" s="3">
        <v>622500</v>
      </c>
      <c r="AK256" s="3">
        <v>698000</v>
      </c>
      <c r="AL256" s="3">
        <v>665000</v>
      </c>
      <c r="AM256" s="3">
        <v>575000</v>
      </c>
      <c r="AN256" s="4">
        <v>695560</v>
      </c>
      <c r="AO256" s="4">
        <v>835000</v>
      </c>
      <c r="AP256" s="4">
        <v>780000</v>
      </c>
      <c r="AQ256" s="4">
        <v>760000</v>
      </c>
      <c r="AR256" s="4">
        <v>732500</v>
      </c>
    </row>
    <row r="257" spans="1:44" ht="15" x14ac:dyDescent="0.2">
      <c r="A257" s="2" t="s">
        <v>224</v>
      </c>
      <c r="B257" s="3" t="s">
        <v>245</v>
      </c>
      <c r="C257" s="3">
        <v>289500</v>
      </c>
      <c r="D257" s="3">
        <f>IFERROR(VLOOKUP(B257,'[1]All Metro Suburbs'!B$2:D$483,3,FALSE),0)</f>
        <v>290000</v>
      </c>
      <c r="E257" s="3">
        <f>IFERROR(VLOOKUP(B257,[2]LSG_Stats_Combined!B$2:D$478,3,FALSE),0)</f>
        <v>288500</v>
      </c>
      <c r="F257" s="3">
        <f>IFERROR(VLOOKUP(B257,[3]Sheet1!B$2:D$478,3,FALSE),0)</f>
        <v>293500</v>
      </c>
      <c r="G257" s="3">
        <v>390000</v>
      </c>
      <c r="H257" s="3">
        <f>IFERROR(VLOOKUP(B257,'[1]All Metro Suburbs'!B$2:F$483,5,FALSE),)</f>
        <v>301000</v>
      </c>
      <c r="I257" s="3">
        <f>IFERROR(VLOOKUP(B257,[2]LSG_Stats_Combined!B$2:F$478,5,FALSE),)</f>
        <v>288250</v>
      </c>
      <c r="J257" s="3">
        <f>IFERROR(VLOOKUP(B257,[3]Sheet1!B$2:F$478,5,FALSE),0)</f>
        <v>305500</v>
      </c>
      <c r="K257" s="3">
        <f>IFERROR(VLOOKUP(B257,[4]Sheet1!B$2:F$478,5,FALSE),0)</f>
        <v>303000</v>
      </c>
      <c r="L257" s="3">
        <f>IFERROR(VLOOKUP(B257,[5]LSG_Stats_Combined_2016q2!B$2:F$479,5,FALSE),0)</f>
        <v>300000</v>
      </c>
      <c r="M257" s="3">
        <f>IFERROR(VLOOKUP(B257,[6]LSG_Stats_Combined_2016q3!B$2:F$479,5,FALSE),0)</f>
        <v>305000</v>
      </c>
      <c r="N257" s="3">
        <f>IFERROR(VLOOKUP(B257,[7]LSG_Stats_Combined_2016q4!B$2:F$478,5,FALSE),0)</f>
        <v>307750</v>
      </c>
      <c r="O257" s="3">
        <f>IFERROR(VLOOKUP(B257,[8]LSG_Stats_Combined_2017q1!B$2:F$479,5,FALSE),0)</f>
        <v>310000</v>
      </c>
      <c r="P257" s="3">
        <f>IFERROR(VLOOKUP(B257,[9]LSG_Stats_Combined_2017q2!B$2:F$479,5,FALSE),0)</f>
        <v>312500</v>
      </c>
      <c r="Q257" s="3">
        <f>IFERROR(VLOOKUP(B257,[10]City_Suburb_2017q3!B$2:F$479,5,FALSE),0)</f>
        <v>315000</v>
      </c>
      <c r="R257" s="3">
        <f>IFERROR(VLOOKUP(B257,[11]LSG_Stats_Combined_2017q4!B$2:F$480,5,FALSE),0)</f>
        <v>312500</v>
      </c>
      <c r="S257" s="3">
        <f>IFERROR(VLOOKUP(B257,[12]LSG_Stats_Combined_2018q1!B$1:G$480,5,FALSE),0)</f>
        <v>301000</v>
      </c>
      <c r="T257" s="3">
        <v>327500</v>
      </c>
      <c r="U257" s="3">
        <v>309000</v>
      </c>
      <c r="V257" s="3">
        <v>323550</v>
      </c>
      <c r="W257" s="3">
        <v>318500</v>
      </c>
      <c r="X257" s="3">
        <v>310000</v>
      </c>
      <c r="Y257" s="3">
        <v>308000</v>
      </c>
      <c r="Z257" s="3">
        <v>308500</v>
      </c>
      <c r="AA257" s="3">
        <v>395000</v>
      </c>
      <c r="AB257" s="3">
        <v>385000</v>
      </c>
      <c r="AC257" s="3">
        <v>290000</v>
      </c>
      <c r="AD257" s="3">
        <v>460000</v>
      </c>
      <c r="AE257" s="3">
        <v>405000</v>
      </c>
      <c r="AF257" s="3">
        <v>462500</v>
      </c>
      <c r="AG257" s="3">
        <v>430000</v>
      </c>
      <c r="AH257" s="3">
        <v>492500</v>
      </c>
      <c r="AI257" s="3">
        <v>0</v>
      </c>
      <c r="AJ257" s="3">
        <v>605000</v>
      </c>
      <c r="AK257" s="3">
        <v>520000</v>
      </c>
      <c r="AL257" s="3">
        <v>515000</v>
      </c>
      <c r="AM257" s="3">
        <v>0</v>
      </c>
      <c r="AN257" s="4">
        <v>531111</v>
      </c>
      <c r="AO257" s="4">
        <v>552500</v>
      </c>
      <c r="AP257" s="4">
        <v>593500</v>
      </c>
      <c r="AQ257" s="4">
        <v>600000</v>
      </c>
      <c r="AR257" s="4">
        <v>635944</v>
      </c>
    </row>
    <row r="258" spans="1:44" ht="15" x14ac:dyDescent="0.2">
      <c r="A258" s="2" t="s">
        <v>224</v>
      </c>
      <c r="B258" s="3" t="s">
        <v>246</v>
      </c>
      <c r="C258" s="3">
        <v>0</v>
      </c>
      <c r="D258" s="3">
        <f>IFERROR(VLOOKUP(B258,'[1]All Metro Suburbs'!B$2:D$483,3,FALSE),0)</f>
        <v>0</v>
      </c>
      <c r="E258" s="3">
        <f>IFERROR(VLOOKUP(B258,[2]LSG_Stats_Combined!B$2:D$478,3,FALSE),0)</f>
        <v>0</v>
      </c>
      <c r="F258" s="3">
        <f>IFERROR(VLOOKUP(B258,[3]Sheet1!B$2:D$478,3,FALSE),0)</f>
        <v>368000</v>
      </c>
      <c r="G258" s="3">
        <v>0</v>
      </c>
      <c r="H258" s="3">
        <f>IFERROR(VLOOKUP(B258,'[1]All Metro Suburbs'!B$2:F$483,5,FALSE),)</f>
        <v>0</v>
      </c>
      <c r="I258" s="3">
        <f>IFERROR(VLOOKUP(B258,[2]LSG_Stats_Combined!B$2:F$478,5,FALSE),)</f>
        <v>307000</v>
      </c>
      <c r="J258" s="3">
        <f>IFERROR(VLOOKUP(B258,[3]Sheet1!B$2:F$478,5,FALSE),0)</f>
        <v>0</v>
      </c>
      <c r="K258" s="3">
        <f>IFERROR(VLOOKUP(B258,[4]Sheet1!B$2:F$478,5,FALSE),0)</f>
        <v>0</v>
      </c>
      <c r="L258" s="3">
        <f>IFERROR(VLOOKUP(B258,[5]LSG_Stats_Combined_2016q2!B$2:F$479,5,FALSE),0)</f>
        <v>0</v>
      </c>
      <c r="M258" s="3">
        <f>IFERROR(VLOOKUP(B258,[6]LSG_Stats_Combined_2016q3!B$2:F$479,5,FALSE),0)</f>
        <v>0</v>
      </c>
      <c r="N258" s="3">
        <f>IFERROR(VLOOKUP(B258,[7]LSG_Stats_Combined_2016q4!B$2:F$478,5,FALSE),0)</f>
        <v>0</v>
      </c>
      <c r="O258" s="3">
        <f>IFERROR(VLOOKUP(B258,[8]LSG_Stats_Combined_2017q1!B$2:F$479,5,FALSE),0)</f>
        <v>303000</v>
      </c>
      <c r="P258" s="3">
        <f>IFERROR(VLOOKUP(B258,[9]LSG_Stats_Combined_2017q2!B$2:F$479,5,FALSE),0)</f>
        <v>0</v>
      </c>
      <c r="Q258" s="3">
        <f>IFERROR(VLOOKUP(B258,[10]City_Suburb_2017q3!B$2:F$479,5,FALSE),0)</f>
        <v>0</v>
      </c>
      <c r="R258" s="3">
        <f>IFERROR(VLOOKUP(B258,[11]LSG_Stats_Combined_2017q4!B$2:F$480,5,FALSE),0)</f>
        <v>0</v>
      </c>
      <c r="S258" s="3">
        <f>IFERROR(VLOOKUP(B258,[12]LSG_Stats_Combined_2018q1!B$1:G$480,5,FALSE),0)</f>
        <v>0</v>
      </c>
      <c r="T258" s="3">
        <v>290000</v>
      </c>
      <c r="U258" s="3">
        <v>373000</v>
      </c>
      <c r="V258" s="3">
        <v>0</v>
      </c>
      <c r="W258" s="3">
        <v>336000</v>
      </c>
      <c r="X258" s="3">
        <v>0</v>
      </c>
      <c r="Y258" s="3">
        <v>379500</v>
      </c>
      <c r="Z258" s="3">
        <v>260000</v>
      </c>
      <c r="AA258" s="3">
        <v>387500</v>
      </c>
      <c r="AB258" s="3">
        <v>370000</v>
      </c>
      <c r="AC258" s="3">
        <v>405000</v>
      </c>
      <c r="AD258" s="3">
        <v>427500</v>
      </c>
      <c r="AE258" s="3">
        <v>418500</v>
      </c>
      <c r="AF258" s="3">
        <v>570000</v>
      </c>
      <c r="AG258" s="3">
        <v>449000</v>
      </c>
      <c r="AH258" s="3">
        <v>550000</v>
      </c>
      <c r="AI258" s="3">
        <v>637500</v>
      </c>
      <c r="AJ258" s="3">
        <v>607500</v>
      </c>
      <c r="AK258" s="3">
        <v>417500</v>
      </c>
      <c r="AL258" s="3">
        <v>0</v>
      </c>
      <c r="AM258" s="3">
        <v>908000</v>
      </c>
      <c r="AN258" s="4">
        <v>0</v>
      </c>
      <c r="AO258" s="4">
        <v>0</v>
      </c>
      <c r="AP258" s="4">
        <v>0</v>
      </c>
      <c r="AQ258" s="4">
        <v>0</v>
      </c>
      <c r="AR258" s="4">
        <v>0</v>
      </c>
    </row>
    <row r="259" spans="1:44" ht="15" x14ac:dyDescent="0.2">
      <c r="A259" s="2" t="s">
        <v>224</v>
      </c>
      <c r="B259" s="3" t="s">
        <v>247</v>
      </c>
      <c r="C259" s="3">
        <v>320000</v>
      </c>
      <c r="D259" s="3">
        <f>IFERROR(VLOOKUP(B259,'[1]All Metro Suburbs'!B$2:D$483,3,FALSE),0)</f>
        <v>300000</v>
      </c>
      <c r="E259" s="3">
        <f>IFERROR(VLOOKUP(B259,[2]LSG_Stats_Combined!B$2:D$478,3,FALSE),0)</f>
        <v>320000</v>
      </c>
      <c r="F259" s="3">
        <f>IFERROR(VLOOKUP(B259,[3]Sheet1!B$2:D$478,3,FALSE),0)</f>
        <v>322500</v>
      </c>
      <c r="G259" s="3">
        <v>325000</v>
      </c>
      <c r="H259" s="3">
        <f>IFERROR(VLOOKUP(B259,'[1]All Metro Suburbs'!B$2:F$483,5,FALSE),)</f>
        <v>313500</v>
      </c>
      <c r="I259" s="3">
        <f>IFERROR(VLOOKUP(B259,[2]LSG_Stats_Combined!B$2:F$478,5,FALSE),)</f>
        <v>377500</v>
      </c>
      <c r="J259" s="3">
        <f>IFERROR(VLOOKUP(B259,[3]Sheet1!B$2:F$478,5,FALSE),0)</f>
        <v>320125</v>
      </c>
      <c r="K259" s="3">
        <f>IFERROR(VLOOKUP(B259,[4]Sheet1!B$2:F$478,5,FALSE),0)</f>
        <v>369000</v>
      </c>
      <c r="L259" s="3">
        <f>IFERROR(VLOOKUP(B259,[5]LSG_Stats_Combined_2016q2!B$2:F$479,5,FALSE),0)</f>
        <v>376250</v>
      </c>
      <c r="M259" s="3">
        <f>IFERROR(VLOOKUP(B259,[6]LSG_Stats_Combined_2016q3!B$2:F$479,5,FALSE),0)</f>
        <v>360000</v>
      </c>
      <c r="N259" s="3">
        <f>IFERROR(VLOOKUP(B259,[7]LSG_Stats_Combined_2016q4!B$2:F$478,5,FALSE),0)</f>
        <v>345000</v>
      </c>
      <c r="O259" s="3">
        <f>IFERROR(VLOOKUP(B259,[8]LSG_Stats_Combined_2017q1!B$2:F$479,5,FALSE),0)</f>
        <v>330000</v>
      </c>
      <c r="P259" s="3">
        <f>IFERROR(VLOOKUP(B259,[9]LSG_Stats_Combined_2017q2!B$2:F$479,5,FALSE),0)</f>
        <v>346750</v>
      </c>
      <c r="Q259" s="3">
        <f>IFERROR(VLOOKUP(B259,[10]City_Suburb_2017q3!B$2:F$479,5,FALSE),0)</f>
        <v>315500</v>
      </c>
      <c r="R259" s="3">
        <f>IFERROR(VLOOKUP(B259,[11]LSG_Stats_Combined_2017q4!B$2:F$480,5,FALSE),0)</f>
        <v>328000</v>
      </c>
      <c r="S259" s="3">
        <f>IFERROR(VLOOKUP(B259,[12]LSG_Stats_Combined_2018q1!B$1:G$480,5,FALSE),0)</f>
        <v>326750</v>
      </c>
      <c r="T259" s="3">
        <v>367000</v>
      </c>
      <c r="U259" s="3">
        <v>317000</v>
      </c>
      <c r="V259" s="3">
        <v>347500</v>
      </c>
      <c r="W259" s="3">
        <v>427750</v>
      </c>
      <c r="X259" s="3">
        <v>280000</v>
      </c>
      <c r="Y259" s="3">
        <v>277500</v>
      </c>
      <c r="Z259" s="3">
        <v>324750</v>
      </c>
      <c r="AA259" s="3">
        <v>487500</v>
      </c>
      <c r="AB259" s="3">
        <v>452500</v>
      </c>
      <c r="AC259" s="3">
        <v>555000</v>
      </c>
      <c r="AD259" s="3">
        <v>510000</v>
      </c>
      <c r="AE259" s="3">
        <v>565000</v>
      </c>
      <c r="AF259" s="3">
        <v>362000</v>
      </c>
      <c r="AG259" s="3">
        <v>515000</v>
      </c>
      <c r="AH259" s="3">
        <v>645000</v>
      </c>
      <c r="AI259" s="3">
        <v>525000</v>
      </c>
      <c r="AJ259" s="3">
        <v>545000</v>
      </c>
      <c r="AK259" s="3">
        <v>490000</v>
      </c>
      <c r="AL259" s="3">
        <v>500000</v>
      </c>
      <c r="AM259" s="3">
        <v>500000</v>
      </c>
      <c r="AN259" s="4">
        <v>545000</v>
      </c>
      <c r="AO259" s="4">
        <v>625000</v>
      </c>
      <c r="AP259" s="4">
        <v>585000</v>
      </c>
      <c r="AQ259" s="4">
        <v>658000</v>
      </c>
      <c r="AR259" s="4">
        <v>631250</v>
      </c>
    </row>
    <row r="260" spans="1:44" ht="15" x14ac:dyDescent="0.2">
      <c r="A260" s="2" t="s">
        <v>224</v>
      </c>
      <c r="B260" s="3" t="s">
        <v>163</v>
      </c>
      <c r="C260" s="3">
        <v>350000</v>
      </c>
      <c r="D260" s="3">
        <f>IFERROR(VLOOKUP(B260,'[1]All Metro Suburbs'!B$2:D$483,3,FALSE),0)</f>
        <v>340000</v>
      </c>
      <c r="E260" s="3">
        <f>IFERROR(VLOOKUP(B260,[2]LSG_Stats_Combined!B$2:D$478,3,FALSE),0)</f>
        <v>375100</v>
      </c>
      <c r="F260" s="3">
        <f>IFERROR(VLOOKUP(B260,[3]Sheet1!B$2:D$478,3,FALSE),0)</f>
        <v>375000</v>
      </c>
      <c r="G260" s="3">
        <v>352300</v>
      </c>
      <c r="H260" s="3">
        <f>IFERROR(VLOOKUP(B260,'[1]All Metro Suburbs'!B$2:F$483,5,FALSE),)</f>
        <v>380000</v>
      </c>
      <c r="I260" s="3">
        <f>IFERROR(VLOOKUP(B260,[2]LSG_Stats_Combined!B$2:F$478,5,FALSE),)</f>
        <v>388500</v>
      </c>
      <c r="J260" s="3">
        <f>IFERROR(VLOOKUP(B260,[3]Sheet1!B$2:F$478,5,FALSE),0)</f>
        <v>342000</v>
      </c>
      <c r="K260" s="3">
        <f>IFERROR(VLOOKUP(B260,[4]Sheet1!B$2:F$478,5,FALSE),0)</f>
        <v>353000</v>
      </c>
      <c r="L260" s="3">
        <f>IFERROR(VLOOKUP(B260,[5]LSG_Stats_Combined_2016q2!B$2:F$479,5,FALSE),0)</f>
        <v>380000</v>
      </c>
      <c r="M260" s="3">
        <f>IFERROR(VLOOKUP(B260,[6]LSG_Stats_Combined_2016q3!B$2:F$479,5,FALSE),0)</f>
        <v>367500</v>
      </c>
      <c r="N260" s="3">
        <f>IFERROR(VLOOKUP(B260,[7]LSG_Stats_Combined_2016q4!B$2:F$478,5,FALSE),0)</f>
        <v>358500</v>
      </c>
      <c r="O260" s="3">
        <f>IFERROR(VLOOKUP(B260,[8]LSG_Stats_Combined_2017q1!B$2:F$479,5,FALSE),0)</f>
        <v>363000</v>
      </c>
      <c r="P260" s="3">
        <f>IFERROR(VLOOKUP(B260,[9]LSG_Stats_Combined_2017q2!B$2:F$479,5,FALSE),0)</f>
        <v>350000</v>
      </c>
      <c r="Q260" s="3">
        <f>IFERROR(VLOOKUP(B260,[10]City_Suburb_2017q3!B$2:F$479,5,FALSE),0)</f>
        <v>398000</v>
      </c>
      <c r="R260" s="3">
        <f>IFERROR(VLOOKUP(B260,[11]LSG_Stats_Combined_2017q4!B$2:F$480,5,FALSE),0)</f>
        <v>384700</v>
      </c>
      <c r="S260" s="3">
        <f>IFERROR(VLOOKUP(B260,[12]LSG_Stats_Combined_2018q1!B$1:G$480,5,FALSE),0)</f>
        <v>386000</v>
      </c>
      <c r="T260" s="3">
        <v>341250</v>
      </c>
      <c r="U260" s="3">
        <v>383000</v>
      </c>
      <c r="V260" s="3">
        <v>415000</v>
      </c>
      <c r="W260" s="3">
        <v>373000</v>
      </c>
      <c r="X260" s="3">
        <v>450000</v>
      </c>
      <c r="Y260" s="3">
        <v>395000</v>
      </c>
      <c r="Z260" s="3">
        <v>405750</v>
      </c>
      <c r="AA260" s="3">
        <v>310300</v>
      </c>
      <c r="AB260" s="3">
        <v>274550</v>
      </c>
      <c r="AC260" s="3">
        <v>307500</v>
      </c>
      <c r="AD260" s="3">
        <v>296000</v>
      </c>
      <c r="AE260" s="3">
        <v>333250</v>
      </c>
      <c r="AF260" s="3">
        <v>575000</v>
      </c>
      <c r="AG260" s="3">
        <v>415000</v>
      </c>
      <c r="AH260" s="3">
        <v>433375</v>
      </c>
      <c r="AI260" s="3">
        <v>930000</v>
      </c>
      <c r="AJ260" s="3">
        <v>623000</v>
      </c>
      <c r="AK260" s="3">
        <v>636000</v>
      </c>
      <c r="AL260" s="3">
        <v>622500</v>
      </c>
      <c r="AM260" s="3">
        <v>680000</v>
      </c>
      <c r="AN260" s="4">
        <v>636250</v>
      </c>
      <c r="AO260" s="4">
        <v>615000</v>
      </c>
      <c r="AP260" s="4">
        <v>671500</v>
      </c>
      <c r="AQ260" s="4">
        <v>727000</v>
      </c>
      <c r="AR260" s="4">
        <v>736000</v>
      </c>
    </row>
    <row r="261" spans="1:44" ht="15" x14ac:dyDescent="0.2">
      <c r="A261" s="2" t="s">
        <v>224</v>
      </c>
      <c r="B261" s="3" t="s">
        <v>248</v>
      </c>
      <c r="C261" s="3">
        <v>312500</v>
      </c>
      <c r="D261" s="3">
        <f>IFERROR(VLOOKUP(B261,'[1]All Metro Suburbs'!B$2:D$483,3,FALSE),0)</f>
        <v>454500</v>
      </c>
      <c r="E261" s="3">
        <f>IFERROR(VLOOKUP(B261,[2]LSG_Stats_Combined!B$2:D$478,3,FALSE),0)</f>
        <v>357500</v>
      </c>
      <c r="F261" s="3">
        <f>IFERROR(VLOOKUP(B261,[3]Sheet1!B$2:D$478,3,FALSE),0)</f>
        <v>347500</v>
      </c>
      <c r="G261" s="3">
        <v>582500</v>
      </c>
      <c r="H261" s="3">
        <f>IFERROR(VLOOKUP(B261,'[1]All Metro Suburbs'!B$2:F$483,5,FALSE),)</f>
        <v>495000</v>
      </c>
      <c r="I261" s="3">
        <f>IFERROR(VLOOKUP(B261,[2]LSG_Stats_Combined!B$2:F$478,5,FALSE),)</f>
        <v>341600</v>
      </c>
      <c r="J261" s="3">
        <f>IFERROR(VLOOKUP(B261,[3]Sheet1!B$2:F$478,5,FALSE),0)</f>
        <v>356000</v>
      </c>
      <c r="K261" s="3">
        <f>IFERROR(VLOOKUP(B261,[4]Sheet1!B$2:F$478,5,FALSE),0)</f>
        <v>310000</v>
      </c>
      <c r="L261" s="3">
        <f>IFERROR(VLOOKUP(B261,[5]LSG_Stats_Combined_2016q2!B$2:F$479,5,FALSE),0)</f>
        <v>302500</v>
      </c>
      <c r="M261" s="3">
        <f>IFERROR(VLOOKUP(B261,[6]LSG_Stats_Combined_2016q3!B$2:F$479,5,FALSE),0)</f>
        <v>337500</v>
      </c>
      <c r="N261" s="3">
        <f>IFERROR(VLOOKUP(B261,[7]LSG_Stats_Combined_2016q4!B$2:F$478,5,FALSE),0)</f>
        <v>395500</v>
      </c>
      <c r="O261" s="3">
        <f>IFERROR(VLOOKUP(B261,[8]LSG_Stats_Combined_2017q1!B$2:F$479,5,FALSE),0)</f>
        <v>430000</v>
      </c>
      <c r="P261" s="3">
        <f>IFERROR(VLOOKUP(B261,[9]LSG_Stats_Combined_2017q2!B$2:F$479,5,FALSE),0)</f>
        <v>0</v>
      </c>
      <c r="Q261" s="3">
        <f>IFERROR(VLOOKUP(B261,[10]City_Suburb_2017q3!B$2:F$479,5,FALSE),0)</f>
        <v>379000</v>
      </c>
      <c r="R261" s="3">
        <f>IFERROR(VLOOKUP(B261,[11]LSG_Stats_Combined_2017q4!B$2:F$480,5,FALSE),0)</f>
        <v>336000</v>
      </c>
      <c r="S261" s="3">
        <f>IFERROR(VLOOKUP(B261,[12]LSG_Stats_Combined_2018q1!B$1:G$480,5,FALSE),0)</f>
        <v>385000</v>
      </c>
      <c r="T261" s="3">
        <v>303000</v>
      </c>
      <c r="U261" s="3">
        <v>472500</v>
      </c>
      <c r="V261" s="3">
        <v>414000</v>
      </c>
      <c r="W261" s="3">
        <v>511000</v>
      </c>
      <c r="X261" s="3">
        <v>330000</v>
      </c>
      <c r="Y261" s="3">
        <v>327500</v>
      </c>
      <c r="Z261" s="3">
        <v>585000</v>
      </c>
      <c r="AA261" s="3">
        <v>370000</v>
      </c>
      <c r="AB261" s="3">
        <v>417000</v>
      </c>
      <c r="AC261" s="3">
        <v>466500</v>
      </c>
      <c r="AD261" s="3">
        <v>447550</v>
      </c>
      <c r="AE261" s="3">
        <v>400000</v>
      </c>
      <c r="AF261" s="3">
        <v>505000</v>
      </c>
      <c r="AG261" s="3">
        <v>531500</v>
      </c>
      <c r="AH261" s="3">
        <v>527500</v>
      </c>
      <c r="AI261" s="3">
        <v>680625</v>
      </c>
      <c r="AJ261" s="3">
        <v>653000</v>
      </c>
      <c r="AK261" s="3">
        <v>567000</v>
      </c>
      <c r="AL261" s="3">
        <v>618750</v>
      </c>
      <c r="AM261" s="3">
        <v>615000</v>
      </c>
      <c r="AN261" s="4">
        <v>601250</v>
      </c>
      <c r="AO261" s="4">
        <v>520000</v>
      </c>
      <c r="AP261" s="4">
        <v>670000</v>
      </c>
      <c r="AQ261" s="4">
        <v>608000</v>
      </c>
      <c r="AR261" s="4">
        <v>675000</v>
      </c>
    </row>
    <row r="262" spans="1:44" ht="15" x14ac:dyDescent="0.2">
      <c r="A262" s="2" t="s">
        <v>224</v>
      </c>
      <c r="B262" s="3" t="s">
        <v>249</v>
      </c>
      <c r="C262" s="3">
        <v>348000</v>
      </c>
      <c r="D262" s="3">
        <f>IFERROR(VLOOKUP(B262,'[1]All Metro Suburbs'!B$2:D$483,3,FALSE),0)</f>
        <v>385000</v>
      </c>
      <c r="E262" s="3">
        <f>IFERROR(VLOOKUP(B262,[2]LSG_Stats_Combined!B$2:D$478,3,FALSE),0)</f>
        <v>380000</v>
      </c>
      <c r="F262" s="3">
        <f>IFERROR(VLOOKUP(B262,[3]Sheet1!B$2:D$478,3,FALSE),0)</f>
        <v>329000</v>
      </c>
      <c r="G262" s="3">
        <v>340000</v>
      </c>
      <c r="H262" s="3">
        <f>IFERROR(VLOOKUP(B262,'[1]All Metro Suburbs'!B$2:F$483,5,FALSE),)</f>
        <v>393000</v>
      </c>
      <c r="I262" s="3">
        <f>IFERROR(VLOOKUP(B262,[2]LSG_Stats_Combined!B$2:F$478,5,FALSE),)</f>
        <v>400000</v>
      </c>
      <c r="J262" s="3">
        <f>IFERROR(VLOOKUP(B262,[3]Sheet1!B$2:F$478,5,FALSE),0)</f>
        <v>375000</v>
      </c>
      <c r="K262" s="3">
        <f>IFERROR(VLOOKUP(B262,[4]Sheet1!B$2:F$478,5,FALSE),0)</f>
        <v>358000</v>
      </c>
      <c r="L262" s="3">
        <f>IFERROR(VLOOKUP(B262,[5]LSG_Stats_Combined_2016q2!B$2:F$479,5,FALSE),0)</f>
        <v>370000</v>
      </c>
      <c r="M262" s="3">
        <f>IFERROR(VLOOKUP(B262,[6]LSG_Stats_Combined_2016q3!B$2:F$479,5,FALSE),0)</f>
        <v>355000</v>
      </c>
      <c r="N262" s="3">
        <f>IFERROR(VLOOKUP(B262,[7]LSG_Stats_Combined_2016q4!B$2:F$478,5,FALSE),0)</f>
        <v>395000</v>
      </c>
      <c r="O262" s="3">
        <f>IFERROR(VLOOKUP(B262,[8]LSG_Stats_Combined_2017q1!B$2:F$479,5,FALSE),0)</f>
        <v>370000</v>
      </c>
      <c r="P262" s="3">
        <f>IFERROR(VLOOKUP(B262,[9]LSG_Stats_Combined_2017q2!B$2:F$479,5,FALSE),0)</f>
        <v>376000</v>
      </c>
      <c r="Q262" s="3">
        <f>IFERROR(VLOOKUP(B262,[10]City_Suburb_2017q3!B$2:F$479,5,FALSE),0)</f>
        <v>385000</v>
      </c>
      <c r="R262" s="3">
        <f>IFERROR(VLOOKUP(B262,[11]LSG_Stats_Combined_2017q4!B$2:F$480,5,FALSE),0)</f>
        <v>382500</v>
      </c>
      <c r="S262" s="3">
        <f>IFERROR(VLOOKUP(B262,[12]LSG_Stats_Combined_2018q1!B$1:G$480,5,FALSE),0)</f>
        <v>363750</v>
      </c>
      <c r="T262" s="3">
        <v>400000</v>
      </c>
      <c r="U262" s="3">
        <v>365500</v>
      </c>
      <c r="V262" s="3">
        <v>376000</v>
      </c>
      <c r="W262" s="3">
        <v>355000</v>
      </c>
      <c r="X262" s="3">
        <v>335750</v>
      </c>
      <c r="Y262" s="3">
        <v>405000</v>
      </c>
      <c r="Z262" s="3">
        <v>400000</v>
      </c>
      <c r="AA262" s="3">
        <v>411000</v>
      </c>
      <c r="AB262" s="3">
        <v>430000</v>
      </c>
      <c r="AC262" s="3">
        <v>530000</v>
      </c>
      <c r="AD262" s="3">
        <v>533500</v>
      </c>
      <c r="AE262" s="3">
        <v>447000</v>
      </c>
      <c r="AF262" s="3">
        <v>442500</v>
      </c>
      <c r="AG262" s="3">
        <v>570000</v>
      </c>
      <c r="AH262" s="3">
        <v>560000</v>
      </c>
      <c r="AI262" s="3">
        <v>998000</v>
      </c>
      <c r="AJ262" s="3">
        <v>622500</v>
      </c>
      <c r="AK262" s="3">
        <v>620000</v>
      </c>
      <c r="AL262" s="3">
        <v>540000</v>
      </c>
      <c r="AM262" s="3">
        <v>721250</v>
      </c>
      <c r="AN262" s="4">
        <v>602500</v>
      </c>
      <c r="AO262" s="4">
        <v>600000</v>
      </c>
      <c r="AP262" s="4">
        <v>643000</v>
      </c>
      <c r="AQ262" s="4">
        <v>652500</v>
      </c>
      <c r="AR262" s="4">
        <v>757750</v>
      </c>
    </row>
    <row r="263" spans="1:44" ht="15" x14ac:dyDescent="0.2">
      <c r="A263" s="2" t="s">
        <v>224</v>
      </c>
      <c r="B263" s="3" t="s">
        <v>250</v>
      </c>
      <c r="C263" s="3">
        <v>0</v>
      </c>
      <c r="D263" s="3">
        <f>IFERROR(VLOOKUP(B263,'[1]All Metro Suburbs'!B$2:D$483,3,FALSE),0)</f>
        <v>0</v>
      </c>
      <c r="E263" s="3">
        <f>IFERROR(VLOOKUP(B263,[2]LSG_Stats_Combined!B$2:D$478,3,FALSE),0)</f>
        <v>0</v>
      </c>
      <c r="F263" s="3">
        <f>IFERROR(VLOOKUP(B263,[3]Sheet1!B$2:D$478,3,FALSE),0)</f>
        <v>0</v>
      </c>
      <c r="G263" s="3">
        <v>496000</v>
      </c>
      <c r="H263" s="3">
        <f>IFERROR(VLOOKUP(B263,'[1]All Metro Suburbs'!B$2:F$483,5,FALSE),)</f>
        <v>0</v>
      </c>
      <c r="I263" s="3">
        <f>IFERROR(VLOOKUP(B263,[2]LSG_Stats_Combined!B$2:F$478,5,FALSE),)</f>
        <v>0</v>
      </c>
      <c r="J263" s="3">
        <f>IFERROR(VLOOKUP(B263,[3]Sheet1!B$2:F$478,5,FALSE),0)</f>
        <v>0</v>
      </c>
      <c r="K263" s="3">
        <f>IFERROR(VLOOKUP(B263,[4]Sheet1!B$2:F$478,5,FALSE),0)</f>
        <v>0</v>
      </c>
      <c r="L263" s="3">
        <f>IFERROR(VLOOKUP(B263,[5]LSG_Stats_Combined_2016q2!B$2:F$479,5,FALSE),0)</f>
        <v>0</v>
      </c>
      <c r="M263" s="3">
        <f>IFERROR(VLOOKUP(B263,[6]LSG_Stats_Combined_2016q3!B$2:F$479,5,FALSE),0)</f>
        <v>0</v>
      </c>
      <c r="N263" s="3">
        <f>IFERROR(VLOOKUP(B263,[7]LSG_Stats_Combined_2016q4!B$2:F$478,5,FALSE),0)</f>
        <v>0</v>
      </c>
      <c r="O263" s="3">
        <f>IFERROR(VLOOKUP(B263,[8]LSG_Stats_Combined_2017q1!B$2:F$479,5,FALSE),0)</f>
        <v>0</v>
      </c>
      <c r="P263" s="3">
        <f>IFERROR(VLOOKUP(B263,[9]LSG_Stats_Combined_2017q2!B$2:F$479,5,FALSE),0)</f>
        <v>0</v>
      </c>
      <c r="Q263" s="3">
        <f>IFERROR(VLOOKUP(B263,[10]City_Suburb_2017q3!B$2:F$479,5,FALSE),0)</f>
        <v>0</v>
      </c>
      <c r="R263" s="3">
        <f>IFERROR(VLOOKUP(B263,[11]LSG_Stats_Combined_2017q4!B$2:F$480,5,FALSE),0)</f>
        <v>0</v>
      </c>
      <c r="S263" s="3">
        <f>IFERROR(VLOOKUP(B263,[12]LSG_Stats_Combined_2018q1!B$1:G$480,5,FALSE),0)</f>
        <v>0</v>
      </c>
      <c r="T263" s="3" t="e">
        <v>#N/A</v>
      </c>
      <c r="U263" s="3">
        <v>0</v>
      </c>
      <c r="V263" s="3">
        <v>500000</v>
      </c>
      <c r="W263" s="3">
        <v>500000</v>
      </c>
      <c r="X263" s="3">
        <v>485000</v>
      </c>
      <c r="Y263" s="3">
        <v>500000</v>
      </c>
      <c r="Z263" s="3">
        <v>0</v>
      </c>
      <c r="AA263" s="3">
        <v>383000</v>
      </c>
      <c r="AB263" s="3">
        <v>417500</v>
      </c>
      <c r="AC263" s="3">
        <v>423000</v>
      </c>
      <c r="AD263" s="3">
        <v>520000</v>
      </c>
      <c r="AE263" s="3">
        <v>480000</v>
      </c>
      <c r="AF263" s="3">
        <v>421850</v>
      </c>
      <c r="AG263" s="3">
        <v>610000</v>
      </c>
      <c r="AH263" s="3">
        <v>520000</v>
      </c>
      <c r="AI263" s="3">
        <v>501000</v>
      </c>
      <c r="AJ263" s="3">
        <v>515000</v>
      </c>
      <c r="AK263" s="3">
        <v>707500</v>
      </c>
      <c r="AL263" s="3">
        <v>540000</v>
      </c>
      <c r="AM263" s="3">
        <v>530000</v>
      </c>
      <c r="AN263" s="4">
        <v>2233000</v>
      </c>
      <c r="AO263" s="4">
        <v>600000</v>
      </c>
      <c r="AP263" s="4">
        <v>694000</v>
      </c>
      <c r="AQ263" s="4">
        <v>635000</v>
      </c>
      <c r="AR263" s="4">
        <v>700500</v>
      </c>
    </row>
    <row r="264" spans="1:44" ht="15" x14ac:dyDescent="0.2">
      <c r="A264" s="2" t="s">
        <v>224</v>
      </c>
      <c r="B264" s="3" t="s">
        <v>251</v>
      </c>
      <c r="C264" s="3">
        <v>400000</v>
      </c>
      <c r="D264" s="3">
        <f>IFERROR(VLOOKUP(B264,'[1]All Metro Suburbs'!B$2:D$483,3,FALSE),0)</f>
        <v>372750</v>
      </c>
      <c r="E264" s="3">
        <f>IFERROR(VLOOKUP(B264,[2]LSG_Stats_Combined!B$2:D$478,3,FALSE),0)</f>
        <v>402000</v>
      </c>
      <c r="F264" s="3">
        <f>IFERROR(VLOOKUP(B264,[3]Sheet1!B$2:D$478,3,FALSE),0)</f>
        <v>407500</v>
      </c>
      <c r="G264" s="3">
        <v>270000</v>
      </c>
      <c r="H264" s="3">
        <f>IFERROR(VLOOKUP(B264,'[1]All Metro Suburbs'!B$2:F$483,5,FALSE),)</f>
        <v>380000</v>
      </c>
      <c r="I264" s="3">
        <f>IFERROR(VLOOKUP(B264,[2]LSG_Stats_Combined!B$2:F$478,5,FALSE),)</f>
        <v>407000</v>
      </c>
      <c r="J264" s="3">
        <f>IFERROR(VLOOKUP(B264,[3]Sheet1!B$2:F$478,5,FALSE),0)</f>
        <v>425000</v>
      </c>
      <c r="K264" s="3">
        <f>IFERROR(VLOOKUP(B264,[4]Sheet1!B$2:F$478,5,FALSE),0)</f>
        <v>440000</v>
      </c>
      <c r="L264" s="3">
        <f>IFERROR(VLOOKUP(B264,[5]LSG_Stats_Combined_2016q2!B$2:F$479,5,FALSE),0)</f>
        <v>418500</v>
      </c>
      <c r="M264" s="3">
        <f>IFERROR(VLOOKUP(B264,[6]LSG_Stats_Combined_2016q3!B$2:F$479,5,FALSE),0)</f>
        <v>432500</v>
      </c>
      <c r="N264" s="3">
        <f>IFERROR(VLOOKUP(B264,[7]LSG_Stats_Combined_2016q4!B$2:F$478,5,FALSE),0)</f>
        <v>425000</v>
      </c>
      <c r="O264" s="3">
        <f>IFERROR(VLOOKUP(B264,[8]LSG_Stats_Combined_2017q1!B$2:F$479,5,FALSE),0)</f>
        <v>440000</v>
      </c>
      <c r="P264" s="3">
        <f>IFERROR(VLOOKUP(B264,[9]LSG_Stats_Combined_2017q2!B$2:F$479,5,FALSE),0)</f>
        <v>446750</v>
      </c>
      <c r="Q264" s="3">
        <f>IFERROR(VLOOKUP(B264,[10]City_Suburb_2017q3!B$2:F$479,5,FALSE),0)</f>
        <v>420750</v>
      </c>
      <c r="R264" s="3">
        <f>IFERROR(VLOOKUP(B264,[11]LSG_Stats_Combined_2017q4!B$2:F$480,5,FALSE),0)</f>
        <v>480000</v>
      </c>
      <c r="S264" s="3">
        <f>IFERROR(VLOOKUP(B264,[12]LSG_Stats_Combined_2018q1!B$1:G$480,5,FALSE),0)</f>
        <v>426670</v>
      </c>
      <c r="T264" s="3">
        <v>507000</v>
      </c>
      <c r="U264" s="3">
        <v>482500</v>
      </c>
      <c r="V264" s="3">
        <v>326000</v>
      </c>
      <c r="W264" s="3">
        <v>322500</v>
      </c>
      <c r="X264" s="3">
        <v>271000</v>
      </c>
      <c r="Y264" s="3">
        <v>300000</v>
      </c>
      <c r="Z264" s="3">
        <v>465000</v>
      </c>
      <c r="AA264" s="3">
        <v>329000</v>
      </c>
      <c r="AB264" s="3">
        <v>345000</v>
      </c>
      <c r="AC264" s="3">
        <v>345406.5</v>
      </c>
      <c r="AD264" s="3">
        <v>361000</v>
      </c>
      <c r="AE264" s="3">
        <v>400500</v>
      </c>
      <c r="AF264" s="3">
        <v>450000</v>
      </c>
      <c r="AG264" s="3">
        <v>478500</v>
      </c>
      <c r="AH264" s="3">
        <v>490000</v>
      </c>
      <c r="AI264" s="3">
        <v>596500</v>
      </c>
      <c r="AJ264" s="3">
        <v>529750</v>
      </c>
      <c r="AK264" s="3">
        <v>620000</v>
      </c>
      <c r="AL264" s="3">
        <v>656000</v>
      </c>
      <c r="AM264" s="3">
        <v>650250</v>
      </c>
      <c r="AN264" s="4">
        <v>822500</v>
      </c>
      <c r="AO264" s="4">
        <v>741000</v>
      </c>
      <c r="AP264" s="4">
        <v>985000</v>
      </c>
      <c r="AQ264" s="4">
        <v>797500</v>
      </c>
      <c r="AR264" s="4">
        <v>765000</v>
      </c>
    </row>
    <row r="265" spans="1:44" ht="15" x14ac:dyDescent="0.2">
      <c r="A265" s="2" t="s">
        <v>224</v>
      </c>
      <c r="B265" s="3" t="s">
        <v>252</v>
      </c>
      <c r="C265" s="3">
        <v>252500</v>
      </c>
      <c r="D265" s="3">
        <f>IFERROR(VLOOKUP(B265,'[1]All Metro Suburbs'!B$2:D$483,3,FALSE),0)</f>
        <v>295000</v>
      </c>
      <c r="E265" s="3">
        <f>IFERROR(VLOOKUP(B265,[2]LSG_Stats_Combined!B$2:D$478,3,FALSE),0)</f>
        <v>292150</v>
      </c>
      <c r="F265" s="3">
        <f>IFERROR(VLOOKUP(B265,[3]Sheet1!B$2:D$478,3,FALSE),0)</f>
        <v>260000</v>
      </c>
      <c r="G265" s="3">
        <v>376000</v>
      </c>
      <c r="H265" s="3">
        <f>IFERROR(VLOOKUP(B265,'[1]All Metro Suburbs'!B$2:F$483,5,FALSE),)</f>
        <v>272000</v>
      </c>
      <c r="I265" s="3">
        <f>IFERROR(VLOOKUP(B265,[2]LSG_Stats_Combined!B$2:F$478,5,FALSE),)</f>
        <v>276000</v>
      </c>
      <c r="J265" s="3">
        <f>IFERROR(VLOOKUP(B265,[3]Sheet1!B$2:F$478,5,FALSE),0)</f>
        <v>281000</v>
      </c>
      <c r="K265" s="3">
        <f>IFERROR(VLOOKUP(B265,[4]Sheet1!B$2:F$478,5,FALSE),0)</f>
        <v>295500</v>
      </c>
      <c r="L265" s="3">
        <f>IFERROR(VLOOKUP(B265,[5]LSG_Stats_Combined_2016q2!B$2:F$479,5,FALSE),0)</f>
        <v>295000</v>
      </c>
      <c r="M265" s="3">
        <f>IFERROR(VLOOKUP(B265,[6]LSG_Stats_Combined_2016q3!B$2:F$479,5,FALSE),0)</f>
        <v>267500</v>
      </c>
      <c r="N265" s="3">
        <f>IFERROR(VLOOKUP(B265,[7]LSG_Stats_Combined_2016q4!B$2:F$478,5,FALSE),0)</f>
        <v>290000</v>
      </c>
      <c r="O265" s="3">
        <f>IFERROR(VLOOKUP(B265,[8]LSG_Stats_Combined_2017q1!B$2:F$479,5,FALSE),0)</f>
        <v>325000</v>
      </c>
      <c r="P265" s="3">
        <f>IFERROR(VLOOKUP(B265,[9]LSG_Stats_Combined_2017q2!B$2:F$479,5,FALSE),0)</f>
        <v>305000</v>
      </c>
      <c r="Q265" s="3">
        <f>IFERROR(VLOOKUP(B265,[10]City_Suburb_2017q3!B$2:F$479,5,FALSE),0)</f>
        <v>285000</v>
      </c>
      <c r="R265" s="3">
        <f>IFERROR(VLOOKUP(B265,[11]LSG_Stats_Combined_2017q4!B$2:F$480,5,FALSE),0)</f>
        <v>307750</v>
      </c>
      <c r="S265" s="3">
        <f>IFERROR(VLOOKUP(B265,[12]LSG_Stats_Combined_2018q1!B$1:G$480,5,FALSE),0)</f>
        <v>302500</v>
      </c>
      <c r="T265" s="3">
        <v>317000</v>
      </c>
      <c r="U265" s="3">
        <v>302600</v>
      </c>
      <c r="V265" s="3">
        <v>420000</v>
      </c>
      <c r="W265" s="3">
        <v>390000</v>
      </c>
      <c r="X265" s="3">
        <v>592500</v>
      </c>
      <c r="Y265" s="3">
        <v>375000</v>
      </c>
      <c r="Z265" s="3">
        <v>317025</v>
      </c>
      <c r="AA265" s="3">
        <v>346500</v>
      </c>
      <c r="AB265" s="3">
        <v>360000</v>
      </c>
      <c r="AC265" s="3">
        <v>387950</v>
      </c>
      <c r="AD265" s="3">
        <v>380000</v>
      </c>
      <c r="AE265" s="3">
        <v>416000</v>
      </c>
      <c r="AF265" s="3">
        <v>506000</v>
      </c>
      <c r="AG265" s="3">
        <v>476000</v>
      </c>
      <c r="AH265" s="3">
        <v>465000</v>
      </c>
      <c r="AI265" s="3">
        <v>621000</v>
      </c>
      <c r="AJ265" s="3">
        <v>570000</v>
      </c>
      <c r="AK265" s="3">
        <v>513000</v>
      </c>
      <c r="AL265" s="3">
        <v>500500</v>
      </c>
      <c r="AM265" s="3">
        <v>610000</v>
      </c>
      <c r="AN265" s="4">
        <v>587500</v>
      </c>
      <c r="AO265" s="4">
        <v>610000</v>
      </c>
      <c r="AP265" s="4">
        <v>591000</v>
      </c>
      <c r="AQ265" s="4">
        <v>570000</v>
      </c>
      <c r="AR265" s="4">
        <v>610000</v>
      </c>
    </row>
    <row r="266" spans="1:44" ht="15" x14ac:dyDescent="0.2">
      <c r="A266" s="2" t="s">
        <v>224</v>
      </c>
      <c r="B266" s="3" t="s">
        <v>253</v>
      </c>
      <c r="C266" s="3">
        <v>430000</v>
      </c>
      <c r="D266" s="3">
        <f>IFERROR(VLOOKUP(B266,'[1]All Metro Suburbs'!B$2:D$483,3,FALSE),0)</f>
        <v>351000</v>
      </c>
      <c r="E266" s="3">
        <f>IFERROR(VLOOKUP(B266,[2]LSG_Stats_Combined!B$2:D$478,3,FALSE),0)</f>
        <v>353750</v>
      </c>
      <c r="F266" s="3">
        <f>IFERROR(VLOOKUP(B266,[3]Sheet1!B$2:D$478,3,FALSE),0)</f>
        <v>345000</v>
      </c>
      <c r="G266" s="3">
        <v>450000</v>
      </c>
      <c r="H266" s="3">
        <f>IFERROR(VLOOKUP(B266,'[1]All Metro Suburbs'!B$2:F$483,5,FALSE),)</f>
        <v>472500</v>
      </c>
      <c r="I266" s="3">
        <f>IFERROR(VLOOKUP(B266,[2]LSG_Stats_Combined!B$2:F$478,5,FALSE),)</f>
        <v>384500</v>
      </c>
      <c r="J266" s="3">
        <f>IFERROR(VLOOKUP(B266,[3]Sheet1!B$2:F$478,5,FALSE),0)</f>
        <v>375000</v>
      </c>
      <c r="K266" s="3">
        <f>IFERROR(VLOOKUP(B266,[4]Sheet1!B$2:F$478,5,FALSE),0)</f>
        <v>365500</v>
      </c>
      <c r="L266" s="3">
        <f>IFERROR(VLOOKUP(B266,[5]LSG_Stats_Combined_2016q2!B$2:F$479,5,FALSE),0)</f>
        <v>405250</v>
      </c>
      <c r="M266" s="3">
        <f>IFERROR(VLOOKUP(B266,[6]LSG_Stats_Combined_2016q3!B$2:F$479,5,FALSE),0)</f>
        <v>405000</v>
      </c>
      <c r="N266" s="3">
        <f>IFERROR(VLOOKUP(B266,[7]LSG_Stats_Combined_2016q4!B$2:F$478,5,FALSE),0)</f>
        <v>365000</v>
      </c>
      <c r="O266" s="3">
        <f>IFERROR(VLOOKUP(B266,[8]LSG_Stats_Combined_2017q1!B$2:F$479,5,FALSE),0)</f>
        <v>377500</v>
      </c>
      <c r="P266" s="3">
        <f>IFERROR(VLOOKUP(B266,[9]LSG_Stats_Combined_2017q2!B$2:F$479,5,FALSE),0)</f>
        <v>438500</v>
      </c>
      <c r="Q266" s="3">
        <f>IFERROR(VLOOKUP(B266,[10]City_Suburb_2017q3!B$2:F$479,5,FALSE),0)</f>
        <v>517500</v>
      </c>
      <c r="R266" s="3">
        <f>IFERROR(VLOOKUP(B266,[11]LSG_Stats_Combined_2017q4!B$2:F$480,5,FALSE),0)</f>
        <v>423750</v>
      </c>
      <c r="S266" s="3">
        <f>IFERROR(VLOOKUP(B266,[12]LSG_Stats_Combined_2018q1!B$1:G$480,5,FALSE),0)</f>
        <v>437500</v>
      </c>
      <c r="T266" s="3">
        <v>397000</v>
      </c>
      <c r="U266" s="3">
        <v>430000</v>
      </c>
      <c r="V266" s="3">
        <v>432500</v>
      </c>
      <c r="W266" s="3">
        <v>420000</v>
      </c>
      <c r="X266" s="3">
        <v>345000</v>
      </c>
      <c r="Y266" s="3">
        <v>477500</v>
      </c>
      <c r="Z266" s="3">
        <v>447500</v>
      </c>
      <c r="AA266" s="3">
        <v>349750</v>
      </c>
      <c r="AB266" s="3">
        <v>338000</v>
      </c>
      <c r="AC266" s="3">
        <v>417500</v>
      </c>
      <c r="AD266" s="3">
        <v>460000</v>
      </c>
      <c r="AE266" s="3">
        <v>422500</v>
      </c>
      <c r="AF266" s="3">
        <v>560000</v>
      </c>
      <c r="AG266" s="3">
        <v>520000</v>
      </c>
      <c r="AH266" s="3">
        <v>550000</v>
      </c>
      <c r="AI266" s="3">
        <v>550000</v>
      </c>
      <c r="AJ266" s="3">
        <v>645000</v>
      </c>
      <c r="AK266" s="3">
        <v>610000</v>
      </c>
      <c r="AL266" s="3">
        <v>826000</v>
      </c>
      <c r="AM266" s="3">
        <v>690750</v>
      </c>
      <c r="AN266" s="4">
        <v>700500</v>
      </c>
      <c r="AO266" s="4">
        <v>662500</v>
      </c>
      <c r="AP266" s="4">
        <v>745000</v>
      </c>
      <c r="AQ266" s="4">
        <v>905000</v>
      </c>
      <c r="AR266" s="4">
        <v>805000</v>
      </c>
    </row>
    <row r="267" spans="1:44" ht="15" x14ac:dyDescent="0.2">
      <c r="A267" s="2" t="s">
        <v>224</v>
      </c>
      <c r="B267" s="3" t="s">
        <v>254</v>
      </c>
      <c r="C267" s="3">
        <v>370000</v>
      </c>
      <c r="D267" s="3">
        <f>IFERROR(VLOOKUP(B267,'[1]All Metro Suburbs'!B$2:D$483,3,FALSE),0)</f>
        <v>383500</v>
      </c>
      <c r="E267" s="3">
        <f>IFERROR(VLOOKUP(B267,[2]LSG_Stats_Combined!B$2:D$478,3,FALSE),0)</f>
        <v>352500</v>
      </c>
      <c r="F267" s="3">
        <f>IFERROR(VLOOKUP(B267,[3]Sheet1!B$2:D$478,3,FALSE),0)</f>
        <v>375000</v>
      </c>
      <c r="G267" s="3">
        <v>330000</v>
      </c>
      <c r="H267" s="3">
        <f>IFERROR(VLOOKUP(B267,'[1]All Metro Suburbs'!B$2:F$483,5,FALSE),)</f>
        <v>384250</v>
      </c>
      <c r="I267" s="3">
        <f>IFERROR(VLOOKUP(B267,[2]LSG_Stats_Combined!B$2:F$478,5,FALSE),)</f>
        <v>440000</v>
      </c>
      <c r="J267" s="3">
        <f>IFERROR(VLOOKUP(B267,[3]Sheet1!B$2:F$478,5,FALSE),0)</f>
        <v>395000</v>
      </c>
      <c r="K267" s="3">
        <f>IFERROR(VLOOKUP(B267,[4]Sheet1!B$2:F$478,5,FALSE),0)</f>
        <v>390000</v>
      </c>
      <c r="L267" s="3">
        <f>IFERROR(VLOOKUP(B267,[5]LSG_Stats_Combined_2016q2!B$2:F$479,5,FALSE),0)</f>
        <v>388000</v>
      </c>
      <c r="M267" s="3">
        <f>IFERROR(VLOOKUP(B267,[6]LSG_Stats_Combined_2016q3!B$2:F$479,5,FALSE),0)</f>
        <v>383000</v>
      </c>
      <c r="N267" s="3">
        <f>IFERROR(VLOOKUP(B267,[7]LSG_Stats_Combined_2016q4!B$2:F$478,5,FALSE),0)</f>
        <v>397500</v>
      </c>
      <c r="O267" s="3">
        <f>IFERROR(VLOOKUP(B267,[8]LSG_Stats_Combined_2017q1!B$2:F$479,5,FALSE),0)</f>
        <v>437000</v>
      </c>
      <c r="P267" s="3">
        <f>IFERROR(VLOOKUP(B267,[9]LSG_Stats_Combined_2017q2!B$2:F$479,5,FALSE),0)</f>
        <v>435000</v>
      </c>
      <c r="Q267" s="3">
        <f>IFERROR(VLOOKUP(B267,[10]City_Suburb_2017q3!B$2:F$479,5,FALSE),0)</f>
        <v>367500</v>
      </c>
      <c r="R267" s="3">
        <f>IFERROR(VLOOKUP(B267,[11]LSG_Stats_Combined_2017q4!B$2:F$480,5,FALSE),0)</f>
        <v>395000</v>
      </c>
      <c r="S267" s="3">
        <f>IFERROR(VLOOKUP(B267,[12]LSG_Stats_Combined_2018q1!B$1:G$480,5,FALSE),0)</f>
        <v>430000</v>
      </c>
      <c r="T267" s="3">
        <v>392000</v>
      </c>
      <c r="U267" s="3">
        <v>427000</v>
      </c>
      <c r="V267" s="3">
        <v>341750</v>
      </c>
      <c r="W267" s="3">
        <v>400000</v>
      </c>
      <c r="X267" s="3">
        <v>540000</v>
      </c>
      <c r="Y267" s="3">
        <v>642500</v>
      </c>
      <c r="Z267" s="3">
        <v>396250</v>
      </c>
      <c r="AA267" s="3">
        <v>440000</v>
      </c>
      <c r="AB267" s="3">
        <v>485000</v>
      </c>
      <c r="AC267" s="3">
        <v>430000</v>
      </c>
      <c r="AD267" s="3">
        <v>415000</v>
      </c>
      <c r="AE267" s="3">
        <v>537500</v>
      </c>
      <c r="AF267" s="3">
        <v>437000</v>
      </c>
      <c r="AG267" s="3">
        <v>580000</v>
      </c>
      <c r="AH267" s="3">
        <v>570000</v>
      </c>
      <c r="AI267" s="3">
        <v>552500</v>
      </c>
      <c r="AJ267" s="3">
        <v>600000</v>
      </c>
      <c r="AK267" s="3">
        <v>775000</v>
      </c>
      <c r="AL267" s="3">
        <v>720000</v>
      </c>
      <c r="AM267" s="3">
        <v>575500</v>
      </c>
      <c r="AN267" s="4">
        <v>640000</v>
      </c>
      <c r="AO267" s="4">
        <v>689000</v>
      </c>
      <c r="AP267" s="4">
        <v>762000</v>
      </c>
      <c r="AQ267" s="4">
        <v>767500</v>
      </c>
      <c r="AR267" s="4">
        <v>782500</v>
      </c>
    </row>
    <row r="268" spans="1:44" ht="15" x14ac:dyDescent="0.2">
      <c r="A268" s="2" t="s">
        <v>224</v>
      </c>
      <c r="B268" s="3" t="s">
        <v>255</v>
      </c>
      <c r="C268" s="3">
        <v>285250</v>
      </c>
      <c r="D268" s="3">
        <f>IFERROR(VLOOKUP(B268,'[1]All Metro Suburbs'!B$2:D$483,3,FALSE),0)</f>
        <v>290000</v>
      </c>
      <c r="E268" s="3">
        <f>IFERROR(VLOOKUP(B268,[2]LSG_Stats_Combined!B$2:D$478,3,FALSE),0)</f>
        <v>285000</v>
      </c>
      <c r="F268" s="3">
        <f>IFERROR(VLOOKUP(B268,[3]Sheet1!B$2:D$478,3,FALSE),0)</f>
        <v>325000</v>
      </c>
      <c r="G268" s="3">
        <v>318750</v>
      </c>
      <c r="H268" s="3">
        <f>IFERROR(VLOOKUP(B268,'[1]All Metro Suburbs'!B$2:F$483,5,FALSE),)</f>
        <v>357500</v>
      </c>
      <c r="I268" s="3">
        <f>IFERROR(VLOOKUP(B268,[2]LSG_Stats_Combined!B$2:F$478,5,FALSE),)</f>
        <v>348000</v>
      </c>
      <c r="J268" s="3">
        <f>IFERROR(VLOOKUP(B268,[3]Sheet1!B$2:F$478,5,FALSE),0)</f>
        <v>285000</v>
      </c>
      <c r="K268" s="3">
        <f>IFERROR(VLOOKUP(B268,[4]Sheet1!B$2:F$478,5,FALSE),0)</f>
        <v>300000</v>
      </c>
      <c r="L268" s="3">
        <f>IFERROR(VLOOKUP(B268,[5]LSG_Stats_Combined_2016q2!B$2:F$479,5,FALSE),0)</f>
        <v>333000</v>
      </c>
      <c r="M268" s="3">
        <f>IFERROR(VLOOKUP(B268,[6]LSG_Stats_Combined_2016q3!B$2:F$479,5,FALSE),0)</f>
        <v>330000</v>
      </c>
      <c r="N268" s="3">
        <f>IFERROR(VLOOKUP(B268,[7]LSG_Stats_Combined_2016q4!B$2:F$478,5,FALSE),0)</f>
        <v>350000</v>
      </c>
      <c r="O268" s="3">
        <f>IFERROR(VLOOKUP(B268,[8]LSG_Stats_Combined_2017q1!B$2:F$479,5,FALSE),0)</f>
        <v>290000</v>
      </c>
      <c r="P268" s="3">
        <f>IFERROR(VLOOKUP(B268,[9]LSG_Stats_Combined_2017q2!B$2:F$479,5,FALSE),0)</f>
        <v>370000</v>
      </c>
      <c r="Q268" s="3">
        <f>IFERROR(VLOOKUP(B268,[10]City_Suburb_2017q3!B$2:F$479,5,FALSE),0)</f>
        <v>365000</v>
      </c>
      <c r="R268" s="3">
        <f>IFERROR(VLOOKUP(B268,[11]LSG_Stats_Combined_2017q4!B$2:F$480,5,FALSE),0)</f>
        <v>315500</v>
      </c>
      <c r="S268" s="3">
        <f>IFERROR(VLOOKUP(B268,[12]LSG_Stats_Combined_2018q1!B$1:G$480,5,FALSE),0)</f>
        <v>392500</v>
      </c>
      <c r="T268" s="3">
        <v>319250</v>
      </c>
      <c r="U268" s="3">
        <v>420000</v>
      </c>
      <c r="V268" s="3">
        <v>337750</v>
      </c>
      <c r="W268" s="3">
        <v>361000</v>
      </c>
      <c r="X268" s="3">
        <v>341000</v>
      </c>
      <c r="Y268" s="3">
        <v>350500</v>
      </c>
      <c r="Z268" s="3">
        <v>390000</v>
      </c>
      <c r="AA268" s="3">
        <v>388500</v>
      </c>
      <c r="AB268" s="3">
        <v>402250</v>
      </c>
      <c r="AC268" s="3">
        <v>402500</v>
      </c>
      <c r="AD268" s="3">
        <v>430000</v>
      </c>
      <c r="AE268" s="3">
        <v>437500</v>
      </c>
      <c r="AF268" s="3">
        <v>472282.5</v>
      </c>
      <c r="AG268" s="3">
        <v>455000</v>
      </c>
      <c r="AH268" s="3">
        <v>535110</v>
      </c>
      <c r="AI268" s="3">
        <v>585500</v>
      </c>
      <c r="AJ268" s="3">
        <v>647500</v>
      </c>
      <c r="AK268" s="3">
        <v>649000</v>
      </c>
      <c r="AL268" s="3">
        <v>790000</v>
      </c>
      <c r="AM268" s="3">
        <v>647500</v>
      </c>
      <c r="AN268" s="4">
        <v>683000</v>
      </c>
      <c r="AO268" s="4">
        <v>737500</v>
      </c>
      <c r="AP268" s="4">
        <v>645000</v>
      </c>
      <c r="AQ268" s="4">
        <v>698000</v>
      </c>
      <c r="AR268" s="4">
        <v>715000</v>
      </c>
    </row>
    <row r="269" spans="1:44" ht="15" x14ac:dyDescent="0.2">
      <c r="A269" s="2" t="s">
        <v>224</v>
      </c>
      <c r="B269" s="3" t="s">
        <v>256</v>
      </c>
      <c r="C269" s="3">
        <v>290000</v>
      </c>
      <c r="D269" s="3">
        <f>IFERROR(VLOOKUP(B269,'[1]All Metro Suburbs'!B$2:D$483,3,FALSE),0)</f>
        <v>310000</v>
      </c>
      <c r="E269" s="3">
        <f>IFERROR(VLOOKUP(B269,[2]LSG_Stats_Combined!B$2:D$478,3,FALSE),0)</f>
        <v>290000</v>
      </c>
      <c r="F269" s="3">
        <f>IFERROR(VLOOKUP(B269,[3]Sheet1!B$2:D$478,3,FALSE),0)</f>
        <v>320000</v>
      </c>
      <c r="G269" s="3">
        <v>303000</v>
      </c>
      <c r="H269" s="3">
        <f>IFERROR(VLOOKUP(B269,'[1]All Metro Suburbs'!B$2:F$483,5,FALSE),)</f>
        <v>315000</v>
      </c>
      <c r="I269" s="3">
        <f>IFERROR(VLOOKUP(B269,[2]LSG_Stats_Combined!B$2:F$478,5,FALSE),)</f>
        <v>311000</v>
      </c>
      <c r="J269" s="3">
        <f>IFERROR(VLOOKUP(B269,[3]Sheet1!B$2:F$478,5,FALSE),0)</f>
        <v>319500</v>
      </c>
      <c r="K269" s="3">
        <f>IFERROR(VLOOKUP(B269,[4]Sheet1!B$2:F$478,5,FALSE),0)</f>
        <v>327500</v>
      </c>
      <c r="L269" s="3">
        <f>IFERROR(VLOOKUP(B269,[5]LSG_Stats_Combined_2016q2!B$2:F$479,5,FALSE),0)</f>
        <v>325500</v>
      </c>
      <c r="M269" s="3">
        <f>IFERROR(VLOOKUP(B269,[6]LSG_Stats_Combined_2016q3!B$2:F$479,5,FALSE),0)</f>
        <v>307500</v>
      </c>
      <c r="N269" s="3">
        <f>IFERROR(VLOOKUP(B269,[7]LSG_Stats_Combined_2016q4!B$2:F$478,5,FALSE),0)</f>
        <v>352500</v>
      </c>
      <c r="O269" s="3">
        <f>IFERROR(VLOOKUP(B269,[8]LSG_Stats_Combined_2017q1!B$2:F$479,5,FALSE),0)</f>
        <v>352000</v>
      </c>
      <c r="P269" s="3">
        <f>IFERROR(VLOOKUP(B269,[9]LSG_Stats_Combined_2017q2!B$2:F$479,5,FALSE),0)</f>
        <v>311500</v>
      </c>
      <c r="Q269" s="3">
        <f>IFERROR(VLOOKUP(B269,[10]City_Suburb_2017q3!B$2:F$479,5,FALSE),0)</f>
        <v>310000</v>
      </c>
      <c r="R269" s="3">
        <f>IFERROR(VLOOKUP(B269,[11]LSG_Stats_Combined_2017q4!B$2:F$480,5,FALSE),0)</f>
        <v>330000</v>
      </c>
      <c r="S269" s="3">
        <f>IFERROR(VLOOKUP(B269,[12]LSG_Stats_Combined_2018q1!B$1:G$480,5,FALSE),0)</f>
        <v>342500</v>
      </c>
      <c r="T269" s="3">
        <v>330000</v>
      </c>
      <c r="U269" s="3">
        <v>323000</v>
      </c>
      <c r="V269" s="3">
        <v>345000</v>
      </c>
      <c r="W269" s="3">
        <v>347000</v>
      </c>
      <c r="X269" s="3">
        <v>347500</v>
      </c>
      <c r="Y269" s="3">
        <v>391500</v>
      </c>
      <c r="Z269" s="3">
        <v>340000</v>
      </c>
      <c r="AA269" s="3">
        <v>390000</v>
      </c>
      <c r="AB269" s="3">
        <v>391125</v>
      </c>
      <c r="AC269" s="3">
        <v>418000</v>
      </c>
      <c r="AD269" s="3">
        <v>420000</v>
      </c>
      <c r="AE269" s="3">
        <v>460875</v>
      </c>
      <c r="AF269" s="3">
        <v>457500</v>
      </c>
      <c r="AG269" s="3">
        <v>460000</v>
      </c>
      <c r="AH269" s="3">
        <v>512500</v>
      </c>
      <c r="AI269" s="3">
        <v>565800</v>
      </c>
      <c r="AJ269" s="3">
        <v>575060</v>
      </c>
      <c r="AK269" s="3">
        <v>510000</v>
      </c>
      <c r="AL269" s="3">
        <v>535000</v>
      </c>
      <c r="AM269" s="3">
        <v>730000</v>
      </c>
      <c r="AN269" s="4">
        <v>580000</v>
      </c>
      <c r="AO269" s="4">
        <v>607500</v>
      </c>
      <c r="AP269" s="4">
        <v>620000</v>
      </c>
      <c r="AQ269" s="4">
        <v>628000</v>
      </c>
      <c r="AR269" s="4">
        <v>672500</v>
      </c>
    </row>
    <row r="270" spans="1:44" ht="15" x14ac:dyDescent="0.2">
      <c r="A270" s="2" t="s">
        <v>224</v>
      </c>
      <c r="B270" s="3" t="s">
        <v>257</v>
      </c>
      <c r="C270" s="3">
        <v>292625</v>
      </c>
      <c r="D270" s="3">
        <f>IFERROR(VLOOKUP(B270,'[1]All Metro Suburbs'!B$2:D$483,3,FALSE),0)</f>
        <v>290000</v>
      </c>
      <c r="E270" s="3">
        <f>IFERROR(VLOOKUP(B270,[2]LSG_Stats_Combined!B$2:D$478,3,FALSE),0)</f>
        <v>337500</v>
      </c>
      <c r="F270" s="3">
        <f>IFERROR(VLOOKUP(B270,[3]Sheet1!B$2:D$478,3,FALSE),0)</f>
        <v>347000</v>
      </c>
      <c r="G270" s="3">
        <v>0</v>
      </c>
      <c r="H270" s="3">
        <f>IFERROR(VLOOKUP(B270,'[1]All Metro Suburbs'!B$2:F$483,5,FALSE),)</f>
        <v>327000</v>
      </c>
      <c r="I270" s="3">
        <f>IFERROR(VLOOKUP(B270,[2]LSG_Stats_Combined!B$2:F$478,5,FALSE),)</f>
        <v>350000</v>
      </c>
      <c r="J270" s="3">
        <f>IFERROR(VLOOKUP(B270,[3]Sheet1!B$2:F$478,5,FALSE),0)</f>
        <v>315156.5</v>
      </c>
      <c r="K270" s="3">
        <f>IFERROR(VLOOKUP(B270,[4]Sheet1!B$2:F$478,5,FALSE),0)</f>
        <v>320000</v>
      </c>
      <c r="L270" s="3">
        <f>IFERROR(VLOOKUP(B270,[5]LSG_Stats_Combined_2016q2!B$2:F$479,5,FALSE),0)</f>
        <v>401000</v>
      </c>
      <c r="M270" s="3">
        <f>IFERROR(VLOOKUP(B270,[6]LSG_Stats_Combined_2016q3!B$2:F$479,5,FALSE),0)</f>
        <v>375000</v>
      </c>
      <c r="N270" s="3">
        <f>IFERROR(VLOOKUP(B270,[7]LSG_Stats_Combined_2016q4!B$2:F$478,5,FALSE),0)</f>
        <v>356500</v>
      </c>
      <c r="O270" s="3">
        <f>IFERROR(VLOOKUP(B270,[8]LSG_Stats_Combined_2017q1!B$2:F$479,5,FALSE),0)</f>
        <v>343000</v>
      </c>
      <c r="P270" s="3">
        <f>IFERROR(VLOOKUP(B270,[9]LSG_Stats_Combined_2017q2!B$2:F$479,5,FALSE),0)</f>
        <v>325000</v>
      </c>
      <c r="Q270" s="3">
        <f>IFERROR(VLOOKUP(B270,[10]City_Suburb_2017q3!B$2:F$479,5,FALSE),0)</f>
        <v>357500</v>
      </c>
      <c r="R270" s="3">
        <f>IFERROR(VLOOKUP(B270,[11]LSG_Stats_Combined_2017q4!B$2:F$480,5,FALSE),0)</f>
        <v>335000</v>
      </c>
      <c r="S270" s="3">
        <f>IFERROR(VLOOKUP(B270,[12]LSG_Stats_Combined_2018q1!B$1:G$480,5,FALSE),0)</f>
        <v>320000</v>
      </c>
      <c r="T270" s="3">
        <v>367500</v>
      </c>
      <c r="U270" s="3">
        <v>333500</v>
      </c>
      <c r="V270" s="3">
        <v>386000</v>
      </c>
      <c r="W270" s="3">
        <v>365000</v>
      </c>
      <c r="X270" s="3">
        <v>340000</v>
      </c>
      <c r="Y270" s="3">
        <v>340000</v>
      </c>
      <c r="Z270" s="3">
        <v>404000</v>
      </c>
      <c r="AA270" s="3">
        <v>401000</v>
      </c>
      <c r="AB270" s="3">
        <v>390000</v>
      </c>
      <c r="AC270" s="3">
        <v>398000</v>
      </c>
      <c r="AD270" s="3">
        <v>488000</v>
      </c>
      <c r="AE270" s="3">
        <v>443250</v>
      </c>
      <c r="AF270" s="3">
        <v>0</v>
      </c>
      <c r="AG270" s="3">
        <v>600000</v>
      </c>
      <c r="AH270" s="3">
        <v>550000</v>
      </c>
      <c r="AI270" s="3">
        <v>0</v>
      </c>
      <c r="AJ270" s="3">
        <v>0</v>
      </c>
      <c r="AK270" s="3">
        <v>656000</v>
      </c>
      <c r="AL270" s="3">
        <v>505000</v>
      </c>
      <c r="AM270" s="3">
        <v>0</v>
      </c>
      <c r="AN270" s="4">
        <v>685000</v>
      </c>
      <c r="AO270" s="4">
        <v>664500</v>
      </c>
      <c r="AP270" s="4">
        <v>680000</v>
      </c>
      <c r="AQ270" s="4">
        <v>642500</v>
      </c>
      <c r="AR270" s="4">
        <v>698250</v>
      </c>
    </row>
    <row r="271" spans="1:44" ht="15" x14ac:dyDescent="0.2">
      <c r="A271" s="2" t="s">
        <v>224</v>
      </c>
      <c r="B271" s="3" t="s">
        <v>258</v>
      </c>
      <c r="C271" s="3">
        <v>319000</v>
      </c>
      <c r="D271" s="3">
        <f>IFERROR(VLOOKUP(B271,'[1]All Metro Suburbs'!B$2:D$483,3,FALSE),0)</f>
        <v>345000</v>
      </c>
      <c r="E271" s="3">
        <f>IFERROR(VLOOKUP(B271,[2]LSG_Stats_Combined!B$2:D$478,3,FALSE),0)</f>
        <v>314500</v>
      </c>
      <c r="F271" s="3">
        <f>IFERROR(VLOOKUP(B271,[3]Sheet1!B$2:D$478,3,FALSE),0)</f>
        <v>351250</v>
      </c>
      <c r="G271" s="3">
        <v>326000</v>
      </c>
      <c r="H271" s="3">
        <f>IFERROR(VLOOKUP(B271,'[1]All Metro Suburbs'!B$2:F$483,5,FALSE),)</f>
        <v>350000</v>
      </c>
      <c r="I271" s="3">
        <f>IFERROR(VLOOKUP(B271,[2]LSG_Stats_Combined!B$2:F$478,5,FALSE),)</f>
        <v>352000</v>
      </c>
      <c r="J271" s="3">
        <f>IFERROR(VLOOKUP(B271,[3]Sheet1!B$2:F$478,5,FALSE),0)</f>
        <v>333000</v>
      </c>
      <c r="K271" s="3">
        <f>IFERROR(VLOOKUP(B271,[4]Sheet1!B$2:F$478,5,FALSE),0)</f>
        <v>335000</v>
      </c>
      <c r="L271" s="3">
        <f>IFERROR(VLOOKUP(B271,[5]LSG_Stats_Combined_2016q2!B$2:F$479,5,FALSE),0)</f>
        <v>327500</v>
      </c>
      <c r="M271" s="3">
        <f>IFERROR(VLOOKUP(B271,[6]LSG_Stats_Combined_2016q3!B$2:F$479,5,FALSE),0)</f>
        <v>350000</v>
      </c>
      <c r="N271" s="3">
        <f>IFERROR(VLOOKUP(B271,[7]LSG_Stats_Combined_2016q4!B$2:F$478,5,FALSE),0)</f>
        <v>323750</v>
      </c>
      <c r="O271" s="3">
        <f>IFERROR(VLOOKUP(B271,[8]LSG_Stats_Combined_2017q1!B$2:F$479,5,FALSE),0)</f>
        <v>387000</v>
      </c>
      <c r="P271" s="3">
        <f>IFERROR(VLOOKUP(B271,[9]LSG_Stats_Combined_2017q2!B$2:F$479,5,FALSE),0)</f>
        <v>347500</v>
      </c>
      <c r="Q271" s="3">
        <f>IFERROR(VLOOKUP(B271,[10]City_Suburb_2017q3!B$2:F$479,5,FALSE),0)</f>
        <v>370000</v>
      </c>
      <c r="R271" s="3">
        <f>IFERROR(VLOOKUP(B271,[11]LSG_Stats_Combined_2017q4!B$2:F$480,5,FALSE),0)</f>
        <v>370000</v>
      </c>
      <c r="S271" s="3">
        <f>IFERROR(VLOOKUP(B271,[12]LSG_Stats_Combined_2018q1!B$1:G$480,5,FALSE),0)</f>
        <v>378750</v>
      </c>
      <c r="T271" s="3">
        <v>391500</v>
      </c>
      <c r="U271" s="3">
        <v>365000</v>
      </c>
      <c r="V271" s="3">
        <v>393000</v>
      </c>
      <c r="W271" s="3">
        <v>360000</v>
      </c>
      <c r="X271" s="3">
        <v>493000</v>
      </c>
      <c r="Y271" s="3">
        <v>389000</v>
      </c>
      <c r="Z271" s="3">
        <v>375000</v>
      </c>
      <c r="AA271" s="3">
        <v>0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580000</v>
      </c>
      <c r="AL271" s="3">
        <v>628250</v>
      </c>
      <c r="AM271" s="3">
        <v>0</v>
      </c>
      <c r="AN271" s="4">
        <v>657500</v>
      </c>
      <c r="AO271" s="4">
        <v>622500</v>
      </c>
      <c r="AP271" s="4">
        <v>685000</v>
      </c>
      <c r="AQ271" s="4">
        <v>663500</v>
      </c>
      <c r="AR271" s="4">
        <v>667500</v>
      </c>
    </row>
    <row r="272" spans="1:44" ht="15" x14ac:dyDescent="0.2">
      <c r="A272" s="2" t="s">
        <v>224</v>
      </c>
      <c r="B272" s="3" t="s">
        <v>259</v>
      </c>
      <c r="C272" s="3">
        <v>0</v>
      </c>
      <c r="D272" s="3">
        <f>IFERROR(VLOOKUP(B272,'[1]All Metro Suburbs'!B$2:D$483,3,FALSE),0)</f>
        <v>0</v>
      </c>
      <c r="E272" s="3">
        <f>IFERROR(VLOOKUP(B272,[2]LSG_Stats_Combined!B$2:D$478,3,FALSE),0)</f>
        <v>0</v>
      </c>
      <c r="F272" s="3">
        <f>IFERROR(VLOOKUP(B272,[3]Sheet1!B$2:D$478,3,FALSE),0)</f>
        <v>0</v>
      </c>
      <c r="G272" s="3">
        <v>0</v>
      </c>
      <c r="H272" s="3">
        <f>IFERROR(VLOOKUP(B272,'[1]All Metro Suburbs'!B$2:F$483,5,FALSE),)</f>
        <v>0</v>
      </c>
      <c r="I272" s="3">
        <f>IFERROR(VLOOKUP(B272,[2]LSG_Stats_Combined!B$2:F$478,5,FALSE),)</f>
        <v>0</v>
      </c>
      <c r="J272" s="3">
        <f>IFERROR(VLOOKUP(B272,[3]Sheet1!B$2:F$478,5,FALSE),0)</f>
        <v>0</v>
      </c>
      <c r="K272" s="3">
        <f>IFERROR(VLOOKUP(B272,[4]Sheet1!B$2:F$478,5,FALSE),0)</f>
        <v>0</v>
      </c>
      <c r="L272" s="3">
        <f>IFERROR(VLOOKUP(B272,[5]LSG_Stats_Combined_2016q2!B$2:F$479,5,FALSE),0)</f>
        <v>0</v>
      </c>
      <c r="M272" s="3">
        <f>IFERROR(VLOOKUP(B272,[6]LSG_Stats_Combined_2016q3!B$2:F$479,5,FALSE),0)</f>
        <v>513000</v>
      </c>
      <c r="N272" s="3">
        <f>IFERROR(VLOOKUP(B272,[7]LSG_Stats_Combined_2016q4!B$2:F$478,5,FALSE),0)</f>
        <v>454500</v>
      </c>
      <c r="O272" s="3">
        <f>IFERROR(VLOOKUP(B272,[8]LSG_Stats_Combined_2017q1!B$2:F$479,5,FALSE),0)</f>
        <v>472500</v>
      </c>
      <c r="P272" s="3">
        <f>IFERROR(VLOOKUP(B272,[9]LSG_Stats_Combined_2017q2!B$2:F$479,5,FALSE),0)</f>
        <v>409950</v>
      </c>
      <c r="Q272" s="3">
        <f>IFERROR(VLOOKUP(B272,[10]City_Suburb_2017q3!B$2:F$479,5,FALSE),0)</f>
        <v>364000</v>
      </c>
      <c r="R272" s="3">
        <f>IFERROR(VLOOKUP(B272,[11]LSG_Stats_Combined_2017q4!B$2:F$480,5,FALSE),0)</f>
        <v>410000</v>
      </c>
      <c r="S272" s="3">
        <f>IFERROR(VLOOKUP(B272,[12]LSG_Stats_Combined_2018q1!B$1:G$480,5,FALSE),0)</f>
        <v>398606</v>
      </c>
      <c r="T272" s="3">
        <v>455000</v>
      </c>
      <c r="U272" s="3">
        <v>435000</v>
      </c>
      <c r="V272" s="3">
        <v>393500</v>
      </c>
      <c r="W272" s="3">
        <v>425000</v>
      </c>
      <c r="X272" s="3">
        <v>396100</v>
      </c>
      <c r="Y272" s="3">
        <v>400000</v>
      </c>
      <c r="Z272" s="3">
        <v>452500</v>
      </c>
      <c r="AA272" s="3">
        <v>0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703750</v>
      </c>
      <c r="AL272" s="3">
        <v>709484.5</v>
      </c>
      <c r="AM272" s="3">
        <v>0</v>
      </c>
      <c r="AN272" s="4">
        <v>710000</v>
      </c>
      <c r="AO272" s="4">
        <v>660000</v>
      </c>
      <c r="AP272" s="4">
        <v>553500</v>
      </c>
      <c r="AQ272" s="4">
        <v>700000</v>
      </c>
      <c r="AR272" s="4">
        <v>725000</v>
      </c>
    </row>
    <row r="273" spans="1:44" ht="15" x14ac:dyDescent="0.2">
      <c r="A273" s="2" t="s">
        <v>224</v>
      </c>
      <c r="B273" s="3" t="s">
        <v>260</v>
      </c>
      <c r="C273" s="3">
        <v>354500</v>
      </c>
      <c r="D273" s="3">
        <f>IFERROR(VLOOKUP(B273,'[1]All Metro Suburbs'!B$2:D$483,3,FALSE),0)</f>
        <v>383750</v>
      </c>
      <c r="E273" s="3">
        <f>IFERROR(VLOOKUP(B273,[2]LSG_Stats_Combined!B$2:D$478,3,FALSE),0)</f>
        <v>352500</v>
      </c>
      <c r="F273" s="3">
        <f>IFERROR(VLOOKUP(B273,[3]Sheet1!B$2:D$478,3,FALSE),0)</f>
        <v>334000</v>
      </c>
      <c r="G273" s="3">
        <v>380000</v>
      </c>
      <c r="H273" s="3">
        <f>IFERROR(VLOOKUP(B273,'[1]All Metro Suburbs'!B$2:F$483,5,FALSE),)</f>
        <v>387500</v>
      </c>
      <c r="I273" s="3">
        <f>IFERROR(VLOOKUP(B273,[2]LSG_Stats_Combined!B$2:F$478,5,FALSE),)</f>
        <v>357000</v>
      </c>
      <c r="J273" s="3">
        <f>IFERROR(VLOOKUP(B273,[3]Sheet1!B$2:F$478,5,FALSE),0)</f>
        <v>392500</v>
      </c>
      <c r="K273" s="3">
        <f>IFERROR(VLOOKUP(B273,[4]Sheet1!B$2:F$478,5,FALSE),0)</f>
        <v>372500</v>
      </c>
      <c r="L273" s="3">
        <f>IFERROR(VLOOKUP(B273,[5]LSG_Stats_Combined_2016q2!B$2:F$479,5,FALSE),0)</f>
        <v>389500</v>
      </c>
      <c r="M273" s="3">
        <f>IFERROR(VLOOKUP(B273,[6]LSG_Stats_Combined_2016q3!B$2:F$479,5,FALSE),0)</f>
        <v>379000</v>
      </c>
      <c r="N273" s="3">
        <f>IFERROR(VLOOKUP(B273,[7]LSG_Stats_Combined_2016q4!B$2:F$478,5,FALSE),0)</f>
        <v>383500</v>
      </c>
      <c r="O273" s="3">
        <f>IFERROR(VLOOKUP(B273,[8]LSG_Stats_Combined_2017q1!B$2:F$479,5,FALSE),0)</f>
        <v>388000</v>
      </c>
      <c r="P273" s="3">
        <f>IFERROR(VLOOKUP(B273,[9]LSG_Stats_Combined_2017q2!B$2:F$479,5,FALSE),0)</f>
        <v>376000</v>
      </c>
      <c r="Q273" s="3">
        <f>IFERROR(VLOOKUP(B273,[10]City_Suburb_2017q3!B$2:F$479,5,FALSE),0)</f>
        <v>402500</v>
      </c>
      <c r="R273" s="3">
        <f>IFERROR(VLOOKUP(B273,[11]LSG_Stats_Combined_2017q4!B$2:F$480,5,FALSE),0)</f>
        <v>385000</v>
      </c>
      <c r="S273" s="3">
        <f>IFERROR(VLOOKUP(B273,[12]LSG_Stats_Combined_2018q1!B$1:G$480,5,FALSE),0)</f>
        <v>395000</v>
      </c>
      <c r="T273" s="3">
        <v>382500</v>
      </c>
      <c r="U273" s="3">
        <v>408000</v>
      </c>
      <c r="V273" s="3">
        <v>427500</v>
      </c>
      <c r="W273" s="3">
        <v>455000</v>
      </c>
      <c r="X273" s="3">
        <v>392250</v>
      </c>
      <c r="Y273" s="3">
        <v>395000</v>
      </c>
      <c r="Z273" s="3">
        <v>417000</v>
      </c>
      <c r="AA273" s="3">
        <v>0</v>
      </c>
      <c r="AB273" s="3">
        <v>0</v>
      </c>
      <c r="AC273" s="3">
        <v>0</v>
      </c>
      <c r="AD273" s="3">
        <v>0</v>
      </c>
      <c r="AE273" s="3">
        <v>0</v>
      </c>
      <c r="AF273" s="3">
        <v>964500</v>
      </c>
      <c r="AG273" s="3">
        <v>0</v>
      </c>
      <c r="AH273" s="3">
        <v>0</v>
      </c>
      <c r="AI273" s="3">
        <v>1200000</v>
      </c>
      <c r="AJ273" s="3">
        <v>1212500</v>
      </c>
      <c r="AK273" s="3">
        <v>552000</v>
      </c>
      <c r="AL273" s="3">
        <v>555000</v>
      </c>
      <c r="AM273" s="3">
        <v>1162500</v>
      </c>
      <c r="AN273" s="4">
        <v>665000</v>
      </c>
      <c r="AO273" s="4">
        <v>680000</v>
      </c>
      <c r="AP273" s="4">
        <v>617500</v>
      </c>
      <c r="AQ273" s="4">
        <v>678000</v>
      </c>
      <c r="AR273" s="4">
        <v>710500</v>
      </c>
    </row>
    <row r="274" spans="1:44" ht="15" x14ac:dyDescent="0.2">
      <c r="A274" s="2" t="s">
        <v>224</v>
      </c>
      <c r="B274" s="3" t="s">
        <v>261</v>
      </c>
      <c r="C274" s="3">
        <v>335000</v>
      </c>
      <c r="D274" s="3">
        <f>IFERROR(VLOOKUP(B274,'[1]All Metro Suburbs'!B$2:D$483,3,FALSE),0)</f>
        <v>375000</v>
      </c>
      <c r="E274" s="3">
        <f>IFERROR(VLOOKUP(B274,[2]LSG_Stats_Combined!B$2:D$478,3,FALSE),0)</f>
        <v>355000</v>
      </c>
      <c r="F274" s="3">
        <f>IFERROR(VLOOKUP(B274,[3]Sheet1!B$2:D$478,3,FALSE),0)</f>
        <v>355750</v>
      </c>
      <c r="G274" s="3">
        <v>406250</v>
      </c>
      <c r="H274" s="3">
        <f>IFERROR(VLOOKUP(B274,'[1]All Metro Suburbs'!B$2:F$483,5,FALSE),)</f>
        <v>377500</v>
      </c>
      <c r="I274" s="3">
        <f>IFERROR(VLOOKUP(B274,[2]LSG_Stats_Combined!B$2:F$478,5,FALSE),)</f>
        <v>430000</v>
      </c>
      <c r="J274" s="3">
        <f>IFERROR(VLOOKUP(B274,[3]Sheet1!B$2:F$478,5,FALSE),0)</f>
        <v>362000</v>
      </c>
      <c r="K274" s="3">
        <f>IFERROR(VLOOKUP(B274,[4]Sheet1!B$2:F$478,5,FALSE),0)</f>
        <v>406500</v>
      </c>
      <c r="L274" s="3">
        <f>IFERROR(VLOOKUP(B274,[5]LSG_Stats_Combined_2016q2!B$2:F$479,5,FALSE),0)</f>
        <v>380000</v>
      </c>
      <c r="M274" s="3">
        <f>IFERROR(VLOOKUP(B274,[6]LSG_Stats_Combined_2016q3!B$2:F$479,5,FALSE),0)</f>
        <v>354000</v>
      </c>
      <c r="N274" s="3">
        <f>IFERROR(VLOOKUP(B274,[7]LSG_Stats_Combined_2016q4!B$2:F$478,5,FALSE),0)</f>
        <v>410000</v>
      </c>
      <c r="O274" s="3">
        <f>IFERROR(VLOOKUP(B274,[8]LSG_Stats_Combined_2017q1!B$2:F$479,5,FALSE),0)</f>
        <v>402500</v>
      </c>
      <c r="P274" s="3">
        <f>IFERROR(VLOOKUP(B274,[9]LSG_Stats_Combined_2017q2!B$2:F$479,5,FALSE),0)</f>
        <v>420000</v>
      </c>
      <c r="Q274" s="3">
        <f>IFERROR(VLOOKUP(B274,[10]City_Suburb_2017q3!B$2:F$479,5,FALSE),0)</f>
        <v>415000</v>
      </c>
      <c r="R274" s="3">
        <f>IFERROR(VLOOKUP(B274,[11]LSG_Stats_Combined_2017q4!B$2:F$480,5,FALSE),0)</f>
        <v>403750</v>
      </c>
      <c r="S274" s="3">
        <f>IFERROR(VLOOKUP(B274,[12]LSG_Stats_Combined_2018q1!B$1:G$480,5,FALSE),0)</f>
        <v>371250</v>
      </c>
      <c r="T274" s="3">
        <v>405000</v>
      </c>
      <c r="U274" s="3">
        <v>423500</v>
      </c>
      <c r="V274" s="3">
        <v>381500</v>
      </c>
      <c r="W274" s="3">
        <v>330000</v>
      </c>
      <c r="X274" s="3">
        <v>352000</v>
      </c>
      <c r="Y274" s="3">
        <v>348500</v>
      </c>
      <c r="Z274" s="3">
        <v>395000</v>
      </c>
      <c r="AA274" s="3">
        <v>849000</v>
      </c>
      <c r="AB274" s="3">
        <v>800000</v>
      </c>
      <c r="AC274" s="3">
        <v>742000</v>
      </c>
      <c r="AD274" s="3">
        <v>800000</v>
      </c>
      <c r="AE274" s="3">
        <v>859500</v>
      </c>
      <c r="AF274" s="3">
        <v>0</v>
      </c>
      <c r="AG274" s="3">
        <v>826000</v>
      </c>
      <c r="AH274" s="3">
        <v>1132500</v>
      </c>
      <c r="AI274" s="3">
        <v>0</v>
      </c>
      <c r="AJ274" s="3">
        <v>0</v>
      </c>
      <c r="AK274" s="3">
        <v>611200</v>
      </c>
      <c r="AL274" s="3">
        <v>650000</v>
      </c>
      <c r="AM274" s="3">
        <v>0</v>
      </c>
      <c r="AN274" s="4">
        <v>655000</v>
      </c>
      <c r="AO274" s="4">
        <v>665000</v>
      </c>
      <c r="AP274" s="4">
        <v>700750</v>
      </c>
      <c r="AQ274" s="4">
        <v>723500</v>
      </c>
      <c r="AR274" s="4">
        <v>660000</v>
      </c>
    </row>
    <row r="275" spans="1:44" ht="15" x14ac:dyDescent="0.2">
      <c r="A275" s="2" t="s">
        <v>224</v>
      </c>
      <c r="B275" s="3" t="s">
        <v>262</v>
      </c>
      <c r="C275" s="3">
        <v>287500</v>
      </c>
      <c r="D275" s="3">
        <f>IFERROR(VLOOKUP(B275,'[1]All Metro Suburbs'!B$2:D$483,3,FALSE),0)</f>
        <v>314000</v>
      </c>
      <c r="E275" s="3">
        <f>IFERROR(VLOOKUP(B275,[2]LSG_Stats_Combined!B$2:D$478,3,FALSE),0)</f>
        <v>315000</v>
      </c>
      <c r="F275" s="3">
        <f>IFERROR(VLOOKUP(B275,[3]Sheet1!B$2:D$478,3,FALSE),0)</f>
        <v>301500</v>
      </c>
      <c r="G275" s="3">
        <v>291250</v>
      </c>
      <c r="H275" s="3">
        <f>IFERROR(VLOOKUP(B275,'[1]All Metro Suburbs'!B$2:F$483,5,FALSE),)</f>
        <v>332500</v>
      </c>
      <c r="I275" s="3">
        <f>IFERROR(VLOOKUP(B275,[2]LSG_Stats_Combined!B$2:F$478,5,FALSE),)</f>
        <v>272000</v>
      </c>
      <c r="J275" s="3">
        <f>IFERROR(VLOOKUP(B275,[3]Sheet1!B$2:F$478,5,FALSE),0)</f>
        <v>410000</v>
      </c>
      <c r="K275" s="3">
        <f>IFERROR(VLOOKUP(B275,[4]Sheet1!B$2:F$478,5,FALSE),0)</f>
        <v>297000</v>
      </c>
      <c r="L275" s="3">
        <f>IFERROR(VLOOKUP(B275,[5]LSG_Stats_Combined_2016q2!B$2:F$479,5,FALSE),0)</f>
        <v>310000</v>
      </c>
      <c r="M275" s="3">
        <f>IFERROR(VLOOKUP(B275,[6]LSG_Stats_Combined_2016q3!B$2:F$479,5,FALSE),0)</f>
        <v>387000</v>
      </c>
      <c r="N275" s="3">
        <f>IFERROR(VLOOKUP(B275,[7]LSG_Stats_Combined_2016q4!B$2:F$478,5,FALSE),0)</f>
        <v>335000</v>
      </c>
      <c r="O275" s="3">
        <f>IFERROR(VLOOKUP(B275,[8]LSG_Stats_Combined_2017q1!B$2:F$479,5,FALSE),0)</f>
        <v>325000</v>
      </c>
      <c r="P275" s="3">
        <f>IFERROR(VLOOKUP(B275,[9]LSG_Stats_Combined_2017q2!B$2:F$479,5,FALSE),0)</f>
        <v>455000</v>
      </c>
      <c r="Q275" s="3">
        <f>IFERROR(VLOOKUP(B275,[10]City_Suburb_2017q3!B$2:F$479,5,FALSE),0)</f>
        <v>322000</v>
      </c>
      <c r="R275" s="3">
        <f>IFERROR(VLOOKUP(B275,[11]LSG_Stats_Combined_2017q4!B$2:F$480,5,FALSE),0)</f>
        <v>385000</v>
      </c>
      <c r="S275" s="3">
        <f>IFERROR(VLOOKUP(B275,[12]LSG_Stats_Combined_2018q1!B$1:G$480,5,FALSE),0)</f>
        <v>335000</v>
      </c>
      <c r="T275" s="3">
        <v>377500</v>
      </c>
      <c r="U275" s="3">
        <v>320500</v>
      </c>
      <c r="V275" s="3">
        <v>0</v>
      </c>
      <c r="W275" s="3">
        <v>0</v>
      </c>
      <c r="X275" s="3">
        <v>0</v>
      </c>
      <c r="Y275" s="3">
        <v>0</v>
      </c>
      <c r="Z275" s="3">
        <v>317500</v>
      </c>
      <c r="AA275" s="3">
        <v>0</v>
      </c>
      <c r="AB275" s="3">
        <v>0</v>
      </c>
      <c r="AC275" s="3">
        <v>0</v>
      </c>
      <c r="AD275" s="3">
        <v>0</v>
      </c>
      <c r="AE275" s="3">
        <v>0</v>
      </c>
      <c r="AF275" s="3">
        <v>602500</v>
      </c>
      <c r="AG275" s="3">
        <v>0</v>
      </c>
      <c r="AH275" s="3">
        <v>0</v>
      </c>
      <c r="AI275" s="3">
        <v>641000</v>
      </c>
      <c r="AJ275" s="3">
        <v>861000</v>
      </c>
      <c r="AK275" s="3">
        <v>551000</v>
      </c>
      <c r="AL275" s="3">
        <v>566444</v>
      </c>
      <c r="AM275" s="3">
        <v>810500</v>
      </c>
      <c r="AN275" s="4">
        <v>709000</v>
      </c>
      <c r="AO275" s="4">
        <v>672500</v>
      </c>
      <c r="AP275" s="4">
        <v>707500</v>
      </c>
      <c r="AQ275" s="4">
        <v>655000</v>
      </c>
      <c r="AR275" s="4">
        <v>690000</v>
      </c>
    </row>
    <row r="276" spans="1:44" ht="15" x14ac:dyDescent="0.2">
      <c r="A276" s="2" t="s">
        <v>224</v>
      </c>
      <c r="B276" s="3" t="s">
        <v>263</v>
      </c>
      <c r="C276" s="3">
        <v>0</v>
      </c>
      <c r="D276" s="3">
        <f>IFERROR(VLOOKUP(B276,'[1]All Metro Suburbs'!B$2:D$483,3,FALSE),0)</f>
        <v>0</v>
      </c>
      <c r="E276" s="3">
        <f>IFERROR(VLOOKUP(B276,[2]LSG_Stats_Combined!B$2:D$478,3,FALSE),0)</f>
        <v>0</v>
      </c>
      <c r="F276" s="3">
        <f>IFERROR(VLOOKUP(B276,[3]Sheet1!B$2:D$478,3,FALSE),0)</f>
        <v>0</v>
      </c>
      <c r="G276" s="3">
        <v>0</v>
      </c>
      <c r="H276" s="3">
        <f>IFERROR(VLOOKUP(B276,'[1]All Metro Suburbs'!B$2:F$483,5,FALSE),)</f>
        <v>0</v>
      </c>
      <c r="I276" s="3">
        <f>IFERROR(VLOOKUP(B276,[2]LSG_Stats_Combined!B$2:F$478,5,FALSE),)</f>
        <v>0</v>
      </c>
      <c r="J276" s="3">
        <f>IFERROR(VLOOKUP(B276,[3]Sheet1!B$2:F$478,5,FALSE),0)</f>
        <v>0</v>
      </c>
      <c r="K276" s="3">
        <f>IFERROR(VLOOKUP(B276,[4]Sheet1!B$2:F$478,5,FALSE),0)</f>
        <v>0</v>
      </c>
      <c r="L276" s="3">
        <f>IFERROR(VLOOKUP(B276,[5]LSG_Stats_Combined_2016q2!B$2:F$479,5,FALSE),0)</f>
        <v>0</v>
      </c>
      <c r="M276" s="3">
        <f>IFERROR(VLOOKUP(B276,[6]LSG_Stats_Combined_2016q3!B$2:F$479,5,FALSE),0)</f>
        <v>0</v>
      </c>
      <c r="N276" s="3">
        <f>IFERROR(VLOOKUP(B276,[7]LSG_Stats_Combined_2016q4!B$2:F$478,5,FALSE),0)</f>
        <v>0</v>
      </c>
      <c r="O276" s="3">
        <f>IFERROR(VLOOKUP(B276,[8]LSG_Stats_Combined_2017q1!B$2:F$479,5,FALSE),0)</f>
        <v>0</v>
      </c>
      <c r="P276" s="3">
        <f>IFERROR(VLOOKUP(B276,[9]LSG_Stats_Combined_2017q2!B$2:F$479,5,FALSE),0)</f>
        <v>0</v>
      </c>
      <c r="Q276" s="3">
        <f>IFERROR(VLOOKUP(B276,[10]City_Suburb_2017q3!B$2:F$479,5,FALSE),0)</f>
        <v>0</v>
      </c>
      <c r="R276" s="3">
        <f>IFERROR(VLOOKUP(B276,[11]LSG_Stats_Combined_2017q4!B$2:F$480,5,FALSE),0)</f>
        <v>0</v>
      </c>
      <c r="S276" s="3">
        <f>IFERROR(VLOOKUP(B276,[12]LSG_Stats_Combined_2018q1!B$1:G$480,5,FALSE),0)</f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490000</v>
      </c>
      <c r="AB276" s="3">
        <v>630000</v>
      </c>
      <c r="AC276" s="3">
        <v>605000</v>
      </c>
      <c r="AD276" s="3">
        <v>561000</v>
      </c>
      <c r="AE276" s="3">
        <v>552500</v>
      </c>
      <c r="AF276" s="3">
        <v>960000</v>
      </c>
      <c r="AG276" s="3">
        <v>512500</v>
      </c>
      <c r="AH276" s="3">
        <v>832500</v>
      </c>
      <c r="AI276" s="3">
        <v>0</v>
      </c>
      <c r="AJ276" s="3">
        <v>0</v>
      </c>
      <c r="AK276" s="3">
        <v>0</v>
      </c>
      <c r="AL276" s="3">
        <v>0</v>
      </c>
      <c r="AM276" s="3">
        <v>685000</v>
      </c>
      <c r="AN276" s="4">
        <v>0</v>
      </c>
      <c r="AO276" s="4">
        <v>0</v>
      </c>
      <c r="AP276" s="4">
        <v>0</v>
      </c>
      <c r="AQ276" s="4">
        <v>0</v>
      </c>
      <c r="AR276" s="4">
        <v>0</v>
      </c>
    </row>
    <row r="277" spans="1:44" ht="15" x14ac:dyDescent="0.2">
      <c r="A277" s="2" t="s">
        <v>224</v>
      </c>
      <c r="B277" s="3" t="s">
        <v>264</v>
      </c>
      <c r="C277" s="3">
        <v>0</v>
      </c>
      <c r="D277" s="3">
        <f>IFERROR(VLOOKUP(B277,'[1]All Metro Suburbs'!B$2:D$483,3,FALSE),0)</f>
        <v>0</v>
      </c>
      <c r="E277" s="3">
        <f>IFERROR(VLOOKUP(B277,[2]LSG_Stats_Combined!B$2:D$478,3,FALSE),0)</f>
        <v>0</v>
      </c>
      <c r="F277" s="3">
        <f>IFERROR(VLOOKUP(B277,[3]Sheet1!B$2:D$478,3,FALSE),0)</f>
        <v>0</v>
      </c>
      <c r="G277" s="3">
        <v>0</v>
      </c>
      <c r="H277" s="3">
        <f>IFERROR(VLOOKUP(B277,'[1]All Metro Suburbs'!B$2:F$483,5,FALSE),)</f>
        <v>0</v>
      </c>
      <c r="I277" s="3">
        <f>IFERROR(VLOOKUP(B277,[2]LSG_Stats_Combined!B$2:F$478,5,FALSE),)</f>
        <v>0</v>
      </c>
      <c r="J277" s="3">
        <f>IFERROR(VLOOKUP(B277,[3]Sheet1!B$2:F$478,5,FALSE),0)</f>
        <v>0</v>
      </c>
      <c r="K277" s="3">
        <f>IFERROR(VLOOKUP(B277,[4]Sheet1!B$2:F$478,5,FALSE),0)</f>
        <v>0</v>
      </c>
      <c r="L277" s="3">
        <f>IFERROR(VLOOKUP(B277,[5]LSG_Stats_Combined_2016q2!B$2:F$479,5,FALSE),0)</f>
        <v>0</v>
      </c>
      <c r="M277" s="3">
        <f>IFERROR(VLOOKUP(B277,[6]LSG_Stats_Combined_2016q3!B$2:F$479,5,FALSE),0)</f>
        <v>0</v>
      </c>
      <c r="N277" s="3">
        <f>IFERROR(VLOOKUP(B277,[7]LSG_Stats_Combined_2016q4!B$2:F$478,5,FALSE),0)</f>
        <v>0</v>
      </c>
      <c r="O277" s="3">
        <f>IFERROR(VLOOKUP(B277,[8]LSG_Stats_Combined_2017q1!B$2:F$479,5,FALSE),0)</f>
        <v>0</v>
      </c>
      <c r="P277" s="3">
        <f>IFERROR(VLOOKUP(B277,[9]LSG_Stats_Combined_2017q2!B$2:F$479,5,FALSE),0)</f>
        <v>0</v>
      </c>
      <c r="Q277" s="3">
        <f>IFERROR(VLOOKUP(B277,[10]City_Suburb_2017q3!B$2:F$479,5,FALSE),0)</f>
        <v>0</v>
      </c>
      <c r="R277" s="3">
        <f>IFERROR(VLOOKUP(B277,[11]LSG_Stats_Combined_2017q4!B$2:F$480,5,FALSE),0)</f>
        <v>0</v>
      </c>
      <c r="S277" s="3">
        <f>IFERROR(VLOOKUP(B277,[12]LSG_Stats_Combined_2018q1!B$1:G$480,5,FALSE),0)</f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600000</v>
      </c>
      <c r="AE277" s="3">
        <v>0</v>
      </c>
      <c r="AF277" s="3">
        <v>500250</v>
      </c>
      <c r="AG277" s="3">
        <v>0</v>
      </c>
      <c r="AH277" s="3">
        <v>720000</v>
      </c>
      <c r="AI277" s="3">
        <v>551000</v>
      </c>
      <c r="AJ277" s="3">
        <v>650000</v>
      </c>
      <c r="AK277" s="3">
        <v>0</v>
      </c>
      <c r="AL277" s="3">
        <v>0</v>
      </c>
      <c r="AM277" s="3">
        <v>664000</v>
      </c>
      <c r="AN277" s="4">
        <v>0</v>
      </c>
      <c r="AO277" s="4">
        <v>0</v>
      </c>
      <c r="AP277" s="4">
        <v>0</v>
      </c>
      <c r="AQ277" s="4">
        <v>0</v>
      </c>
      <c r="AR277" s="4">
        <v>0</v>
      </c>
    </row>
    <row r="278" spans="1:44" ht="15" x14ac:dyDescent="0.2">
      <c r="A278" s="2" t="s">
        <v>224</v>
      </c>
      <c r="B278" s="3" t="s">
        <v>265</v>
      </c>
      <c r="C278" s="3">
        <v>0</v>
      </c>
      <c r="D278" s="3">
        <f>IFERROR(VLOOKUP(B278,'[1]All Metro Suburbs'!B$2:D$483,3,FALSE),0)</f>
        <v>0</v>
      </c>
      <c r="E278" s="3">
        <f>IFERROR(VLOOKUP(B278,[2]LSG_Stats_Combined!B$2:D$478,3,FALSE),0)</f>
        <v>0</v>
      </c>
      <c r="F278" s="3">
        <f>IFERROR(VLOOKUP(B278,[3]Sheet1!B$2:D$478,3,FALSE),0)</f>
        <v>0</v>
      </c>
      <c r="G278" s="3">
        <v>0</v>
      </c>
      <c r="H278" s="3">
        <f>IFERROR(VLOOKUP(B278,'[1]All Metro Suburbs'!B$2:F$483,5,FALSE),)</f>
        <v>0</v>
      </c>
      <c r="I278" s="3">
        <f>IFERROR(VLOOKUP(B278,[2]LSG_Stats_Combined!B$2:F$478,5,FALSE),)</f>
        <v>0</v>
      </c>
      <c r="J278" s="3">
        <f>IFERROR(VLOOKUP(B278,[3]Sheet1!B$2:F$478,5,FALSE),0)</f>
        <v>0</v>
      </c>
      <c r="K278" s="3">
        <f>IFERROR(VLOOKUP(B278,[4]Sheet1!B$2:F$478,5,FALSE),0)</f>
        <v>0</v>
      </c>
      <c r="L278" s="3">
        <f>IFERROR(VLOOKUP(B278,[5]LSG_Stats_Combined_2016q2!B$2:F$479,5,FALSE),0)</f>
        <v>0</v>
      </c>
      <c r="M278" s="3">
        <f>IFERROR(VLOOKUP(B278,[6]LSG_Stats_Combined_2016q3!B$2:F$479,5,FALSE),0)</f>
        <v>0</v>
      </c>
      <c r="N278" s="3">
        <f>IFERROR(VLOOKUP(B278,[7]LSG_Stats_Combined_2016q4!B$2:F$478,5,FALSE),0)</f>
        <v>0</v>
      </c>
      <c r="O278" s="3">
        <f>IFERROR(VLOOKUP(B278,[8]LSG_Stats_Combined_2017q1!B$2:F$479,5,FALSE),0)</f>
        <v>0</v>
      </c>
      <c r="P278" s="3">
        <f>IFERROR(VLOOKUP(B278,[9]LSG_Stats_Combined_2017q2!B$2:F$479,5,FALSE),0)</f>
        <v>0</v>
      </c>
      <c r="Q278" s="3">
        <f>IFERROR(VLOOKUP(B278,[10]City_Suburb_2017q3!B$2:F$479,5,FALSE),0)</f>
        <v>0</v>
      </c>
      <c r="R278" s="3">
        <f>IFERROR(VLOOKUP(B278,[11]LSG_Stats_Combined_2017q4!B$2:F$480,5,FALSE),0)</f>
        <v>0</v>
      </c>
      <c r="S278" s="3">
        <f>IFERROR(VLOOKUP(B278,[12]LSG_Stats_Combined_2018q1!B$1:G$480,5,FALSE),0)</f>
        <v>0</v>
      </c>
      <c r="T278" s="3">
        <v>0</v>
      </c>
      <c r="U278" s="3">
        <v>0</v>
      </c>
      <c r="V278" s="3">
        <v>780000</v>
      </c>
      <c r="W278" s="3">
        <v>745000</v>
      </c>
      <c r="X278" s="3">
        <v>697000</v>
      </c>
      <c r="Y278" s="3">
        <v>660000</v>
      </c>
      <c r="Z278" s="3">
        <v>0</v>
      </c>
      <c r="AA278" s="3">
        <v>425000</v>
      </c>
      <c r="AB278" s="3">
        <v>390500</v>
      </c>
      <c r="AC278" s="3">
        <v>424250</v>
      </c>
      <c r="AD278" s="3">
        <v>450000</v>
      </c>
      <c r="AE278" s="3">
        <v>507500</v>
      </c>
      <c r="AF278" s="3">
        <v>328500</v>
      </c>
      <c r="AG278" s="3">
        <v>549000</v>
      </c>
      <c r="AH278" s="3">
        <v>572500</v>
      </c>
      <c r="AI278" s="3">
        <v>355000</v>
      </c>
      <c r="AJ278" s="3">
        <v>385000</v>
      </c>
      <c r="AK278" s="3">
        <v>0</v>
      </c>
      <c r="AL278" s="3">
        <v>0</v>
      </c>
      <c r="AM278" s="3">
        <v>437500</v>
      </c>
      <c r="AN278" s="4">
        <v>0</v>
      </c>
      <c r="AO278" s="4">
        <v>0</v>
      </c>
      <c r="AP278" s="4">
        <v>0</v>
      </c>
      <c r="AQ278" s="4">
        <v>0</v>
      </c>
      <c r="AR278" s="4">
        <v>0</v>
      </c>
    </row>
    <row r="279" spans="1:44" ht="15" x14ac:dyDescent="0.2">
      <c r="A279" s="2" t="s">
        <v>224</v>
      </c>
      <c r="B279" s="3" t="s">
        <v>266</v>
      </c>
      <c r="C279" s="3">
        <v>0</v>
      </c>
      <c r="D279" s="3">
        <f>IFERROR(VLOOKUP(B279,'[1]All Metro Suburbs'!B$2:D$483,3,FALSE),0)</f>
        <v>0</v>
      </c>
      <c r="E279" s="3">
        <f>IFERROR(VLOOKUP(B279,[2]LSG_Stats_Combined!B$2:D$478,3,FALSE),0)</f>
        <v>0</v>
      </c>
      <c r="F279" s="3">
        <f>IFERROR(VLOOKUP(B279,[3]Sheet1!B$2:D$478,3,FALSE),0)</f>
        <v>0</v>
      </c>
      <c r="G279" s="3">
        <v>0</v>
      </c>
      <c r="H279" s="3">
        <f>IFERROR(VLOOKUP(B279,'[1]All Metro Suburbs'!B$2:F$483,5,FALSE),)</f>
        <v>0</v>
      </c>
      <c r="I279" s="3">
        <f>IFERROR(VLOOKUP(B279,[2]LSG_Stats_Combined!B$2:F$478,5,FALSE),)</f>
        <v>0</v>
      </c>
      <c r="J279" s="3">
        <f>IFERROR(VLOOKUP(B279,[3]Sheet1!B$2:F$478,5,FALSE),0)</f>
        <v>0</v>
      </c>
      <c r="K279" s="3">
        <f>IFERROR(VLOOKUP(B279,[4]Sheet1!B$2:F$478,5,FALSE),0)</f>
        <v>0</v>
      </c>
      <c r="L279" s="3">
        <f>IFERROR(VLOOKUP(B279,[5]LSG_Stats_Combined_2016q2!B$2:F$479,5,FALSE),0)</f>
        <v>0</v>
      </c>
      <c r="M279" s="3">
        <f>IFERROR(VLOOKUP(B279,[6]LSG_Stats_Combined_2016q3!B$2:F$479,5,FALSE),0)</f>
        <v>0</v>
      </c>
      <c r="N279" s="3">
        <f>IFERROR(VLOOKUP(B279,[7]LSG_Stats_Combined_2016q4!B$2:F$478,5,FALSE),0)</f>
        <v>0</v>
      </c>
      <c r="O279" s="3">
        <f>IFERROR(VLOOKUP(B279,[8]LSG_Stats_Combined_2017q1!B$2:F$479,5,FALSE),0)</f>
        <v>0</v>
      </c>
      <c r="P279" s="3">
        <f>IFERROR(VLOOKUP(B279,[9]LSG_Stats_Combined_2017q2!B$2:F$479,5,FALSE),0)</f>
        <v>0</v>
      </c>
      <c r="Q279" s="3">
        <f>IFERROR(VLOOKUP(B279,[10]City_Suburb_2017q3!B$2:F$479,5,FALSE),0)</f>
        <v>400000</v>
      </c>
      <c r="R279" s="3">
        <f>IFERROR(VLOOKUP(B279,[11]LSG_Stats_Combined_2017q4!B$2:F$480,5,FALSE),0)</f>
        <v>0</v>
      </c>
      <c r="S279" s="3">
        <f>IFERROR(VLOOKUP(B279,[12]LSG_Stats_Combined_2018q1!B$1:G$480,5,FALSE),0)</f>
        <v>0</v>
      </c>
      <c r="T279" s="3">
        <v>0</v>
      </c>
      <c r="U279" s="3">
        <v>0</v>
      </c>
      <c r="V279" s="3">
        <v>400000</v>
      </c>
      <c r="W279" s="3">
        <v>0</v>
      </c>
      <c r="X279" s="3">
        <v>0</v>
      </c>
      <c r="Y279" s="3">
        <v>0</v>
      </c>
      <c r="Z279" s="3">
        <v>0</v>
      </c>
      <c r="AA279" s="3">
        <v>279000</v>
      </c>
      <c r="AB279" s="3">
        <v>267500</v>
      </c>
      <c r="AC279" s="3">
        <v>286500</v>
      </c>
      <c r="AD279" s="3">
        <v>293750</v>
      </c>
      <c r="AE279" s="3">
        <v>305000</v>
      </c>
      <c r="AF279" s="3">
        <v>600000</v>
      </c>
      <c r="AG279" s="3">
        <v>320000</v>
      </c>
      <c r="AH279" s="3">
        <v>330000</v>
      </c>
      <c r="AI279" s="3">
        <v>682000</v>
      </c>
      <c r="AJ279" s="3">
        <v>645000</v>
      </c>
      <c r="AK279" s="3">
        <v>0</v>
      </c>
      <c r="AL279" s="3">
        <v>0</v>
      </c>
      <c r="AM279" s="3">
        <v>687500</v>
      </c>
      <c r="AN279" s="4">
        <v>0</v>
      </c>
      <c r="AO279" s="4">
        <v>0</v>
      </c>
      <c r="AP279" s="4">
        <v>0</v>
      </c>
      <c r="AQ279" s="4">
        <v>0</v>
      </c>
      <c r="AR279" s="4">
        <v>0</v>
      </c>
    </row>
    <row r="280" spans="1:44" ht="15" x14ac:dyDescent="0.2">
      <c r="A280" s="2" t="s">
        <v>224</v>
      </c>
      <c r="B280" s="3" t="s">
        <v>267</v>
      </c>
      <c r="C280" s="3">
        <v>443500</v>
      </c>
      <c r="D280" s="3">
        <f>IFERROR(VLOOKUP(B280,'[1]All Metro Suburbs'!B$2:D$483,3,FALSE),0)</f>
        <v>405000</v>
      </c>
      <c r="E280" s="3">
        <f>IFERROR(VLOOKUP(B280,[2]LSG_Stats_Combined!B$2:D$478,3,FALSE),0)</f>
        <v>520000</v>
      </c>
      <c r="F280" s="3">
        <f>IFERROR(VLOOKUP(B280,[3]Sheet1!B$2:D$478,3,FALSE),0)</f>
        <v>435000</v>
      </c>
      <c r="G280" s="3">
        <v>447500</v>
      </c>
      <c r="H280" s="3">
        <f>IFERROR(VLOOKUP(B280,'[1]All Metro Suburbs'!B$2:F$483,5,FALSE),)</f>
        <v>407500</v>
      </c>
      <c r="I280" s="3">
        <f>IFERROR(VLOOKUP(B280,[2]LSG_Stats_Combined!B$2:F$478,5,FALSE),)</f>
        <v>495000</v>
      </c>
      <c r="J280" s="3">
        <f>IFERROR(VLOOKUP(B280,[3]Sheet1!B$2:F$478,5,FALSE),0)</f>
        <v>482500</v>
      </c>
      <c r="K280" s="3">
        <f>IFERROR(VLOOKUP(B280,[4]Sheet1!B$2:F$478,5,FALSE),0)</f>
        <v>456500</v>
      </c>
      <c r="L280" s="3">
        <f>IFERROR(VLOOKUP(B280,[5]LSG_Stats_Combined_2016q2!B$2:F$479,5,FALSE),0)</f>
        <v>468750</v>
      </c>
      <c r="M280" s="3">
        <f>IFERROR(VLOOKUP(B280,[6]LSG_Stats_Combined_2016q3!B$2:F$479,5,FALSE),0)</f>
        <v>540000</v>
      </c>
      <c r="N280" s="3">
        <f>IFERROR(VLOOKUP(B280,[7]LSG_Stats_Combined_2016q4!B$2:F$478,5,FALSE),0)</f>
        <v>397500</v>
      </c>
      <c r="O280" s="3">
        <f>IFERROR(VLOOKUP(B280,[8]LSG_Stats_Combined_2017q1!B$2:F$479,5,FALSE),0)</f>
        <v>492000</v>
      </c>
      <c r="P280" s="3">
        <f>IFERROR(VLOOKUP(B280,[9]LSG_Stats_Combined_2017q2!B$2:F$479,5,FALSE),0)</f>
        <v>464000</v>
      </c>
      <c r="Q280" s="3">
        <f>IFERROR(VLOOKUP(B280,[10]City_Suburb_2017q3!B$2:F$479,5,FALSE),0)</f>
        <v>530000</v>
      </c>
      <c r="R280" s="3">
        <f>IFERROR(VLOOKUP(B280,[11]LSG_Stats_Combined_2017q4!B$2:F$480,5,FALSE),0)</f>
        <v>437500</v>
      </c>
      <c r="S280" s="3">
        <f>IFERROR(VLOOKUP(B280,[12]LSG_Stats_Combined_2018q1!B$1:G$480,5,FALSE),0)</f>
        <v>501500</v>
      </c>
      <c r="T280" s="3">
        <v>505000</v>
      </c>
      <c r="U280" s="3">
        <v>555000</v>
      </c>
      <c r="V280" s="3">
        <v>461500</v>
      </c>
      <c r="W280" s="3">
        <v>547500</v>
      </c>
      <c r="X280" s="3">
        <v>462500</v>
      </c>
      <c r="Y280" s="3">
        <v>609750</v>
      </c>
      <c r="Z280" s="3">
        <v>500000</v>
      </c>
      <c r="AA280" s="3">
        <v>592500</v>
      </c>
      <c r="AB280" s="3">
        <v>430000</v>
      </c>
      <c r="AC280" s="3">
        <v>510000</v>
      </c>
      <c r="AD280" s="3">
        <v>547500</v>
      </c>
      <c r="AE280" s="3">
        <v>551000</v>
      </c>
      <c r="AF280" s="3">
        <v>0</v>
      </c>
      <c r="AG280" s="3">
        <v>595000</v>
      </c>
      <c r="AH280" s="3">
        <v>609000</v>
      </c>
      <c r="AI280" s="3">
        <v>0</v>
      </c>
      <c r="AJ280" s="3">
        <v>0</v>
      </c>
      <c r="AK280" s="3">
        <v>795000</v>
      </c>
      <c r="AL280" s="3">
        <v>825000</v>
      </c>
      <c r="AM280" s="3">
        <v>0</v>
      </c>
      <c r="AN280" s="4">
        <v>780000</v>
      </c>
      <c r="AO280" s="4">
        <v>919000</v>
      </c>
      <c r="AP280" s="4">
        <v>890150</v>
      </c>
      <c r="AQ280" s="4">
        <v>970000</v>
      </c>
      <c r="AR280" s="4">
        <v>941000</v>
      </c>
    </row>
    <row r="281" spans="1:44" ht="15" x14ac:dyDescent="0.2">
      <c r="A281" s="2" t="s">
        <v>224</v>
      </c>
      <c r="B281" s="3" t="s">
        <v>268</v>
      </c>
      <c r="C281" s="3">
        <v>0</v>
      </c>
      <c r="D281" s="3">
        <f>IFERROR(VLOOKUP(B281,'[1]All Metro Suburbs'!B$2:D$483,3,FALSE),0)</f>
        <v>0</v>
      </c>
      <c r="E281" s="3">
        <f>IFERROR(VLOOKUP(B281,[2]LSG_Stats_Combined!B$2:D$478,3,FALSE),0)</f>
        <v>0</v>
      </c>
      <c r="F281" s="3">
        <f>IFERROR(VLOOKUP(B281,[3]Sheet1!B$2:D$478,3,FALSE),0)</f>
        <v>0</v>
      </c>
      <c r="G281" s="3">
        <v>0</v>
      </c>
      <c r="H281" s="3">
        <f>IFERROR(VLOOKUP(B281,'[1]All Metro Suburbs'!B$2:F$483,5,FALSE),)</f>
        <v>0</v>
      </c>
      <c r="I281" s="3">
        <f>IFERROR(VLOOKUP(B281,[2]LSG_Stats_Combined!B$2:F$478,5,FALSE),)</f>
        <v>0</v>
      </c>
      <c r="J281" s="3">
        <f>IFERROR(VLOOKUP(B281,[3]Sheet1!B$2:F$478,5,FALSE),0)</f>
        <v>0</v>
      </c>
      <c r="K281" s="3">
        <f>IFERROR(VLOOKUP(B281,[4]Sheet1!B$2:F$478,5,FALSE),0)</f>
        <v>0</v>
      </c>
      <c r="L281" s="3">
        <f>IFERROR(VLOOKUP(B281,[5]LSG_Stats_Combined_2016q2!B$2:F$479,5,FALSE),0)</f>
        <v>0</v>
      </c>
      <c r="M281" s="3">
        <f>IFERROR(VLOOKUP(B281,[6]LSG_Stats_Combined_2016q3!B$2:F$479,5,FALSE),0)</f>
        <v>0</v>
      </c>
      <c r="N281" s="3">
        <f>IFERROR(VLOOKUP(B281,[7]LSG_Stats_Combined_2016q4!B$2:F$478,5,FALSE),0)</f>
        <v>0</v>
      </c>
      <c r="O281" s="3">
        <f>IFERROR(VLOOKUP(B281,[8]LSG_Stats_Combined_2017q1!B$2:F$479,5,FALSE),0)</f>
        <v>0</v>
      </c>
      <c r="P281" s="3">
        <f>IFERROR(VLOOKUP(B281,[9]LSG_Stats_Combined_2017q2!B$2:F$479,5,FALSE),0)</f>
        <v>0</v>
      </c>
      <c r="Q281" s="3">
        <f>IFERROR(VLOOKUP(B281,[10]City_Suburb_2017q3!B$2:F$479,5,FALSE),0)</f>
        <v>650000</v>
      </c>
      <c r="R281" s="3">
        <f>IFERROR(VLOOKUP(B281,[11]LSG_Stats_Combined_2017q4!B$2:F$480,5,FALSE),0)</f>
        <v>316000</v>
      </c>
      <c r="S281" s="3">
        <f>IFERROR(VLOOKUP(B281,[12]LSG_Stats_Combined_2018q1!B$1:G$480,5,FALSE),0)</f>
        <v>0</v>
      </c>
      <c r="T281" s="3">
        <v>468000</v>
      </c>
      <c r="U281" s="3">
        <v>685000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0</v>
      </c>
      <c r="AE281" s="3">
        <v>0</v>
      </c>
      <c r="AF281" s="3">
        <v>366000</v>
      </c>
      <c r="AG281" s="3">
        <v>0</v>
      </c>
      <c r="AH281" s="3">
        <v>0</v>
      </c>
      <c r="AI281" s="3">
        <v>402500</v>
      </c>
      <c r="AJ281" s="3">
        <v>450000</v>
      </c>
      <c r="AK281" s="3">
        <v>0</v>
      </c>
      <c r="AL281" s="3">
        <v>0</v>
      </c>
      <c r="AM281" s="3">
        <v>465000</v>
      </c>
      <c r="AN281" s="4">
        <v>1400000</v>
      </c>
      <c r="AO281" s="4">
        <v>1458750</v>
      </c>
      <c r="AP281" s="4">
        <v>0</v>
      </c>
      <c r="AQ281" s="4">
        <v>0</v>
      </c>
      <c r="AR281" s="4">
        <v>0</v>
      </c>
    </row>
    <row r="282" spans="1:44" ht="15" x14ac:dyDescent="0.2">
      <c r="A282" s="2" t="s">
        <v>224</v>
      </c>
      <c r="B282" s="3" t="s">
        <v>269</v>
      </c>
      <c r="C282" s="3">
        <v>367000</v>
      </c>
      <c r="D282" s="3">
        <f>IFERROR(VLOOKUP(B282,'[1]All Metro Suburbs'!B$2:D$483,3,FALSE),0)</f>
        <v>390750</v>
      </c>
      <c r="E282" s="3">
        <f>IFERROR(VLOOKUP(B282,[2]LSG_Stats_Combined!B$2:D$478,3,FALSE),0)</f>
        <v>366000</v>
      </c>
      <c r="F282" s="3">
        <f>IFERROR(VLOOKUP(B282,[3]Sheet1!B$2:D$478,3,FALSE),0)</f>
        <v>360000</v>
      </c>
      <c r="G282" s="3">
        <v>400000</v>
      </c>
      <c r="H282" s="3">
        <f>IFERROR(VLOOKUP(B282,'[1]All Metro Suburbs'!B$2:F$483,5,FALSE),)</f>
        <v>405000</v>
      </c>
      <c r="I282" s="3">
        <f>IFERROR(VLOOKUP(B282,[2]LSG_Stats_Combined!B$2:F$478,5,FALSE),)</f>
        <v>362000</v>
      </c>
      <c r="J282" s="3">
        <f>IFERROR(VLOOKUP(B282,[3]Sheet1!B$2:F$478,5,FALSE),0)</f>
        <v>392000</v>
      </c>
      <c r="K282" s="3">
        <f>IFERROR(VLOOKUP(B282,[4]Sheet1!B$2:F$478,5,FALSE),0)</f>
        <v>400000</v>
      </c>
      <c r="L282" s="3">
        <f>IFERROR(VLOOKUP(B282,[5]LSG_Stats_Combined_2016q2!B$2:F$479,5,FALSE),0)</f>
        <v>367000</v>
      </c>
      <c r="M282" s="3">
        <f>IFERROR(VLOOKUP(B282,[6]LSG_Stats_Combined_2016q3!B$2:F$479,5,FALSE),0)</f>
        <v>378500</v>
      </c>
      <c r="N282" s="3">
        <f>IFERROR(VLOOKUP(B282,[7]LSG_Stats_Combined_2016q4!B$2:F$478,5,FALSE),0)</f>
        <v>387500</v>
      </c>
      <c r="O282" s="3">
        <f>IFERROR(VLOOKUP(B282,[8]LSG_Stats_Combined_2017q1!B$2:F$479,5,FALSE),0)</f>
        <v>420000</v>
      </c>
      <c r="P282" s="3">
        <f>IFERROR(VLOOKUP(B282,[9]LSG_Stats_Combined_2017q2!B$2:F$479,5,FALSE),0)</f>
        <v>425000</v>
      </c>
      <c r="Q282" s="3">
        <f>IFERROR(VLOOKUP(B282,[10]City_Suburb_2017q3!B$2:F$479,5,FALSE),0)</f>
        <v>393379.5</v>
      </c>
      <c r="R282" s="3">
        <f>IFERROR(VLOOKUP(B282,[11]LSG_Stats_Combined_2017q4!B$2:F$480,5,FALSE),0)</f>
        <v>402000</v>
      </c>
      <c r="S282" s="3">
        <f>IFERROR(VLOOKUP(B282,[12]LSG_Stats_Combined_2018q1!B$1:G$480,5,FALSE),0)</f>
        <v>402500</v>
      </c>
      <c r="T282" s="3">
        <v>417000</v>
      </c>
      <c r="U282" s="3">
        <v>392000</v>
      </c>
      <c r="V282" s="3">
        <v>387061.5</v>
      </c>
      <c r="W282" s="3">
        <v>380500</v>
      </c>
      <c r="X282" s="3">
        <v>430000</v>
      </c>
      <c r="Y282" s="3">
        <v>411250</v>
      </c>
      <c r="Z282" s="3">
        <v>420000</v>
      </c>
      <c r="AA282" s="3">
        <v>305000</v>
      </c>
      <c r="AB282" s="3">
        <v>355000</v>
      </c>
      <c r="AC282" s="3">
        <v>360000</v>
      </c>
      <c r="AD282" s="3">
        <v>355000</v>
      </c>
      <c r="AE282" s="3">
        <v>344250</v>
      </c>
      <c r="AF282" s="3">
        <v>0</v>
      </c>
      <c r="AG282" s="3">
        <v>390000</v>
      </c>
      <c r="AH282" s="3">
        <v>400000</v>
      </c>
      <c r="AI282" s="3">
        <v>0</v>
      </c>
      <c r="AJ282" s="3">
        <v>0</v>
      </c>
      <c r="AK282" s="3">
        <v>650000</v>
      </c>
      <c r="AL282" s="3">
        <v>685000</v>
      </c>
      <c r="AM282" s="3">
        <v>0</v>
      </c>
      <c r="AN282" s="4">
        <v>654000</v>
      </c>
      <c r="AO282" s="4">
        <v>672500</v>
      </c>
      <c r="AP282" s="4">
        <v>660000</v>
      </c>
      <c r="AQ282" s="4">
        <v>748750</v>
      </c>
      <c r="AR282" s="4">
        <v>715000</v>
      </c>
    </row>
    <row r="283" spans="1:44" ht="15" x14ac:dyDescent="0.2">
      <c r="A283" s="2" t="s">
        <v>270</v>
      </c>
      <c r="B283" s="3" t="s">
        <v>271</v>
      </c>
      <c r="C283" s="3">
        <v>254000</v>
      </c>
      <c r="D283" s="3">
        <f>IFERROR(VLOOKUP(B283,'[1]All Metro Suburbs'!B$2:D$483,3,FALSE),0)</f>
        <v>284900</v>
      </c>
      <c r="E283" s="3">
        <f>IFERROR(VLOOKUP(B283,[2]LSG_Stats_Combined!B$2:D$478,3,FALSE),0)</f>
        <v>268000</v>
      </c>
      <c r="F283" s="3">
        <f>IFERROR(VLOOKUP(B283,[3]Sheet1!B$2:D$478,3,FALSE),0)</f>
        <v>280000</v>
      </c>
      <c r="G283" s="3">
        <v>290000</v>
      </c>
      <c r="H283" s="3">
        <f>IFERROR(VLOOKUP(B283,'[1]All Metro Suburbs'!B$2:F$483,5,FALSE),)</f>
        <v>275000</v>
      </c>
      <c r="I283" s="3">
        <f>IFERROR(VLOOKUP(B283,[2]LSG_Stats_Combined!B$2:F$478,5,FALSE),)</f>
        <v>265000</v>
      </c>
      <c r="J283" s="3">
        <f>IFERROR(VLOOKUP(B283,[3]Sheet1!B$2:F$478,5,FALSE),0)</f>
        <v>275000</v>
      </c>
      <c r="K283" s="3">
        <f>IFERROR(VLOOKUP(B283,[4]Sheet1!B$2:F$478,5,FALSE),0)</f>
        <v>275000</v>
      </c>
      <c r="L283" s="3">
        <f>IFERROR(VLOOKUP(B283,[5]LSG_Stats_Combined_2016q2!B$2:F$479,5,FALSE),0)</f>
        <v>269000</v>
      </c>
      <c r="M283" s="3">
        <f>IFERROR(VLOOKUP(B283,[6]LSG_Stats_Combined_2016q3!B$2:F$479,5,FALSE),0)</f>
        <v>252500</v>
      </c>
      <c r="N283" s="3">
        <f>IFERROR(VLOOKUP(B283,[7]LSG_Stats_Combined_2016q4!B$2:F$478,5,FALSE),0)</f>
        <v>263000</v>
      </c>
      <c r="O283" s="3">
        <f>IFERROR(VLOOKUP(B283,[8]LSG_Stats_Combined_2017q1!B$2:F$479,5,FALSE),0)</f>
        <v>260000</v>
      </c>
      <c r="P283" s="3">
        <f>IFERROR(VLOOKUP(B283,[9]LSG_Stats_Combined_2017q2!B$2:F$479,5,FALSE),0)</f>
        <v>272500</v>
      </c>
      <c r="Q283" s="3">
        <f>IFERROR(VLOOKUP(B283,[10]City_Suburb_2017q3!B$2:F$479,5,FALSE),0)</f>
        <v>275000</v>
      </c>
      <c r="R283" s="3">
        <f>IFERROR(VLOOKUP(B283,[11]LSG_Stats_Combined_2017q4!B$2:F$480,5,FALSE),0)</f>
        <v>267000</v>
      </c>
      <c r="S283" s="3">
        <f>IFERROR(VLOOKUP(B283,[12]LSG_Stats_Combined_2018q1!B$1:G$480,5,FALSE),0)</f>
        <v>278000</v>
      </c>
      <c r="T283" s="3">
        <v>275000</v>
      </c>
      <c r="U283" s="3">
        <v>280000</v>
      </c>
      <c r="V283" s="3">
        <v>275000</v>
      </c>
      <c r="W283" s="3">
        <v>276000</v>
      </c>
      <c r="X283" s="3">
        <v>264250</v>
      </c>
      <c r="Y283" s="3">
        <v>287250</v>
      </c>
      <c r="Z283" s="3">
        <v>310000</v>
      </c>
      <c r="AA283" s="3">
        <v>0</v>
      </c>
      <c r="AB283" s="3">
        <v>0</v>
      </c>
      <c r="AC283" s="3">
        <v>0</v>
      </c>
      <c r="AD283" s="3">
        <v>0</v>
      </c>
      <c r="AE283" s="3">
        <v>0</v>
      </c>
      <c r="AF283" s="3">
        <v>340000</v>
      </c>
      <c r="AG283" s="3">
        <v>0</v>
      </c>
      <c r="AH283" s="3">
        <v>0</v>
      </c>
      <c r="AI283" s="3">
        <v>390000</v>
      </c>
      <c r="AJ283" s="3">
        <v>420000</v>
      </c>
      <c r="AK283" s="3">
        <v>400000</v>
      </c>
      <c r="AL283" s="3">
        <v>420000</v>
      </c>
      <c r="AM283" s="3">
        <v>450000</v>
      </c>
      <c r="AN283" s="4">
        <v>456500</v>
      </c>
      <c r="AO283" s="4">
        <v>490000</v>
      </c>
      <c r="AP283" s="4">
        <v>520000</v>
      </c>
      <c r="AQ283" s="4">
        <v>522500</v>
      </c>
      <c r="AR283" s="4">
        <v>560000</v>
      </c>
    </row>
    <row r="284" spans="1:44" ht="15" x14ac:dyDescent="0.2">
      <c r="A284" s="2" t="s">
        <v>270</v>
      </c>
      <c r="B284" s="3" t="s">
        <v>272</v>
      </c>
      <c r="C284" s="3">
        <v>445000</v>
      </c>
      <c r="D284" s="3">
        <f>IFERROR(VLOOKUP(B284,'[1]All Metro Suburbs'!B$2:D$483,3,FALSE),0)</f>
        <v>491000</v>
      </c>
      <c r="E284" s="3">
        <f>IFERROR(VLOOKUP(B284,[2]LSG_Stats_Combined!B$2:D$478,3,FALSE),0)</f>
        <v>425000</v>
      </c>
      <c r="F284" s="3">
        <f>IFERROR(VLOOKUP(B284,[3]Sheet1!B$2:D$478,3,FALSE),0)</f>
        <v>499000</v>
      </c>
      <c r="G284" s="3">
        <v>525000</v>
      </c>
      <c r="H284" s="3">
        <f>IFERROR(VLOOKUP(B284,'[1]All Metro Suburbs'!B$2:F$483,5,FALSE),)</f>
        <v>545000</v>
      </c>
      <c r="I284" s="3">
        <f>IFERROR(VLOOKUP(B284,[2]LSG_Stats_Combined!B$2:F$478,5,FALSE),)</f>
        <v>567500</v>
      </c>
      <c r="J284" s="3">
        <f>IFERROR(VLOOKUP(B284,[3]Sheet1!B$2:F$478,5,FALSE),0)</f>
        <v>500000</v>
      </c>
      <c r="K284" s="3">
        <f>IFERROR(VLOOKUP(B284,[4]Sheet1!B$2:F$478,5,FALSE),0)</f>
        <v>473500</v>
      </c>
      <c r="L284" s="3">
        <f>IFERROR(VLOOKUP(B284,[5]LSG_Stats_Combined_2016q2!B$2:F$479,5,FALSE),0)</f>
        <v>531000</v>
      </c>
      <c r="M284" s="3">
        <f>IFERROR(VLOOKUP(B284,[6]LSG_Stats_Combined_2016q3!B$2:F$479,5,FALSE),0)</f>
        <v>465000</v>
      </c>
      <c r="N284" s="3">
        <f>IFERROR(VLOOKUP(B284,[7]LSG_Stats_Combined_2016q4!B$2:F$478,5,FALSE),0)</f>
        <v>545000</v>
      </c>
      <c r="O284" s="3">
        <f>IFERROR(VLOOKUP(B284,[8]LSG_Stats_Combined_2017q1!B$2:F$479,5,FALSE),0)</f>
        <v>542500</v>
      </c>
      <c r="P284" s="3">
        <f>IFERROR(VLOOKUP(B284,[9]LSG_Stats_Combined_2017q2!B$2:F$479,5,FALSE),0)</f>
        <v>450000</v>
      </c>
      <c r="Q284" s="3">
        <f>IFERROR(VLOOKUP(B284,[10]City_Suburb_2017q3!B$2:F$479,5,FALSE),0)</f>
        <v>565000</v>
      </c>
      <c r="R284" s="3">
        <f>IFERROR(VLOOKUP(B284,[11]LSG_Stats_Combined_2017q4!B$2:F$480,5,FALSE),0)</f>
        <v>565000</v>
      </c>
      <c r="S284" s="3">
        <f>IFERROR(VLOOKUP(B284,[12]LSG_Stats_Combined_2018q1!B$1:G$480,5,FALSE),0)</f>
        <v>576500</v>
      </c>
      <c r="T284" s="3">
        <v>510500</v>
      </c>
      <c r="U284" s="3">
        <v>572500</v>
      </c>
      <c r="V284" s="3">
        <v>530000</v>
      </c>
      <c r="W284" s="3">
        <v>512500</v>
      </c>
      <c r="X284" s="3">
        <v>607500</v>
      </c>
      <c r="Y284" s="3">
        <v>640000</v>
      </c>
      <c r="Z284" s="3">
        <v>497500</v>
      </c>
      <c r="AA284" s="3">
        <v>297500</v>
      </c>
      <c r="AB284" s="3">
        <v>292500</v>
      </c>
      <c r="AC284" s="3">
        <v>324000</v>
      </c>
      <c r="AD284" s="3">
        <v>333750</v>
      </c>
      <c r="AE284" s="3">
        <v>329975</v>
      </c>
      <c r="AF284" s="3">
        <v>236000</v>
      </c>
      <c r="AG284" s="3">
        <v>360000</v>
      </c>
      <c r="AH284" s="3">
        <v>362500</v>
      </c>
      <c r="AI284" s="3">
        <v>285000</v>
      </c>
      <c r="AJ284" s="3">
        <v>325000</v>
      </c>
      <c r="AK284" s="3">
        <v>665000</v>
      </c>
      <c r="AL284" s="3">
        <v>685000</v>
      </c>
      <c r="AM284" s="3">
        <v>375000</v>
      </c>
      <c r="AN284" s="4">
        <v>720000</v>
      </c>
      <c r="AO284" s="4">
        <v>708750</v>
      </c>
      <c r="AP284" s="4">
        <v>655000</v>
      </c>
      <c r="AQ284" s="4">
        <v>738500</v>
      </c>
      <c r="AR284" s="4">
        <v>715000</v>
      </c>
    </row>
    <row r="285" spans="1:44" ht="15" x14ac:dyDescent="0.2">
      <c r="A285" s="2" t="s">
        <v>270</v>
      </c>
      <c r="B285" s="3" t="s">
        <v>122</v>
      </c>
      <c r="C285" s="3">
        <v>0</v>
      </c>
      <c r="D285" s="3">
        <f>IFERROR(VLOOKUP(B285,'[1]All Metro Suburbs'!B$2:D$483,3,FALSE),0)</f>
        <v>0</v>
      </c>
      <c r="E285" s="3">
        <f>IFERROR(VLOOKUP(B285,[2]LSG_Stats_Combined!B$2:D$478,3,FALSE),0)</f>
        <v>0</v>
      </c>
      <c r="F285" s="3">
        <f>IFERROR(VLOOKUP(B285,[3]Sheet1!B$2:D$478,3,FALSE),0)</f>
        <v>0</v>
      </c>
      <c r="G285" s="3">
        <v>0</v>
      </c>
      <c r="H285" s="3">
        <f>IFERROR(VLOOKUP(B285,'[1]All Metro Suburbs'!B$2:F$483,5,FALSE),)</f>
        <v>0</v>
      </c>
      <c r="I285" s="3">
        <f>IFERROR(VLOOKUP(B285,[2]LSG_Stats_Combined!B$2:F$478,5,FALSE),)</f>
        <v>0</v>
      </c>
      <c r="J285" s="3">
        <f>IFERROR(VLOOKUP(B285,[3]Sheet1!B$2:F$478,5,FALSE),0)</f>
        <v>0</v>
      </c>
      <c r="K285" s="3">
        <f>IFERROR(VLOOKUP(B285,[4]Sheet1!B$2:F$478,5,FALSE),0)</f>
        <v>0</v>
      </c>
      <c r="L285" s="3">
        <f>IFERROR(VLOOKUP(B285,[5]LSG_Stats_Combined_2016q2!B$2:F$479,5,FALSE),0)</f>
        <v>0</v>
      </c>
      <c r="M285" s="3">
        <f>IFERROR(VLOOKUP(B285,[6]LSG_Stats_Combined_2016q3!B$2:F$479,5,FALSE),0)</f>
        <v>0</v>
      </c>
      <c r="N285" s="3">
        <f>IFERROR(VLOOKUP(B285,[7]LSG_Stats_Combined_2016q4!B$2:F$478,5,FALSE),0)</f>
        <v>0</v>
      </c>
      <c r="O285" s="3">
        <f>IFERROR(VLOOKUP(B285,[8]LSG_Stats_Combined_2017q1!B$2:F$479,5,FALSE),0)</f>
        <v>0</v>
      </c>
      <c r="P285" s="3">
        <f>IFERROR(VLOOKUP(B285,[9]LSG_Stats_Combined_2017q2!B$2:F$479,5,FALSE),0)</f>
        <v>0</v>
      </c>
      <c r="Q285" s="3">
        <f>IFERROR(VLOOKUP(B285,[10]City_Suburb_2017q3!B$2:F$479,5,FALSE),0)</f>
        <v>0</v>
      </c>
      <c r="R285" s="3">
        <f>IFERROR(VLOOKUP(B285,[11]LSG_Stats_Combined_2017q4!B$2:F$480,5,FALSE),0)</f>
        <v>0</v>
      </c>
      <c r="S285" s="3">
        <f>IFERROR(VLOOKUP(B285,[12]LSG_Stats_Combined_2018q1!B$1:G$480,5,FALSE),0)</f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185500</v>
      </c>
      <c r="AB285" s="3">
        <v>189500</v>
      </c>
      <c r="AC285" s="3">
        <v>190000</v>
      </c>
      <c r="AD285" s="3">
        <v>195000</v>
      </c>
      <c r="AE285" s="3">
        <v>206000</v>
      </c>
      <c r="AF285" s="3">
        <v>0</v>
      </c>
      <c r="AG285" s="3">
        <v>250000</v>
      </c>
      <c r="AH285" s="3">
        <v>271250</v>
      </c>
      <c r="AI285" s="3">
        <v>0</v>
      </c>
      <c r="AJ285" s="3">
        <v>0</v>
      </c>
      <c r="AK285" s="3">
        <v>0</v>
      </c>
      <c r="AL285" s="3">
        <v>0</v>
      </c>
      <c r="AM285" s="3">
        <v>0</v>
      </c>
      <c r="AN285" s="4">
        <v>0</v>
      </c>
      <c r="AO285" s="4">
        <v>0</v>
      </c>
      <c r="AP285" s="4">
        <v>0</v>
      </c>
      <c r="AQ285" s="4">
        <v>0</v>
      </c>
      <c r="AR285" s="4">
        <v>0</v>
      </c>
    </row>
    <row r="286" spans="1:44" ht="15" x14ac:dyDescent="0.2">
      <c r="A286" s="2" t="s">
        <v>270</v>
      </c>
      <c r="B286" s="3" t="s">
        <v>273</v>
      </c>
      <c r="C286" s="3">
        <v>311750</v>
      </c>
      <c r="D286" s="3">
        <f>IFERROR(VLOOKUP(B286,'[1]All Metro Suburbs'!B$2:D$483,3,FALSE),0)</f>
        <v>292500</v>
      </c>
      <c r="E286" s="3">
        <f>IFERROR(VLOOKUP(B286,[2]LSG_Stats_Combined!B$2:D$478,3,FALSE),0)</f>
        <v>278000</v>
      </c>
      <c r="F286" s="3">
        <f>IFERROR(VLOOKUP(B286,[3]Sheet1!B$2:D$478,3,FALSE),0)</f>
        <v>303500</v>
      </c>
      <c r="G286" s="3">
        <v>290000</v>
      </c>
      <c r="H286" s="3">
        <f>IFERROR(VLOOKUP(B286,'[1]All Metro Suburbs'!B$2:F$483,5,FALSE),)</f>
        <v>265000</v>
      </c>
      <c r="I286" s="3">
        <f>IFERROR(VLOOKUP(B286,[2]LSG_Stats_Combined!B$2:F$478,5,FALSE),)</f>
        <v>350000</v>
      </c>
      <c r="J286" s="3">
        <f>IFERROR(VLOOKUP(B286,[3]Sheet1!B$2:F$478,5,FALSE),0)</f>
        <v>300000</v>
      </c>
      <c r="K286" s="3">
        <f>IFERROR(VLOOKUP(B286,[4]Sheet1!B$2:F$478,5,FALSE),0)</f>
        <v>361500</v>
      </c>
      <c r="L286" s="3">
        <f>IFERROR(VLOOKUP(B286,[5]LSG_Stats_Combined_2016q2!B$2:F$479,5,FALSE),0)</f>
        <v>350000</v>
      </c>
      <c r="M286" s="3">
        <f>IFERROR(VLOOKUP(B286,[6]LSG_Stats_Combined_2016q3!B$2:F$479,5,FALSE),0)</f>
        <v>298000</v>
      </c>
      <c r="N286" s="3">
        <f>IFERROR(VLOOKUP(B286,[7]LSG_Stats_Combined_2016q4!B$2:F$478,5,FALSE),0)</f>
        <v>325000</v>
      </c>
      <c r="O286" s="3">
        <f>IFERROR(VLOOKUP(B286,[8]LSG_Stats_Combined_2017q1!B$2:F$479,5,FALSE),0)</f>
        <v>290000</v>
      </c>
      <c r="P286" s="3">
        <f>IFERROR(VLOOKUP(B286,[9]LSG_Stats_Combined_2017q2!B$2:F$479,5,FALSE),0)</f>
        <v>335000</v>
      </c>
      <c r="Q286" s="3">
        <f>IFERROR(VLOOKUP(B286,[10]City_Suburb_2017q3!B$2:F$479,5,FALSE),0)</f>
        <v>300000</v>
      </c>
      <c r="R286" s="3">
        <f>IFERROR(VLOOKUP(B286,[11]LSG_Stats_Combined_2017q4!B$2:F$480,5,FALSE),0)</f>
        <v>326250</v>
      </c>
      <c r="S286" s="3">
        <f>IFERROR(VLOOKUP(B286,[12]LSG_Stats_Combined_2018q1!B$1:G$480,5,FALSE),0)</f>
        <v>310000</v>
      </c>
      <c r="T286" s="3">
        <v>317500</v>
      </c>
      <c r="U286" s="3">
        <v>315000</v>
      </c>
      <c r="V286" s="3">
        <v>345250</v>
      </c>
      <c r="W286" s="3">
        <v>350000</v>
      </c>
      <c r="X286" s="3">
        <v>329000</v>
      </c>
      <c r="Y286" s="3">
        <v>327750</v>
      </c>
      <c r="Z286" s="3">
        <v>342000</v>
      </c>
      <c r="AA286" s="3">
        <v>0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457500</v>
      </c>
      <c r="AL286" s="3">
        <v>458500</v>
      </c>
      <c r="AM286" s="3">
        <v>0</v>
      </c>
      <c r="AN286" s="4">
        <v>495000</v>
      </c>
      <c r="AO286" s="4">
        <v>518000</v>
      </c>
      <c r="AP286" s="4">
        <v>510000</v>
      </c>
      <c r="AQ286" s="4">
        <v>552000</v>
      </c>
      <c r="AR286" s="4">
        <v>590000</v>
      </c>
    </row>
    <row r="287" spans="1:44" ht="15" x14ac:dyDescent="0.2">
      <c r="A287" s="2" t="s">
        <v>270</v>
      </c>
      <c r="B287" s="3" t="s">
        <v>274</v>
      </c>
      <c r="C287" s="3">
        <v>0</v>
      </c>
      <c r="D287" s="3">
        <f>IFERROR(VLOOKUP(B287,'[1]All Metro Suburbs'!B$2:D$483,3,FALSE),0)</f>
        <v>0</v>
      </c>
      <c r="E287" s="3">
        <f>IFERROR(VLOOKUP(B287,[2]LSG_Stats_Combined!B$2:D$478,3,FALSE),0)</f>
        <v>0</v>
      </c>
      <c r="F287" s="3">
        <f>IFERROR(VLOOKUP(B287,[3]Sheet1!B$2:D$478,3,FALSE),0)</f>
        <v>0</v>
      </c>
      <c r="G287" s="3">
        <v>0</v>
      </c>
      <c r="H287" s="3">
        <f>IFERROR(VLOOKUP(B287,'[1]All Metro Suburbs'!B$2:F$483,5,FALSE),)</f>
        <v>0</v>
      </c>
      <c r="I287" s="3">
        <f>IFERROR(VLOOKUP(B287,[2]LSG_Stats_Combined!B$2:F$478,5,FALSE),)</f>
        <v>0</v>
      </c>
      <c r="J287" s="3">
        <f>IFERROR(VLOOKUP(B287,[3]Sheet1!B$2:F$478,5,FALSE),0)</f>
        <v>0</v>
      </c>
      <c r="K287" s="3">
        <f>IFERROR(VLOOKUP(B287,[4]Sheet1!B$2:F$478,5,FALSE),0)</f>
        <v>0</v>
      </c>
      <c r="L287" s="3">
        <f>IFERROR(VLOOKUP(B287,[5]LSG_Stats_Combined_2016q2!B$2:F$479,5,FALSE),0)</f>
        <v>0</v>
      </c>
      <c r="M287" s="3">
        <f>IFERROR(VLOOKUP(B287,[6]LSG_Stats_Combined_2016q3!B$2:F$479,5,FALSE),0)</f>
        <v>0</v>
      </c>
      <c r="N287" s="3">
        <f>IFERROR(VLOOKUP(B287,[7]LSG_Stats_Combined_2016q4!B$2:F$478,5,FALSE),0)</f>
        <v>0</v>
      </c>
      <c r="O287" s="3">
        <f>IFERROR(VLOOKUP(B287,[8]LSG_Stats_Combined_2017q1!B$2:F$479,5,FALSE),0)</f>
        <v>0</v>
      </c>
      <c r="P287" s="3">
        <f>IFERROR(VLOOKUP(B287,[9]LSG_Stats_Combined_2017q2!B$2:F$479,5,FALSE),0)</f>
        <v>0</v>
      </c>
      <c r="Q287" s="3">
        <f>IFERROR(VLOOKUP(B287,[10]City_Suburb_2017q3!B$2:F$479,5,FALSE),0)</f>
        <v>0</v>
      </c>
      <c r="R287" s="3">
        <f>IFERROR(VLOOKUP(B287,[11]LSG_Stats_Combined_2017q4!B$2:F$480,5,FALSE),0)</f>
        <v>0</v>
      </c>
      <c r="S287" s="3">
        <f>IFERROR(VLOOKUP(B287,[12]LSG_Stats_Combined_2018q1!B$1:G$480,5,FALSE),0)</f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0</v>
      </c>
      <c r="AE287" s="3">
        <v>0</v>
      </c>
      <c r="AF287" s="3">
        <v>282500</v>
      </c>
      <c r="AG287" s="3">
        <v>0</v>
      </c>
      <c r="AH287" s="3">
        <v>0</v>
      </c>
      <c r="AI287" s="3">
        <v>410000</v>
      </c>
      <c r="AJ287" s="3">
        <v>325000</v>
      </c>
      <c r="AK287" s="3">
        <v>0</v>
      </c>
      <c r="AL287" s="3">
        <v>0</v>
      </c>
      <c r="AM287" s="3">
        <v>395000</v>
      </c>
      <c r="AN287" s="4">
        <v>0</v>
      </c>
      <c r="AO287" s="4">
        <v>0</v>
      </c>
      <c r="AP287" s="4">
        <v>0</v>
      </c>
      <c r="AQ287" s="4">
        <v>0</v>
      </c>
      <c r="AR287" s="4">
        <v>0</v>
      </c>
    </row>
    <row r="288" spans="1:44" ht="15" x14ac:dyDescent="0.2">
      <c r="A288" s="2" t="s">
        <v>270</v>
      </c>
      <c r="B288" s="3" t="s">
        <v>275</v>
      </c>
      <c r="C288" s="3">
        <v>285000</v>
      </c>
      <c r="D288" s="3">
        <f>IFERROR(VLOOKUP(B288,'[1]All Metro Suburbs'!B$2:D$483,3,FALSE),0)</f>
        <v>272250</v>
      </c>
      <c r="E288" s="3">
        <f>IFERROR(VLOOKUP(B288,[2]LSG_Stats_Combined!B$2:D$478,3,FALSE),0)</f>
        <v>297000</v>
      </c>
      <c r="F288" s="3">
        <f>IFERROR(VLOOKUP(B288,[3]Sheet1!B$2:D$478,3,FALSE),0)</f>
        <v>287500</v>
      </c>
      <c r="G288" s="3">
        <v>274000</v>
      </c>
      <c r="H288" s="3">
        <f>IFERROR(VLOOKUP(B288,'[1]All Metro Suburbs'!B$2:F$483,5,FALSE),)</f>
        <v>309000</v>
      </c>
      <c r="I288" s="3">
        <f>IFERROR(VLOOKUP(B288,[2]LSG_Stats_Combined!B$2:F$478,5,FALSE),)</f>
        <v>305000</v>
      </c>
      <c r="J288" s="3">
        <f>IFERROR(VLOOKUP(B288,[3]Sheet1!B$2:F$478,5,FALSE),0)</f>
        <v>312000</v>
      </c>
      <c r="K288" s="3">
        <f>IFERROR(VLOOKUP(B288,[4]Sheet1!B$2:F$478,5,FALSE),0)</f>
        <v>270000</v>
      </c>
      <c r="L288" s="3">
        <f>IFERROR(VLOOKUP(B288,[5]LSG_Stats_Combined_2016q2!B$2:F$479,5,FALSE),0)</f>
        <v>274250</v>
      </c>
      <c r="M288" s="3">
        <f>IFERROR(VLOOKUP(B288,[6]LSG_Stats_Combined_2016q3!B$2:F$479,5,FALSE),0)</f>
        <v>306000</v>
      </c>
      <c r="N288" s="3">
        <f>IFERROR(VLOOKUP(B288,[7]LSG_Stats_Combined_2016q4!B$2:F$478,5,FALSE),0)</f>
        <v>284000</v>
      </c>
      <c r="O288" s="3">
        <f>IFERROR(VLOOKUP(B288,[8]LSG_Stats_Combined_2017q1!B$2:F$479,5,FALSE),0)</f>
        <v>310000</v>
      </c>
      <c r="P288" s="3">
        <f>IFERROR(VLOOKUP(B288,[9]LSG_Stats_Combined_2017q2!B$2:F$479,5,FALSE),0)</f>
        <v>310000</v>
      </c>
      <c r="Q288" s="3">
        <f>IFERROR(VLOOKUP(B288,[10]City_Suburb_2017q3!B$2:F$479,5,FALSE),0)</f>
        <v>268000</v>
      </c>
      <c r="R288" s="3">
        <f>IFERROR(VLOOKUP(B288,[11]LSG_Stats_Combined_2017q4!B$2:F$480,5,FALSE),0)</f>
        <v>298750</v>
      </c>
      <c r="S288" s="3">
        <f>IFERROR(VLOOKUP(B288,[12]LSG_Stats_Combined_2018q1!B$1:G$480,5,FALSE),0)</f>
        <v>303000</v>
      </c>
      <c r="T288" s="3">
        <v>325000</v>
      </c>
      <c r="U288" s="3">
        <v>312000</v>
      </c>
      <c r="V288" s="3">
        <v>317500</v>
      </c>
      <c r="W288" s="3">
        <v>312000</v>
      </c>
      <c r="X288" s="3">
        <v>317500</v>
      </c>
      <c r="Y288" s="3">
        <v>300000</v>
      </c>
      <c r="Z288" s="3">
        <v>315000</v>
      </c>
      <c r="AA288" s="3">
        <v>230000</v>
      </c>
      <c r="AB288" s="3">
        <v>261500</v>
      </c>
      <c r="AC288" s="3">
        <v>216500</v>
      </c>
      <c r="AD288" s="3">
        <v>290000</v>
      </c>
      <c r="AE288" s="3">
        <v>385000</v>
      </c>
      <c r="AF288" s="3">
        <v>230000</v>
      </c>
      <c r="AG288" s="3">
        <v>318000</v>
      </c>
      <c r="AH288" s="3">
        <v>337500</v>
      </c>
      <c r="AI288" s="3">
        <v>308000</v>
      </c>
      <c r="AJ288" s="3">
        <v>326000</v>
      </c>
      <c r="AK288" s="3">
        <v>441280</v>
      </c>
      <c r="AL288" s="3">
        <v>410000</v>
      </c>
      <c r="AM288" s="3">
        <v>388000</v>
      </c>
      <c r="AN288" s="4">
        <v>484000</v>
      </c>
      <c r="AO288" s="4">
        <v>512750</v>
      </c>
      <c r="AP288" s="4">
        <v>540000</v>
      </c>
      <c r="AQ288" s="4">
        <v>513500</v>
      </c>
      <c r="AR288" s="4">
        <v>585000</v>
      </c>
    </row>
    <row r="289" spans="1:44" ht="15" x14ac:dyDescent="0.2">
      <c r="A289" s="2" t="s">
        <v>270</v>
      </c>
      <c r="B289" s="3" t="s">
        <v>276</v>
      </c>
      <c r="C289" s="3">
        <v>187500</v>
      </c>
      <c r="D289" s="3">
        <f>IFERROR(VLOOKUP(B289,'[1]All Metro Suburbs'!B$2:D$483,3,FALSE),0)</f>
        <v>180250</v>
      </c>
      <c r="E289" s="3">
        <f>IFERROR(VLOOKUP(B289,[2]LSG_Stats_Combined!B$2:D$478,3,FALSE),0)</f>
        <v>175500</v>
      </c>
      <c r="F289" s="3">
        <f>IFERROR(VLOOKUP(B289,[3]Sheet1!B$2:D$478,3,FALSE),0)</f>
        <v>192500</v>
      </c>
      <c r="G289" s="3">
        <v>184950</v>
      </c>
      <c r="H289" s="3">
        <f>IFERROR(VLOOKUP(B289,'[1]All Metro Suburbs'!B$2:F$483,5,FALSE),)</f>
        <v>175000</v>
      </c>
      <c r="I289" s="3">
        <f>IFERROR(VLOOKUP(B289,[2]LSG_Stats_Combined!B$2:F$478,5,FALSE),)</f>
        <v>182000</v>
      </c>
      <c r="J289" s="3">
        <f>IFERROR(VLOOKUP(B289,[3]Sheet1!B$2:F$478,5,FALSE),0)</f>
        <v>180300</v>
      </c>
      <c r="K289" s="3">
        <f>IFERROR(VLOOKUP(B289,[4]Sheet1!B$2:F$478,5,FALSE),0)</f>
        <v>175000</v>
      </c>
      <c r="L289" s="3">
        <f>IFERROR(VLOOKUP(B289,[5]LSG_Stats_Combined_2016q2!B$2:F$479,5,FALSE),0)</f>
        <v>203750</v>
      </c>
      <c r="M289" s="3">
        <f>IFERROR(VLOOKUP(B289,[6]LSG_Stats_Combined_2016q3!B$2:F$479,5,FALSE),0)</f>
        <v>180000</v>
      </c>
      <c r="N289" s="3">
        <f>IFERROR(VLOOKUP(B289,[7]LSG_Stats_Combined_2016q4!B$2:F$478,5,FALSE),0)</f>
        <v>185000</v>
      </c>
      <c r="O289" s="3">
        <f>IFERROR(VLOOKUP(B289,[8]LSG_Stats_Combined_2017q1!B$2:F$479,5,FALSE),0)</f>
        <v>180000</v>
      </c>
      <c r="P289" s="3">
        <f>IFERROR(VLOOKUP(B289,[9]LSG_Stats_Combined_2017q2!B$2:F$479,5,FALSE),0)</f>
        <v>186250</v>
      </c>
      <c r="Q289" s="3">
        <f>IFERROR(VLOOKUP(B289,[10]City_Suburb_2017q3!B$2:F$479,5,FALSE),0)</f>
        <v>190000</v>
      </c>
      <c r="R289" s="3">
        <f>IFERROR(VLOOKUP(B289,[11]LSG_Stats_Combined_2017q4!B$2:F$480,5,FALSE),0)</f>
        <v>185750</v>
      </c>
      <c r="S289" s="3">
        <f>IFERROR(VLOOKUP(B289,[12]LSG_Stats_Combined_2018q1!B$1:G$480,5,FALSE),0)</f>
        <v>210000</v>
      </c>
      <c r="T289" s="3">
        <v>200000</v>
      </c>
      <c r="U289" s="3">
        <v>190000</v>
      </c>
      <c r="V289" s="3">
        <v>190000</v>
      </c>
      <c r="W289" s="3">
        <v>217000</v>
      </c>
      <c r="X289" s="3">
        <v>195000</v>
      </c>
      <c r="Y289" s="3">
        <v>182000</v>
      </c>
      <c r="Z289" s="3">
        <v>183000</v>
      </c>
      <c r="AA289" s="3">
        <v>204000</v>
      </c>
      <c r="AB289" s="3">
        <v>197750</v>
      </c>
      <c r="AC289" s="3">
        <v>210000</v>
      </c>
      <c r="AD289" s="3">
        <v>215000</v>
      </c>
      <c r="AE289" s="3">
        <v>217500</v>
      </c>
      <c r="AF289" s="3">
        <v>275500</v>
      </c>
      <c r="AG289" s="3">
        <v>250500</v>
      </c>
      <c r="AH289" s="3">
        <v>303750</v>
      </c>
      <c r="AI289" s="3">
        <v>340000</v>
      </c>
      <c r="AJ289" s="3">
        <v>355000</v>
      </c>
      <c r="AK289" s="3">
        <v>332000</v>
      </c>
      <c r="AL289" s="3">
        <v>335000</v>
      </c>
      <c r="AM289" s="3">
        <v>426500</v>
      </c>
      <c r="AN289" s="4">
        <v>353000</v>
      </c>
      <c r="AO289" s="4">
        <v>410000</v>
      </c>
      <c r="AP289" s="4">
        <v>455000</v>
      </c>
      <c r="AQ289" s="4">
        <v>450000</v>
      </c>
      <c r="AR289" s="4">
        <v>490000</v>
      </c>
    </row>
    <row r="290" spans="1:44" ht="15" x14ac:dyDescent="0.2">
      <c r="A290" s="2" t="s">
        <v>270</v>
      </c>
      <c r="B290" s="3" t="s">
        <v>277</v>
      </c>
      <c r="C290" s="3">
        <v>0</v>
      </c>
      <c r="D290" s="3">
        <f>IFERROR(VLOOKUP(B290,'[1]All Metro Suburbs'!B$2:D$483,3,FALSE),0)</f>
        <v>0</v>
      </c>
      <c r="E290" s="3">
        <f>IFERROR(VLOOKUP(B290,[2]LSG_Stats_Combined!B$2:D$478,3,FALSE),0)</f>
        <v>0</v>
      </c>
      <c r="F290" s="3">
        <f>IFERROR(VLOOKUP(B290,[3]Sheet1!B$2:D$478,3,FALSE),0)</f>
        <v>0</v>
      </c>
      <c r="G290" s="3">
        <v>0</v>
      </c>
      <c r="H290" s="3">
        <f>IFERROR(VLOOKUP(B290,'[1]All Metro Suburbs'!B$2:F$483,5,FALSE),)</f>
        <v>0</v>
      </c>
      <c r="I290" s="3">
        <f>IFERROR(VLOOKUP(B290,[2]LSG_Stats_Combined!B$2:F$478,5,FALSE),)</f>
        <v>0</v>
      </c>
      <c r="J290" s="3">
        <f>IFERROR(VLOOKUP(B290,[3]Sheet1!B$2:F$478,5,FALSE),0)</f>
        <v>0</v>
      </c>
      <c r="K290" s="3">
        <f>IFERROR(VLOOKUP(B290,[4]Sheet1!B$2:F$478,5,FALSE),0)</f>
        <v>0</v>
      </c>
      <c r="L290" s="3">
        <f>IFERROR(VLOOKUP(B290,[5]LSG_Stats_Combined_2016q2!B$2:F$479,5,FALSE),0)</f>
        <v>0</v>
      </c>
      <c r="M290" s="3">
        <f>IFERROR(VLOOKUP(B290,[6]LSG_Stats_Combined_2016q3!B$2:F$479,5,FALSE),0)</f>
        <v>0</v>
      </c>
      <c r="N290" s="3">
        <f>IFERROR(VLOOKUP(B290,[7]LSG_Stats_Combined_2016q4!B$2:F$478,5,FALSE),0)</f>
        <v>0</v>
      </c>
      <c r="O290" s="3">
        <f>IFERROR(VLOOKUP(B290,[8]LSG_Stats_Combined_2017q1!B$2:F$479,5,FALSE),0)</f>
        <v>0</v>
      </c>
      <c r="P290" s="3">
        <f>IFERROR(VLOOKUP(B290,[9]LSG_Stats_Combined_2017q2!B$2:F$479,5,FALSE),0)</f>
        <v>0</v>
      </c>
      <c r="Q290" s="3">
        <f>IFERROR(VLOOKUP(B290,[10]City_Suburb_2017q3!B$2:F$479,5,FALSE),0)</f>
        <v>0</v>
      </c>
      <c r="R290" s="3">
        <f>IFERROR(VLOOKUP(B290,[11]LSG_Stats_Combined_2017q4!B$2:F$480,5,FALSE),0)</f>
        <v>0</v>
      </c>
      <c r="S290" s="3">
        <f>IFERROR(VLOOKUP(B290,[12]LSG_Stats_Combined_2018q1!B$1:G$480,5,FALSE),0)</f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194000</v>
      </c>
      <c r="AB290" s="3">
        <v>225000</v>
      </c>
      <c r="AC290" s="3">
        <v>218505</v>
      </c>
      <c r="AD290" s="3">
        <v>215000</v>
      </c>
      <c r="AE290" s="3">
        <v>255000</v>
      </c>
      <c r="AF290" s="3">
        <v>290000</v>
      </c>
      <c r="AG290" s="3">
        <v>277500</v>
      </c>
      <c r="AH290" s="3">
        <v>333000</v>
      </c>
      <c r="AI290" s="3">
        <v>357500</v>
      </c>
      <c r="AJ290" s="3">
        <v>343500</v>
      </c>
      <c r="AK290" s="3">
        <v>0</v>
      </c>
      <c r="AL290" s="3">
        <v>0</v>
      </c>
      <c r="AM290" s="3">
        <v>395000</v>
      </c>
      <c r="AN290" s="4">
        <v>0</v>
      </c>
      <c r="AO290" s="4">
        <v>0</v>
      </c>
      <c r="AP290" s="4">
        <v>0</v>
      </c>
      <c r="AQ290" s="4">
        <v>0</v>
      </c>
      <c r="AR290" s="4">
        <v>0</v>
      </c>
    </row>
    <row r="291" spans="1:44" ht="15" x14ac:dyDescent="0.2">
      <c r="A291" s="2" t="s">
        <v>270</v>
      </c>
      <c r="B291" s="3" t="s">
        <v>278</v>
      </c>
      <c r="C291" s="3">
        <v>0</v>
      </c>
      <c r="D291" s="3">
        <f>IFERROR(VLOOKUP(B291,'[1]All Metro Suburbs'!B$2:D$483,3,FALSE),0)</f>
        <v>0</v>
      </c>
      <c r="E291" s="3">
        <f>IFERROR(VLOOKUP(B291,[2]LSG_Stats_Combined!B$2:D$478,3,FALSE),0)</f>
        <v>0</v>
      </c>
      <c r="F291" s="3">
        <f>IFERROR(VLOOKUP(B291,[3]Sheet1!B$2:D$478,3,FALSE),0)</f>
        <v>0</v>
      </c>
      <c r="G291" s="3">
        <v>0</v>
      </c>
      <c r="H291" s="3">
        <f>IFERROR(VLOOKUP(B291,'[1]All Metro Suburbs'!B$2:F$483,5,FALSE),)</f>
        <v>0</v>
      </c>
      <c r="I291" s="3">
        <f>IFERROR(VLOOKUP(B291,[2]LSG_Stats_Combined!B$2:F$478,5,FALSE),)</f>
        <v>0</v>
      </c>
      <c r="J291" s="3">
        <f>IFERROR(VLOOKUP(B291,[3]Sheet1!B$2:F$478,5,FALSE),0)</f>
        <v>0</v>
      </c>
      <c r="K291" s="3">
        <f>IFERROR(VLOOKUP(B291,[4]Sheet1!B$2:F$478,5,FALSE),0)</f>
        <v>0</v>
      </c>
      <c r="L291" s="3">
        <f>IFERROR(VLOOKUP(B291,[5]LSG_Stats_Combined_2016q2!B$2:F$479,5,FALSE),0)</f>
        <v>0</v>
      </c>
      <c r="M291" s="3">
        <f>IFERROR(VLOOKUP(B291,[6]LSG_Stats_Combined_2016q3!B$2:F$479,5,FALSE),0)</f>
        <v>0</v>
      </c>
      <c r="N291" s="3">
        <f>IFERROR(VLOOKUP(B291,[7]LSG_Stats_Combined_2016q4!B$2:F$478,5,FALSE),0)</f>
        <v>0</v>
      </c>
      <c r="O291" s="3">
        <f>IFERROR(VLOOKUP(B291,[8]LSG_Stats_Combined_2017q1!B$2:F$479,5,FALSE),0)</f>
        <v>0</v>
      </c>
      <c r="P291" s="3">
        <f>IFERROR(VLOOKUP(B291,[9]LSG_Stats_Combined_2017q2!B$2:F$479,5,FALSE),0)</f>
        <v>0</v>
      </c>
      <c r="Q291" s="3">
        <f>IFERROR(VLOOKUP(B291,[10]City_Suburb_2017q3!B$2:F$479,5,FALSE),0)</f>
        <v>0</v>
      </c>
      <c r="R291" s="3">
        <f>IFERROR(VLOOKUP(B291,[11]LSG_Stats_Combined_2017q4!B$2:F$480,5,FALSE),0)</f>
        <v>0</v>
      </c>
      <c r="S291" s="3">
        <f>IFERROR(VLOOKUP(B291,[12]LSG_Stats_Combined_2018q1!B$1:G$480,5,FALSE),0)</f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245000</v>
      </c>
      <c r="AB291" s="3">
        <v>250750</v>
      </c>
      <c r="AC291" s="3">
        <v>237000</v>
      </c>
      <c r="AD291" s="3">
        <v>279000</v>
      </c>
      <c r="AE291" s="3">
        <v>250000</v>
      </c>
      <c r="AF291" s="3">
        <v>235000</v>
      </c>
      <c r="AG291" s="3">
        <v>300000</v>
      </c>
      <c r="AH291" s="3">
        <v>327500</v>
      </c>
      <c r="AI291" s="3">
        <v>310000</v>
      </c>
      <c r="AJ291" s="3">
        <v>325000</v>
      </c>
      <c r="AK291" s="3">
        <v>0</v>
      </c>
      <c r="AL291" s="3">
        <v>0</v>
      </c>
      <c r="AM291" s="3">
        <v>336500</v>
      </c>
      <c r="AN291" s="4">
        <v>0</v>
      </c>
      <c r="AO291" s="4">
        <v>0</v>
      </c>
      <c r="AP291" s="4">
        <v>0</v>
      </c>
      <c r="AQ291" s="4">
        <v>0</v>
      </c>
      <c r="AR291" s="4">
        <v>0</v>
      </c>
    </row>
    <row r="292" spans="1:44" ht="15" x14ac:dyDescent="0.2">
      <c r="A292" s="2" t="s">
        <v>270</v>
      </c>
      <c r="B292" s="3" t="s">
        <v>279</v>
      </c>
      <c r="C292" s="3">
        <v>178000</v>
      </c>
      <c r="D292" s="3">
        <f>IFERROR(VLOOKUP(B292,'[1]All Metro Suburbs'!B$2:D$483,3,FALSE),0)</f>
        <v>267500</v>
      </c>
      <c r="E292" s="3">
        <f>IFERROR(VLOOKUP(B292,[2]LSG_Stats_Combined!B$2:D$478,3,FALSE),0)</f>
        <v>228750</v>
      </c>
      <c r="F292" s="3">
        <f>IFERROR(VLOOKUP(B292,[3]Sheet1!B$2:D$478,3,FALSE),0)</f>
        <v>219000</v>
      </c>
      <c r="G292" s="3">
        <v>0</v>
      </c>
      <c r="H292" s="3">
        <f>IFERROR(VLOOKUP(B292,'[1]All Metro Suburbs'!B$2:F$483,5,FALSE),)</f>
        <v>267000</v>
      </c>
      <c r="I292" s="3">
        <f>IFERROR(VLOOKUP(B292,[2]LSG_Stats_Combined!B$2:F$478,5,FALSE),)</f>
        <v>226750</v>
      </c>
      <c r="J292" s="3">
        <f>IFERROR(VLOOKUP(B292,[3]Sheet1!B$2:F$478,5,FALSE),0)</f>
        <v>260000</v>
      </c>
      <c r="K292" s="3">
        <f>IFERROR(VLOOKUP(B292,[4]Sheet1!B$2:F$478,5,FALSE),0)</f>
        <v>195000</v>
      </c>
      <c r="L292" s="3">
        <f>IFERROR(VLOOKUP(B292,[5]LSG_Stats_Combined_2016q2!B$2:F$479,5,FALSE),0)</f>
        <v>228000</v>
      </c>
      <c r="M292" s="3">
        <f>IFERROR(VLOOKUP(B292,[6]LSG_Stats_Combined_2016q3!B$2:F$479,5,FALSE),0)</f>
        <v>205000</v>
      </c>
      <c r="N292" s="3">
        <f>IFERROR(VLOOKUP(B292,[7]LSG_Stats_Combined_2016q4!B$2:F$478,5,FALSE),0)</f>
        <v>207500</v>
      </c>
      <c r="O292" s="3">
        <f>IFERROR(VLOOKUP(B292,[8]LSG_Stats_Combined_2017q1!B$2:F$479,5,FALSE),0)</f>
        <v>250000</v>
      </c>
      <c r="P292" s="3">
        <f>IFERROR(VLOOKUP(B292,[9]LSG_Stats_Combined_2017q2!B$2:F$479,5,FALSE),0)</f>
        <v>272500</v>
      </c>
      <c r="Q292" s="3">
        <f>IFERROR(VLOOKUP(B292,[10]City_Suburb_2017q3!B$2:F$479,5,FALSE),0)</f>
        <v>230000</v>
      </c>
      <c r="R292" s="3">
        <f>IFERROR(VLOOKUP(B292,[11]LSG_Stats_Combined_2017q4!B$2:F$480,5,FALSE),0)</f>
        <v>275000</v>
      </c>
      <c r="S292" s="3">
        <f>IFERROR(VLOOKUP(B292,[12]LSG_Stats_Combined_2018q1!B$1:G$480,5,FALSE),0)</f>
        <v>220000</v>
      </c>
      <c r="T292" s="3">
        <v>255000</v>
      </c>
      <c r="U292" s="3">
        <v>258000</v>
      </c>
      <c r="V292" s="3">
        <v>247000</v>
      </c>
      <c r="W292" s="3">
        <v>236100</v>
      </c>
      <c r="X292" s="3">
        <v>0</v>
      </c>
      <c r="Y292" s="3">
        <v>224000</v>
      </c>
      <c r="Z292" s="3">
        <v>211000</v>
      </c>
      <c r="AA292" s="3">
        <v>204500</v>
      </c>
      <c r="AB292" s="3">
        <v>175000</v>
      </c>
      <c r="AC292" s="3">
        <v>192000</v>
      </c>
      <c r="AD292" s="3">
        <v>192500</v>
      </c>
      <c r="AE292" s="3">
        <v>230000</v>
      </c>
      <c r="AF292" s="3">
        <v>260000</v>
      </c>
      <c r="AG292" s="3">
        <v>264500</v>
      </c>
      <c r="AH292" s="3">
        <v>257000</v>
      </c>
      <c r="AI292" s="3">
        <v>337500</v>
      </c>
      <c r="AJ292" s="3">
        <v>351500</v>
      </c>
      <c r="AK292" s="3">
        <v>350000</v>
      </c>
      <c r="AL292" s="3">
        <v>426000</v>
      </c>
      <c r="AM292" s="3">
        <v>370500</v>
      </c>
      <c r="AN292" s="4">
        <v>400000</v>
      </c>
      <c r="AO292" s="4">
        <v>426500</v>
      </c>
      <c r="AP292" s="4">
        <v>460000</v>
      </c>
      <c r="AQ292" s="4">
        <v>550000</v>
      </c>
      <c r="AR292" s="4">
        <v>531000</v>
      </c>
    </row>
    <row r="293" spans="1:44" ht="15" x14ac:dyDescent="0.2">
      <c r="A293" s="2" t="s">
        <v>270</v>
      </c>
      <c r="B293" s="3" t="s">
        <v>280</v>
      </c>
      <c r="C293" s="3">
        <v>171000</v>
      </c>
      <c r="D293" s="3">
        <f>IFERROR(VLOOKUP(B293,'[1]All Metro Suburbs'!B$2:D$483,3,FALSE),0)</f>
        <v>195000</v>
      </c>
      <c r="E293" s="3">
        <f>IFERROR(VLOOKUP(B293,[2]LSG_Stats_Combined!B$2:D$478,3,FALSE),0)</f>
        <v>187000</v>
      </c>
      <c r="F293" s="3">
        <f>IFERROR(VLOOKUP(B293,[3]Sheet1!B$2:D$478,3,FALSE),0)</f>
        <v>185000</v>
      </c>
      <c r="G293" s="3">
        <v>176000</v>
      </c>
      <c r="H293" s="3">
        <f>IFERROR(VLOOKUP(B293,'[1]All Metro Suburbs'!B$2:F$483,5,FALSE),)</f>
        <v>180000</v>
      </c>
      <c r="I293" s="3">
        <f>IFERROR(VLOOKUP(B293,[2]LSG_Stats_Combined!B$2:F$478,5,FALSE),)</f>
        <v>173000</v>
      </c>
      <c r="J293" s="3">
        <f>IFERROR(VLOOKUP(B293,[3]Sheet1!B$2:F$478,5,FALSE),0)</f>
        <v>196000</v>
      </c>
      <c r="K293" s="3">
        <f>IFERROR(VLOOKUP(B293,[4]Sheet1!B$2:F$478,5,FALSE),0)</f>
        <v>194000</v>
      </c>
      <c r="L293" s="3">
        <f>IFERROR(VLOOKUP(B293,[5]LSG_Stats_Combined_2016q2!B$2:F$479,5,FALSE),0)</f>
        <v>190000</v>
      </c>
      <c r="M293" s="3">
        <f>IFERROR(VLOOKUP(B293,[6]LSG_Stats_Combined_2016q3!B$2:F$479,5,FALSE),0)</f>
        <v>182500</v>
      </c>
      <c r="N293" s="3">
        <f>IFERROR(VLOOKUP(B293,[7]LSG_Stats_Combined_2016q4!B$2:F$478,5,FALSE),0)</f>
        <v>195000</v>
      </c>
      <c r="O293" s="3">
        <f>IFERROR(VLOOKUP(B293,[8]LSG_Stats_Combined_2017q1!B$2:F$479,5,FALSE),0)</f>
        <v>215000</v>
      </c>
      <c r="P293" s="3">
        <f>IFERROR(VLOOKUP(B293,[9]LSG_Stats_Combined_2017q2!B$2:F$479,5,FALSE),0)</f>
        <v>205000</v>
      </c>
      <c r="Q293" s="3">
        <f>IFERROR(VLOOKUP(B293,[10]City_Suburb_2017q3!B$2:F$479,5,FALSE),0)</f>
        <v>180500</v>
      </c>
      <c r="R293" s="3">
        <f>IFERROR(VLOOKUP(B293,[11]LSG_Stats_Combined_2017q4!B$2:F$480,5,FALSE),0)</f>
        <v>210000</v>
      </c>
      <c r="S293" s="3">
        <f>IFERROR(VLOOKUP(B293,[12]LSG_Stats_Combined_2018q1!B$1:G$480,5,FALSE),0)</f>
        <v>205000</v>
      </c>
      <c r="T293" s="3">
        <v>205000</v>
      </c>
      <c r="U293" s="3">
        <v>185000</v>
      </c>
      <c r="V293" s="3">
        <v>182500</v>
      </c>
      <c r="W293" s="3">
        <v>203500</v>
      </c>
      <c r="X293" s="3">
        <v>194000</v>
      </c>
      <c r="Y293" s="3">
        <v>190000</v>
      </c>
      <c r="Z293" s="3">
        <v>203250</v>
      </c>
      <c r="AA293" s="3">
        <v>202500</v>
      </c>
      <c r="AB293" s="3">
        <v>212500</v>
      </c>
      <c r="AC293" s="3">
        <v>228500</v>
      </c>
      <c r="AD293" s="3">
        <v>215000</v>
      </c>
      <c r="AE293" s="3">
        <v>239000</v>
      </c>
      <c r="AF293" s="3">
        <v>273500</v>
      </c>
      <c r="AG293" s="3">
        <v>268000</v>
      </c>
      <c r="AH293" s="3">
        <v>310000</v>
      </c>
      <c r="AI293" s="3">
        <v>310000</v>
      </c>
      <c r="AJ293" s="3">
        <v>360000</v>
      </c>
      <c r="AK293" s="3">
        <v>342500</v>
      </c>
      <c r="AL293" s="3">
        <v>350000</v>
      </c>
      <c r="AM293" s="3">
        <v>405000</v>
      </c>
      <c r="AN293" s="4">
        <v>404750</v>
      </c>
      <c r="AO293" s="4">
        <v>395000</v>
      </c>
      <c r="AP293" s="4">
        <v>435250</v>
      </c>
      <c r="AQ293" s="4">
        <v>472500</v>
      </c>
      <c r="AR293" s="4">
        <v>517000</v>
      </c>
    </row>
    <row r="294" spans="1:44" ht="15" x14ac:dyDescent="0.2">
      <c r="A294" s="2" t="s">
        <v>270</v>
      </c>
      <c r="B294" s="3" t="s">
        <v>281</v>
      </c>
      <c r="C294" s="3">
        <v>203500</v>
      </c>
      <c r="D294" s="3">
        <f>IFERROR(VLOOKUP(B294,'[1]All Metro Suburbs'!B$2:D$483,3,FALSE),0)</f>
        <v>210000</v>
      </c>
      <c r="E294" s="3">
        <f>IFERROR(VLOOKUP(B294,[2]LSG_Stats_Combined!B$2:D$478,3,FALSE),0)</f>
        <v>235000</v>
      </c>
      <c r="F294" s="3">
        <f>IFERROR(VLOOKUP(B294,[3]Sheet1!B$2:D$478,3,FALSE),0)</f>
        <v>200000</v>
      </c>
      <c r="G294" s="3">
        <v>213725</v>
      </c>
      <c r="H294" s="3">
        <f>IFERROR(VLOOKUP(B294,'[1]All Metro Suburbs'!B$2:F$483,5,FALSE),)</f>
        <v>216000</v>
      </c>
      <c r="I294" s="3">
        <f>IFERROR(VLOOKUP(B294,[2]LSG_Stats_Combined!B$2:F$478,5,FALSE),)</f>
        <v>205000</v>
      </c>
      <c r="J294" s="3">
        <f>IFERROR(VLOOKUP(B294,[3]Sheet1!B$2:F$478,5,FALSE),0)</f>
        <v>219000</v>
      </c>
      <c r="K294" s="3">
        <f>IFERROR(VLOOKUP(B294,[4]Sheet1!B$2:F$478,5,FALSE),0)</f>
        <v>207000</v>
      </c>
      <c r="L294" s="3">
        <f>IFERROR(VLOOKUP(B294,[5]LSG_Stats_Combined_2016q2!B$2:F$479,5,FALSE),0)</f>
        <v>217000</v>
      </c>
      <c r="M294" s="3">
        <f>IFERROR(VLOOKUP(B294,[6]LSG_Stats_Combined_2016q3!B$2:F$479,5,FALSE),0)</f>
        <v>201000</v>
      </c>
      <c r="N294" s="3">
        <f>IFERROR(VLOOKUP(B294,[7]LSG_Stats_Combined_2016q4!B$2:F$478,5,FALSE),0)</f>
        <v>226000</v>
      </c>
      <c r="O294" s="3">
        <f>IFERROR(VLOOKUP(B294,[8]LSG_Stats_Combined_2017q1!B$2:F$479,5,FALSE),0)</f>
        <v>236750</v>
      </c>
      <c r="P294" s="3">
        <f>IFERROR(VLOOKUP(B294,[9]LSG_Stats_Combined_2017q2!B$2:F$479,5,FALSE),0)</f>
        <v>205000</v>
      </c>
      <c r="Q294" s="3">
        <f>IFERROR(VLOOKUP(B294,[10]City_Suburb_2017q3!B$2:F$479,5,FALSE),0)</f>
        <v>225000</v>
      </c>
      <c r="R294" s="3">
        <f>IFERROR(VLOOKUP(B294,[11]LSG_Stats_Combined_2017q4!B$2:F$480,5,FALSE),0)</f>
        <v>195500</v>
      </c>
      <c r="S294" s="3">
        <f>IFERROR(VLOOKUP(B294,[12]LSG_Stats_Combined_2018q1!B$1:G$480,5,FALSE),0)</f>
        <v>237000</v>
      </c>
      <c r="T294" s="3">
        <v>227000</v>
      </c>
      <c r="U294" s="3">
        <v>225000</v>
      </c>
      <c r="V294" s="3">
        <v>225000</v>
      </c>
      <c r="W294" s="3">
        <v>220000</v>
      </c>
      <c r="X294" s="3">
        <v>218750</v>
      </c>
      <c r="Y294" s="3">
        <v>222500</v>
      </c>
      <c r="Z294" s="3">
        <v>230000</v>
      </c>
      <c r="AA294" s="3">
        <v>209000</v>
      </c>
      <c r="AB294" s="3">
        <v>185000</v>
      </c>
      <c r="AC294" s="3">
        <v>198350</v>
      </c>
      <c r="AD294" s="3">
        <v>210000</v>
      </c>
      <c r="AE294" s="3">
        <v>228888</v>
      </c>
      <c r="AF294" s="3">
        <v>276000</v>
      </c>
      <c r="AG294" s="3">
        <v>290000</v>
      </c>
      <c r="AH294" s="3">
        <v>300000</v>
      </c>
      <c r="AI294" s="3">
        <v>390000</v>
      </c>
      <c r="AJ294" s="3">
        <v>410000</v>
      </c>
      <c r="AK294" s="3">
        <v>380000</v>
      </c>
      <c r="AL294" s="3">
        <v>387000</v>
      </c>
      <c r="AM294" s="3">
        <v>425000</v>
      </c>
      <c r="AN294" s="4">
        <v>408000</v>
      </c>
      <c r="AO294" s="4">
        <v>462500</v>
      </c>
      <c r="AP294" s="4">
        <v>468000</v>
      </c>
      <c r="AQ294" s="4">
        <v>491000</v>
      </c>
      <c r="AR294" s="4">
        <v>517500</v>
      </c>
    </row>
    <row r="295" spans="1:44" ht="15" x14ac:dyDescent="0.2">
      <c r="A295" s="2" t="s">
        <v>270</v>
      </c>
      <c r="B295" s="3" t="s">
        <v>282</v>
      </c>
      <c r="C295" s="3">
        <v>236000</v>
      </c>
      <c r="D295" s="3">
        <f>IFERROR(VLOOKUP(B295,'[1]All Metro Suburbs'!B$2:D$483,3,FALSE),0)</f>
        <v>195000</v>
      </c>
      <c r="E295" s="3">
        <f>IFERROR(VLOOKUP(B295,[2]LSG_Stats_Combined!B$2:D$478,3,FALSE),0)</f>
        <v>207500</v>
      </c>
      <c r="F295" s="3">
        <f>IFERROR(VLOOKUP(B295,[3]Sheet1!B$2:D$478,3,FALSE),0)</f>
        <v>210000</v>
      </c>
      <c r="G295" s="3">
        <v>239000</v>
      </c>
      <c r="H295" s="3">
        <f>IFERROR(VLOOKUP(B295,'[1]All Metro Suburbs'!B$2:F$483,5,FALSE),)</f>
        <v>225000</v>
      </c>
      <c r="I295" s="3">
        <f>IFERROR(VLOOKUP(B295,[2]LSG_Stats_Combined!B$2:F$478,5,FALSE),)</f>
        <v>184950</v>
      </c>
      <c r="J295" s="3">
        <f>IFERROR(VLOOKUP(B295,[3]Sheet1!B$2:F$478,5,FALSE),0)</f>
        <v>238500</v>
      </c>
      <c r="K295" s="3">
        <f>IFERROR(VLOOKUP(B295,[4]Sheet1!B$2:F$478,5,FALSE),0)</f>
        <v>220000</v>
      </c>
      <c r="L295" s="3">
        <f>IFERROR(VLOOKUP(B295,[5]LSG_Stats_Combined_2016q2!B$2:F$479,5,FALSE),0)</f>
        <v>230984.5</v>
      </c>
      <c r="M295" s="3">
        <f>IFERROR(VLOOKUP(B295,[6]LSG_Stats_Combined_2016q3!B$2:F$479,5,FALSE),0)</f>
        <v>187750</v>
      </c>
      <c r="N295" s="3">
        <f>IFERROR(VLOOKUP(B295,[7]LSG_Stats_Combined_2016q4!B$2:F$478,5,FALSE),0)</f>
        <v>255500</v>
      </c>
      <c r="O295" s="3">
        <f>IFERROR(VLOOKUP(B295,[8]LSG_Stats_Combined_2017q1!B$2:F$479,5,FALSE),0)</f>
        <v>212500</v>
      </c>
      <c r="P295" s="3">
        <f>IFERROR(VLOOKUP(B295,[9]LSG_Stats_Combined_2017q2!B$2:F$479,5,FALSE),0)</f>
        <v>220000</v>
      </c>
      <c r="Q295" s="3">
        <f>IFERROR(VLOOKUP(B295,[10]City_Suburb_2017q3!B$2:F$479,5,FALSE),0)</f>
        <v>220000</v>
      </c>
      <c r="R295" s="3">
        <f>IFERROR(VLOOKUP(B295,[11]LSG_Stats_Combined_2017q4!B$2:F$480,5,FALSE),0)</f>
        <v>225750</v>
      </c>
      <c r="S295" s="3">
        <f>IFERROR(VLOOKUP(B295,[12]LSG_Stats_Combined_2018q1!B$1:G$480,5,FALSE),0)</f>
        <v>220000</v>
      </c>
      <c r="T295" s="3">
        <v>207500</v>
      </c>
      <c r="U295" s="3">
        <v>250000</v>
      </c>
      <c r="V295" s="3">
        <v>243000</v>
      </c>
      <c r="W295" s="3">
        <v>215000</v>
      </c>
      <c r="X295" s="3">
        <v>239000</v>
      </c>
      <c r="Y295" s="3">
        <v>250000</v>
      </c>
      <c r="Z295" s="3">
        <v>247750</v>
      </c>
      <c r="AA295" s="3">
        <v>264000</v>
      </c>
      <c r="AB295" s="3">
        <v>238000</v>
      </c>
      <c r="AC295" s="3">
        <v>242500</v>
      </c>
      <c r="AD295" s="3">
        <v>275000</v>
      </c>
      <c r="AE295" s="3">
        <v>294000</v>
      </c>
      <c r="AF295" s="3">
        <v>385000</v>
      </c>
      <c r="AG295" s="3">
        <v>338750</v>
      </c>
      <c r="AH295" s="3">
        <v>363000</v>
      </c>
      <c r="AI295" s="3">
        <v>435000</v>
      </c>
      <c r="AJ295" s="3">
        <v>455000</v>
      </c>
      <c r="AK295" s="3">
        <v>363000</v>
      </c>
      <c r="AL295" s="3">
        <v>363500</v>
      </c>
      <c r="AM295" s="3">
        <v>520000</v>
      </c>
      <c r="AN295" s="4">
        <v>411000</v>
      </c>
      <c r="AO295" s="4">
        <v>404500</v>
      </c>
      <c r="AP295" s="4">
        <v>383250</v>
      </c>
      <c r="AQ295" s="4">
        <v>449000</v>
      </c>
      <c r="AR295" s="4">
        <v>545000</v>
      </c>
    </row>
    <row r="296" spans="1:44" ht="15" x14ac:dyDescent="0.2">
      <c r="A296" s="2" t="s">
        <v>270</v>
      </c>
      <c r="B296" s="3" t="s">
        <v>283</v>
      </c>
      <c r="C296" s="3">
        <v>158750</v>
      </c>
      <c r="D296" s="3">
        <f>IFERROR(VLOOKUP(B296,'[1]All Metro Suburbs'!B$2:D$483,3,FALSE),0)</f>
        <v>189000</v>
      </c>
      <c r="E296" s="3">
        <f>IFERROR(VLOOKUP(B296,[2]LSG_Stats_Combined!B$2:D$478,3,FALSE),0)</f>
        <v>210000</v>
      </c>
      <c r="F296" s="3">
        <f>IFERROR(VLOOKUP(B296,[3]Sheet1!B$2:D$478,3,FALSE),0)</f>
        <v>181000</v>
      </c>
      <c r="G296" s="3">
        <v>167000</v>
      </c>
      <c r="H296" s="3">
        <f>IFERROR(VLOOKUP(B296,'[1]All Metro Suburbs'!B$2:F$483,5,FALSE),)</f>
        <v>182500</v>
      </c>
      <c r="I296" s="3">
        <f>IFERROR(VLOOKUP(B296,[2]LSG_Stats_Combined!B$2:F$478,5,FALSE),)</f>
        <v>171000</v>
      </c>
      <c r="J296" s="3">
        <f>IFERROR(VLOOKUP(B296,[3]Sheet1!B$2:F$478,5,FALSE),0)</f>
        <v>212500</v>
      </c>
      <c r="K296" s="3">
        <f>IFERROR(VLOOKUP(B296,[4]Sheet1!B$2:F$478,5,FALSE),0)</f>
        <v>210000</v>
      </c>
      <c r="L296" s="3">
        <f>IFERROR(VLOOKUP(B296,[5]LSG_Stats_Combined_2016q2!B$2:F$479,5,FALSE),0)</f>
        <v>178000</v>
      </c>
      <c r="M296" s="3">
        <f>IFERROR(VLOOKUP(B296,[6]LSG_Stats_Combined_2016q3!B$2:F$479,5,FALSE),0)</f>
        <v>187500</v>
      </c>
      <c r="N296" s="3">
        <f>IFERROR(VLOOKUP(B296,[7]LSG_Stats_Combined_2016q4!B$2:F$478,5,FALSE),0)</f>
        <v>195500</v>
      </c>
      <c r="O296" s="3">
        <f>IFERROR(VLOOKUP(B296,[8]LSG_Stats_Combined_2017q1!B$2:F$479,5,FALSE),0)</f>
        <v>215000</v>
      </c>
      <c r="P296" s="3">
        <f>IFERROR(VLOOKUP(B296,[9]LSG_Stats_Combined_2017q2!B$2:F$479,5,FALSE),0)</f>
        <v>202500</v>
      </c>
      <c r="Q296" s="3">
        <f>IFERROR(VLOOKUP(B296,[10]City_Suburb_2017q3!B$2:F$479,5,FALSE),0)</f>
        <v>190750</v>
      </c>
      <c r="R296" s="3">
        <f>IFERROR(VLOOKUP(B296,[11]LSG_Stats_Combined_2017q4!B$2:F$480,5,FALSE),0)</f>
        <v>205000</v>
      </c>
      <c r="S296" s="3">
        <f>IFERROR(VLOOKUP(B296,[12]LSG_Stats_Combined_2018q1!B$1:G$480,5,FALSE),0)</f>
        <v>200000</v>
      </c>
      <c r="T296" s="3">
        <v>175000</v>
      </c>
      <c r="U296" s="3">
        <v>201000</v>
      </c>
      <c r="V296" s="3">
        <v>196500</v>
      </c>
      <c r="W296" s="3">
        <v>210000</v>
      </c>
      <c r="X296" s="3">
        <v>180000</v>
      </c>
      <c r="Y296" s="3">
        <v>218000</v>
      </c>
      <c r="Z296" s="3">
        <v>206500</v>
      </c>
      <c r="AA296" s="3">
        <v>367500</v>
      </c>
      <c r="AB296" s="3">
        <v>341500</v>
      </c>
      <c r="AC296" s="3">
        <v>361000</v>
      </c>
      <c r="AD296" s="3">
        <v>372375</v>
      </c>
      <c r="AE296" s="3">
        <v>357750</v>
      </c>
      <c r="AF296" s="3">
        <v>395000</v>
      </c>
      <c r="AG296" s="3">
        <v>375000</v>
      </c>
      <c r="AH296" s="3">
        <v>430500</v>
      </c>
      <c r="AI296" s="3">
        <v>415000</v>
      </c>
      <c r="AJ296" s="3">
        <v>460000</v>
      </c>
      <c r="AK296" s="3">
        <v>365000</v>
      </c>
      <c r="AL296" s="3">
        <v>350000</v>
      </c>
      <c r="AM296" s="3">
        <v>480000</v>
      </c>
      <c r="AN296" s="4">
        <v>380000</v>
      </c>
      <c r="AO296" s="4">
        <v>416500</v>
      </c>
      <c r="AP296" s="4">
        <v>422500</v>
      </c>
      <c r="AQ296" s="4">
        <v>455000</v>
      </c>
      <c r="AR296" s="4">
        <v>452000</v>
      </c>
    </row>
    <row r="297" spans="1:44" ht="15" x14ac:dyDescent="0.2">
      <c r="A297" s="2" t="s">
        <v>270</v>
      </c>
      <c r="B297" s="3" t="s">
        <v>284</v>
      </c>
      <c r="C297" s="3">
        <v>193500</v>
      </c>
      <c r="D297" s="3">
        <f>IFERROR(VLOOKUP(B297,'[1]All Metro Suburbs'!B$2:D$483,3,FALSE),0)</f>
        <v>204750</v>
      </c>
      <c r="E297" s="3">
        <f>IFERROR(VLOOKUP(B297,[2]LSG_Stats_Combined!B$2:D$478,3,FALSE),0)</f>
        <v>204750</v>
      </c>
      <c r="F297" s="3">
        <f>IFERROR(VLOOKUP(B297,[3]Sheet1!B$2:D$478,3,FALSE),0)</f>
        <v>203000</v>
      </c>
      <c r="G297" s="3">
        <v>186000</v>
      </c>
      <c r="H297" s="3">
        <f>IFERROR(VLOOKUP(B297,'[1]All Metro Suburbs'!B$2:F$483,5,FALSE),)</f>
        <v>206000</v>
      </c>
      <c r="I297" s="3">
        <f>IFERROR(VLOOKUP(B297,[2]LSG_Stats_Combined!B$2:F$478,5,FALSE),)</f>
        <v>195000</v>
      </c>
      <c r="J297" s="3">
        <f>IFERROR(VLOOKUP(B297,[3]Sheet1!B$2:F$478,5,FALSE),0)</f>
        <v>216500</v>
      </c>
      <c r="K297" s="3">
        <f>IFERROR(VLOOKUP(B297,[4]Sheet1!B$2:F$478,5,FALSE),0)</f>
        <v>201250</v>
      </c>
      <c r="L297" s="3">
        <f>IFERROR(VLOOKUP(B297,[5]LSG_Stats_Combined_2016q2!B$2:F$479,5,FALSE),0)</f>
        <v>215000</v>
      </c>
      <c r="M297" s="3">
        <f>IFERROR(VLOOKUP(B297,[6]LSG_Stats_Combined_2016q3!B$2:F$479,5,FALSE),0)</f>
        <v>241000</v>
      </c>
      <c r="N297" s="3">
        <f>IFERROR(VLOOKUP(B297,[7]LSG_Stats_Combined_2016q4!B$2:F$478,5,FALSE),0)</f>
        <v>228000</v>
      </c>
      <c r="O297" s="3">
        <f>IFERROR(VLOOKUP(B297,[8]LSG_Stats_Combined_2017q1!B$2:F$479,5,FALSE),0)</f>
        <v>220000</v>
      </c>
      <c r="P297" s="3">
        <f>IFERROR(VLOOKUP(B297,[9]LSG_Stats_Combined_2017q2!B$2:F$479,5,FALSE),0)</f>
        <v>196500</v>
      </c>
      <c r="Q297" s="3">
        <f>IFERROR(VLOOKUP(B297,[10]City_Suburb_2017q3!B$2:F$479,5,FALSE),0)</f>
        <v>219500</v>
      </c>
      <c r="R297" s="3">
        <f>IFERROR(VLOOKUP(B297,[11]LSG_Stats_Combined_2017q4!B$2:F$480,5,FALSE),0)</f>
        <v>225000</v>
      </c>
      <c r="S297" s="3">
        <f>IFERROR(VLOOKUP(B297,[12]LSG_Stats_Combined_2018q1!B$1:G$480,5,FALSE),0)</f>
        <v>221000</v>
      </c>
      <c r="T297" s="3">
        <v>203500</v>
      </c>
      <c r="U297" s="3">
        <v>180000</v>
      </c>
      <c r="V297" s="3">
        <v>224500</v>
      </c>
      <c r="W297" s="3">
        <v>223000</v>
      </c>
      <c r="X297" s="3">
        <v>209000</v>
      </c>
      <c r="Y297" s="3">
        <v>213000</v>
      </c>
      <c r="Z297" s="3">
        <v>215000</v>
      </c>
      <c r="AA297" s="3">
        <v>340000</v>
      </c>
      <c r="AB297" s="3">
        <v>282149</v>
      </c>
      <c r="AC297" s="3">
        <v>320000</v>
      </c>
      <c r="AD297" s="3">
        <v>262000</v>
      </c>
      <c r="AE297" s="3">
        <v>385000</v>
      </c>
      <c r="AF297" s="3">
        <v>0</v>
      </c>
      <c r="AG297" s="3">
        <v>330500</v>
      </c>
      <c r="AH297" s="3">
        <v>354000</v>
      </c>
      <c r="AI297" s="3">
        <v>0</v>
      </c>
      <c r="AJ297" s="3">
        <v>0</v>
      </c>
      <c r="AK297" s="3">
        <v>375000</v>
      </c>
      <c r="AL297" s="3">
        <v>355000</v>
      </c>
      <c r="AM297" s="3">
        <v>0</v>
      </c>
      <c r="AN297" s="4">
        <v>400000</v>
      </c>
      <c r="AO297" s="4">
        <v>422500</v>
      </c>
      <c r="AP297" s="4">
        <v>440000</v>
      </c>
      <c r="AQ297" s="4">
        <v>497500</v>
      </c>
      <c r="AR297" s="4">
        <v>502000</v>
      </c>
    </row>
    <row r="298" spans="1:44" ht="15" x14ac:dyDescent="0.2">
      <c r="A298" s="2" t="s">
        <v>270</v>
      </c>
      <c r="B298" s="3" t="s">
        <v>285</v>
      </c>
      <c r="C298" s="3">
        <v>200000</v>
      </c>
      <c r="D298" s="3">
        <f>IFERROR(VLOOKUP(B298,'[1]All Metro Suburbs'!B$2:D$483,3,FALSE),0)</f>
        <v>211500</v>
      </c>
      <c r="E298" s="3">
        <f>IFERROR(VLOOKUP(B298,[2]LSG_Stats_Combined!B$2:D$478,3,FALSE),0)</f>
        <v>220000</v>
      </c>
      <c r="F298" s="3">
        <f>IFERROR(VLOOKUP(B298,[3]Sheet1!B$2:D$478,3,FALSE),0)</f>
        <v>208000</v>
      </c>
      <c r="G298" s="3">
        <v>155000</v>
      </c>
      <c r="H298" s="3">
        <f>IFERROR(VLOOKUP(B298,'[1]All Metro Suburbs'!B$2:F$483,5,FALSE),)</f>
        <v>192500</v>
      </c>
      <c r="I298" s="3">
        <f>IFERROR(VLOOKUP(B298,[2]LSG_Stats_Combined!B$2:F$478,5,FALSE),)</f>
        <v>243000</v>
      </c>
      <c r="J298" s="3">
        <f>IFERROR(VLOOKUP(B298,[3]Sheet1!B$2:F$478,5,FALSE),0)</f>
        <v>207500</v>
      </c>
      <c r="K298" s="3">
        <f>IFERROR(VLOOKUP(B298,[4]Sheet1!B$2:F$478,5,FALSE),0)</f>
        <v>248750</v>
      </c>
      <c r="L298" s="3">
        <f>IFERROR(VLOOKUP(B298,[5]LSG_Stats_Combined_2016q2!B$2:F$479,5,FALSE),0)</f>
        <v>210000</v>
      </c>
      <c r="M298" s="3">
        <f>IFERROR(VLOOKUP(B298,[6]LSG_Stats_Combined_2016q3!B$2:F$479,5,FALSE),0)</f>
        <v>192000</v>
      </c>
      <c r="N298" s="3">
        <f>IFERROR(VLOOKUP(B298,[7]LSG_Stats_Combined_2016q4!B$2:F$478,5,FALSE),0)</f>
        <v>227500</v>
      </c>
      <c r="O298" s="3">
        <f>IFERROR(VLOOKUP(B298,[8]LSG_Stats_Combined_2017q1!B$2:F$479,5,FALSE),0)</f>
        <v>210000</v>
      </c>
      <c r="P298" s="3">
        <f>IFERROR(VLOOKUP(B298,[9]LSG_Stats_Combined_2017q2!B$2:F$479,5,FALSE),0)</f>
        <v>240000</v>
      </c>
      <c r="Q298" s="3">
        <f>IFERROR(VLOOKUP(B298,[10]City_Suburb_2017q3!B$2:F$479,5,FALSE),0)</f>
        <v>212250</v>
      </c>
      <c r="R298" s="3">
        <f>IFERROR(VLOOKUP(B298,[11]LSG_Stats_Combined_2017q4!B$2:F$480,5,FALSE),0)</f>
        <v>225000</v>
      </c>
      <c r="S298" s="3">
        <f>IFERROR(VLOOKUP(B298,[12]LSG_Stats_Combined_2018q1!B$1:G$480,5,FALSE),0)</f>
        <v>230000</v>
      </c>
      <c r="T298" s="3">
        <v>255000</v>
      </c>
      <c r="U298" s="3">
        <v>206250</v>
      </c>
      <c r="V298" s="3">
        <v>175500</v>
      </c>
      <c r="W298" s="3">
        <v>210000</v>
      </c>
      <c r="X298" s="3">
        <v>172500</v>
      </c>
      <c r="Y298" s="3">
        <v>185000</v>
      </c>
      <c r="Z298" s="3">
        <v>185000</v>
      </c>
      <c r="AA298" s="3">
        <v>0</v>
      </c>
      <c r="AB298" s="3">
        <v>0</v>
      </c>
      <c r="AC298" s="3">
        <v>0</v>
      </c>
      <c r="AD298" s="3">
        <v>0</v>
      </c>
      <c r="AE298" s="3">
        <v>0</v>
      </c>
      <c r="AF298" s="3">
        <v>412500</v>
      </c>
      <c r="AG298" s="3">
        <v>0</v>
      </c>
      <c r="AH298" s="3">
        <v>0</v>
      </c>
      <c r="AI298" s="3">
        <v>484950</v>
      </c>
      <c r="AJ298" s="3">
        <v>498000</v>
      </c>
      <c r="AK298" s="3">
        <v>366000</v>
      </c>
      <c r="AL298" s="3">
        <v>370000</v>
      </c>
      <c r="AM298" s="3">
        <v>520000</v>
      </c>
      <c r="AN298" s="4">
        <v>391250</v>
      </c>
      <c r="AO298" s="4">
        <v>438000</v>
      </c>
      <c r="AP298" s="4">
        <v>491000</v>
      </c>
      <c r="AQ298" s="4">
        <v>456000</v>
      </c>
      <c r="AR298" s="4">
        <v>505000</v>
      </c>
    </row>
    <row r="299" spans="1:44" ht="15" x14ac:dyDescent="0.2">
      <c r="A299" s="2" t="s">
        <v>270</v>
      </c>
      <c r="B299" s="3" t="s">
        <v>286</v>
      </c>
      <c r="C299" s="3">
        <v>224500</v>
      </c>
      <c r="D299" s="3">
        <f>IFERROR(VLOOKUP(B299,'[1]All Metro Suburbs'!B$2:D$483,3,FALSE),0)</f>
        <v>239000</v>
      </c>
      <c r="E299" s="3">
        <f>IFERROR(VLOOKUP(B299,[2]LSG_Stats_Combined!B$2:D$478,3,FALSE),0)</f>
        <v>231750.5</v>
      </c>
      <c r="F299" s="3">
        <f>IFERROR(VLOOKUP(B299,[3]Sheet1!B$2:D$478,3,FALSE),0)</f>
        <v>231500</v>
      </c>
      <c r="G299" s="3">
        <v>225000</v>
      </c>
      <c r="H299" s="3">
        <f>IFERROR(VLOOKUP(B299,'[1]All Metro Suburbs'!B$2:F$483,5,FALSE),)</f>
        <v>238500</v>
      </c>
      <c r="I299" s="3">
        <f>IFERROR(VLOOKUP(B299,[2]LSG_Stats_Combined!B$2:F$478,5,FALSE),)</f>
        <v>231000</v>
      </c>
      <c r="J299" s="3">
        <f>IFERROR(VLOOKUP(B299,[3]Sheet1!B$2:F$478,5,FALSE),0)</f>
        <v>218000</v>
      </c>
      <c r="K299" s="3">
        <f>IFERROR(VLOOKUP(B299,[4]Sheet1!B$2:F$478,5,FALSE),0)</f>
        <v>265000</v>
      </c>
      <c r="L299" s="3">
        <f>IFERROR(VLOOKUP(B299,[5]LSG_Stats_Combined_2016q2!B$2:F$479,5,FALSE),0)</f>
        <v>243000</v>
      </c>
      <c r="M299" s="3">
        <f>IFERROR(VLOOKUP(B299,[6]LSG_Stats_Combined_2016q3!B$2:F$479,5,FALSE),0)</f>
        <v>243500</v>
      </c>
      <c r="N299" s="3">
        <f>IFERROR(VLOOKUP(B299,[7]LSG_Stats_Combined_2016q4!B$2:F$478,5,FALSE),0)</f>
        <v>240000</v>
      </c>
      <c r="O299" s="3">
        <f>IFERROR(VLOOKUP(B299,[8]LSG_Stats_Combined_2017q1!B$2:F$479,5,FALSE),0)</f>
        <v>235000</v>
      </c>
      <c r="P299" s="3">
        <f>IFERROR(VLOOKUP(B299,[9]LSG_Stats_Combined_2017q2!B$2:F$479,5,FALSE),0)</f>
        <v>237500</v>
      </c>
      <c r="Q299" s="3">
        <f>IFERROR(VLOOKUP(B299,[10]City_Suburb_2017q3!B$2:F$479,5,FALSE),0)</f>
        <v>244000</v>
      </c>
      <c r="R299" s="3">
        <f>IFERROR(VLOOKUP(B299,[11]LSG_Stats_Combined_2017q4!B$2:F$480,5,FALSE),0)</f>
        <v>235000</v>
      </c>
      <c r="S299" s="3">
        <f>IFERROR(VLOOKUP(B299,[12]LSG_Stats_Combined_2018q1!B$1:G$480,5,FALSE),0)</f>
        <v>240000</v>
      </c>
      <c r="T299" s="3">
        <v>250000</v>
      </c>
      <c r="U299" s="3">
        <v>240000</v>
      </c>
      <c r="V299" s="3">
        <v>247500</v>
      </c>
      <c r="W299" s="3">
        <v>233000</v>
      </c>
      <c r="X299" s="3">
        <v>245000</v>
      </c>
      <c r="Y299" s="3">
        <v>270000</v>
      </c>
      <c r="Z299" s="3">
        <v>255000</v>
      </c>
      <c r="AA299" s="3">
        <v>342500</v>
      </c>
      <c r="AB299" s="3">
        <v>374250</v>
      </c>
      <c r="AC299" s="3">
        <v>352500</v>
      </c>
      <c r="AD299" s="3">
        <v>380000</v>
      </c>
      <c r="AE299" s="3">
        <v>390000</v>
      </c>
      <c r="AF299" s="3">
        <v>425000</v>
      </c>
      <c r="AG299" s="3">
        <v>431250</v>
      </c>
      <c r="AH299" s="3">
        <v>482550</v>
      </c>
      <c r="AI299" s="3">
        <v>0</v>
      </c>
      <c r="AJ299" s="3">
        <v>0</v>
      </c>
      <c r="AK299" s="3">
        <v>392500</v>
      </c>
      <c r="AL299" s="3">
        <v>424000</v>
      </c>
      <c r="AM299" s="3">
        <v>0</v>
      </c>
      <c r="AN299" s="4">
        <v>426750</v>
      </c>
      <c r="AO299" s="4">
        <v>490000</v>
      </c>
      <c r="AP299" s="4">
        <v>498000</v>
      </c>
      <c r="AQ299" s="4">
        <v>485503</v>
      </c>
      <c r="AR299" s="4">
        <v>578000</v>
      </c>
    </row>
    <row r="300" spans="1:44" ht="15" x14ac:dyDescent="0.2">
      <c r="A300" s="2" t="s">
        <v>270</v>
      </c>
      <c r="B300" s="3" t="s">
        <v>125</v>
      </c>
      <c r="C300" s="3">
        <v>364500</v>
      </c>
      <c r="D300" s="3">
        <f>IFERROR(VLOOKUP(B300,'[1]All Metro Suburbs'!B$2:D$483,3,FALSE),0)</f>
        <v>361250</v>
      </c>
      <c r="E300" s="3">
        <f>IFERROR(VLOOKUP(B300,[2]LSG_Stats_Combined!B$2:D$478,3,FALSE),0)</f>
        <v>310000</v>
      </c>
      <c r="F300" s="3">
        <f>IFERROR(VLOOKUP(B300,[3]Sheet1!B$2:D$478,3,FALSE),0)</f>
        <v>335000</v>
      </c>
      <c r="G300" s="3">
        <v>330000</v>
      </c>
      <c r="H300" s="3">
        <f>IFERROR(VLOOKUP(B300,'[1]All Metro Suburbs'!B$2:F$483,5,FALSE),)</f>
        <v>334000</v>
      </c>
      <c r="I300" s="3">
        <f>IFERROR(VLOOKUP(B300,[2]LSG_Stats_Combined!B$2:F$478,5,FALSE),)</f>
        <v>377500</v>
      </c>
      <c r="J300" s="3">
        <f>IFERROR(VLOOKUP(B300,[3]Sheet1!B$2:F$478,5,FALSE),0)</f>
        <v>375000</v>
      </c>
      <c r="K300" s="3">
        <f>IFERROR(VLOOKUP(B300,[4]Sheet1!B$2:F$478,5,FALSE),0)</f>
        <v>363000</v>
      </c>
      <c r="L300" s="3">
        <f>IFERROR(VLOOKUP(B300,[5]LSG_Stats_Combined_2016q2!B$2:F$479,5,FALSE),0)</f>
        <v>357500</v>
      </c>
      <c r="M300" s="3">
        <f>IFERROR(VLOOKUP(B300,[6]LSG_Stats_Combined_2016q3!B$2:F$479,5,FALSE),0)</f>
        <v>332000</v>
      </c>
      <c r="N300" s="3">
        <f>IFERROR(VLOOKUP(B300,[7]LSG_Stats_Combined_2016q4!B$2:F$478,5,FALSE),0)</f>
        <v>330000</v>
      </c>
      <c r="O300" s="3">
        <f>IFERROR(VLOOKUP(B300,[8]LSG_Stats_Combined_2017q1!B$2:F$479,5,FALSE),0)</f>
        <v>342500</v>
      </c>
      <c r="P300" s="3">
        <f>IFERROR(VLOOKUP(B300,[9]LSG_Stats_Combined_2017q2!B$2:F$479,5,FALSE),0)</f>
        <v>370000</v>
      </c>
      <c r="Q300" s="3">
        <f>IFERROR(VLOOKUP(B300,[10]City_Suburb_2017q3!B$2:F$479,5,FALSE),0)</f>
        <v>390000</v>
      </c>
      <c r="R300" s="3">
        <f>IFERROR(VLOOKUP(B300,[11]LSG_Stats_Combined_2017q4!B$2:F$480,5,FALSE),0)</f>
        <v>311000</v>
      </c>
      <c r="S300" s="3">
        <f>IFERROR(VLOOKUP(B300,[12]LSG_Stats_Combined_2018q1!B$1:G$480,5,FALSE),0)</f>
        <v>358000</v>
      </c>
      <c r="T300" s="3">
        <v>331000</v>
      </c>
      <c r="U300" s="3">
        <v>313500</v>
      </c>
      <c r="V300" s="3">
        <v>335000</v>
      </c>
      <c r="W300" s="3">
        <v>378500</v>
      </c>
      <c r="X300" s="3">
        <v>365000</v>
      </c>
      <c r="Y300" s="3">
        <v>315000</v>
      </c>
      <c r="Z300" s="3">
        <v>418000</v>
      </c>
      <c r="AA300" s="3">
        <v>0</v>
      </c>
      <c r="AB300" s="3">
        <v>0</v>
      </c>
      <c r="AC300" s="3">
        <v>0</v>
      </c>
      <c r="AD300" s="3">
        <v>410000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432500</v>
      </c>
      <c r="AL300" s="3">
        <v>464295</v>
      </c>
      <c r="AM300" s="3">
        <v>0</v>
      </c>
      <c r="AN300" s="4">
        <v>491250</v>
      </c>
      <c r="AO300" s="4">
        <v>500000</v>
      </c>
      <c r="AP300" s="4">
        <v>566000</v>
      </c>
      <c r="AQ300" s="4">
        <v>573500</v>
      </c>
      <c r="AR300" s="4">
        <v>590000</v>
      </c>
    </row>
    <row r="301" spans="1:44" ht="15" x14ac:dyDescent="0.2">
      <c r="A301" s="2" t="s">
        <v>270</v>
      </c>
      <c r="B301" s="3" t="s">
        <v>287</v>
      </c>
      <c r="C301" s="3">
        <v>0</v>
      </c>
      <c r="D301" s="3">
        <f>IFERROR(VLOOKUP(B301,'[1]All Metro Suburbs'!B$2:D$483,3,FALSE),0)</f>
        <v>0</v>
      </c>
      <c r="E301" s="3">
        <f>IFERROR(VLOOKUP(B301,[2]LSG_Stats_Combined!B$2:D$478,3,FALSE),0)</f>
        <v>0</v>
      </c>
      <c r="F301" s="3">
        <f>IFERROR(VLOOKUP(B301,[3]Sheet1!B$2:D$478,3,FALSE),0)</f>
        <v>0</v>
      </c>
      <c r="G301" s="3">
        <v>0</v>
      </c>
      <c r="H301" s="3">
        <f>IFERROR(VLOOKUP(B301,'[1]All Metro Suburbs'!B$2:F$483,5,FALSE),)</f>
        <v>0</v>
      </c>
      <c r="I301" s="3">
        <f>IFERROR(VLOOKUP(B301,[2]LSG_Stats_Combined!B$2:F$478,5,FALSE),)</f>
        <v>0</v>
      </c>
      <c r="J301" s="3">
        <f>IFERROR(VLOOKUP(B301,[3]Sheet1!B$2:F$478,5,FALSE),0)</f>
        <v>0</v>
      </c>
      <c r="K301" s="3">
        <f>IFERROR(VLOOKUP(B301,[4]Sheet1!B$2:F$478,5,FALSE),0)</f>
        <v>0</v>
      </c>
      <c r="L301" s="3">
        <f>IFERROR(VLOOKUP(B301,[5]LSG_Stats_Combined_2016q2!B$2:F$479,5,FALSE),0)</f>
        <v>0</v>
      </c>
      <c r="M301" s="3">
        <f>IFERROR(VLOOKUP(B301,[6]LSG_Stats_Combined_2016q3!B$2:F$479,5,FALSE),0)</f>
        <v>0</v>
      </c>
      <c r="N301" s="3">
        <f>IFERROR(VLOOKUP(B301,[7]LSG_Stats_Combined_2016q4!B$2:F$478,5,FALSE),0)</f>
        <v>0</v>
      </c>
      <c r="O301" s="3">
        <f>IFERROR(VLOOKUP(B301,[8]LSG_Stats_Combined_2017q1!B$2:F$479,5,FALSE),0)</f>
        <v>0</v>
      </c>
      <c r="P301" s="3">
        <f>IFERROR(VLOOKUP(B301,[9]LSG_Stats_Combined_2017q2!B$2:F$479,5,FALSE),0)</f>
        <v>0</v>
      </c>
      <c r="Q301" s="3">
        <f>IFERROR(VLOOKUP(B301,[10]City_Suburb_2017q3!B$2:F$479,5,FALSE),0)</f>
        <v>0</v>
      </c>
      <c r="R301" s="3">
        <f>IFERROR(VLOOKUP(B301,[11]LSG_Stats_Combined_2017q4!B$2:F$480,5,FALSE),0)</f>
        <v>264500</v>
      </c>
      <c r="S301" s="3">
        <f>IFERROR(VLOOKUP(B301,[12]LSG_Stats_Combined_2018q1!B$1:G$480,5,FALSE),0)</f>
        <v>325000</v>
      </c>
      <c r="T301" s="3">
        <v>319500</v>
      </c>
      <c r="U301" s="3">
        <v>337500</v>
      </c>
      <c r="V301" s="3">
        <v>335000</v>
      </c>
      <c r="W301" s="3">
        <v>287500</v>
      </c>
      <c r="X301" s="3">
        <v>315500</v>
      </c>
      <c r="Y301" s="3">
        <v>305000</v>
      </c>
      <c r="Z301" s="3">
        <v>310000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400000</v>
      </c>
      <c r="AL301" s="3">
        <v>525000</v>
      </c>
      <c r="AM301" s="3">
        <v>0</v>
      </c>
      <c r="AN301" s="4">
        <v>369000</v>
      </c>
      <c r="AO301" s="4">
        <v>544000</v>
      </c>
      <c r="AP301" s="4">
        <v>537250</v>
      </c>
      <c r="AQ301" s="4">
        <v>490000</v>
      </c>
      <c r="AR301" s="4">
        <v>530000</v>
      </c>
    </row>
    <row r="302" spans="1:44" ht="15" x14ac:dyDescent="0.2">
      <c r="A302" s="2" t="s">
        <v>270</v>
      </c>
      <c r="B302" s="3" t="s">
        <v>288</v>
      </c>
      <c r="C302" s="3">
        <v>0</v>
      </c>
      <c r="D302" s="3">
        <f>IFERROR(VLOOKUP(B302,'[1]All Metro Suburbs'!B$2:D$483,3,FALSE),0)</f>
        <v>0</v>
      </c>
      <c r="E302" s="3">
        <f>IFERROR(VLOOKUP(B302,[2]LSG_Stats_Combined!B$2:D$478,3,FALSE),0)</f>
        <v>0</v>
      </c>
      <c r="F302" s="3">
        <f>IFERROR(VLOOKUP(B302,[3]Sheet1!B$2:D$478,3,FALSE),0)</f>
        <v>0</v>
      </c>
      <c r="G302" s="3">
        <v>0</v>
      </c>
      <c r="H302" s="3">
        <f>IFERROR(VLOOKUP(B302,'[1]All Metro Suburbs'!B$2:F$483,5,FALSE),)</f>
        <v>0</v>
      </c>
      <c r="I302" s="3">
        <f>IFERROR(VLOOKUP(B302,[2]LSG_Stats_Combined!B$2:F$478,5,FALSE),)</f>
        <v>0</v>
      </c>
      <c r="J302" s="3">
        <f>IFERROR(VLOOKUP(B302,[3]Sheet1!B$2:F$478,5,FALSE),0)</f>
        <v>0</v>
      </c>
      <c r="K302" s="3">
        <f>IFERROR(VLOOKUP(B302,[4]Sheet1!B$2:F$478,5,FALSE),0)</f>
        <v>0</v>
      </c>
      <c r="L302" s="3">
        <f>IFERROR(VLOOKUP(B302,[5]LSG_Stats_Combined_2016q2!B$2:F$479,5,FALSE),0)</f>
        <v>0</v>
      </c>
      <c r="M302" s="3">
        <f>IFERROR(VLOOKUP(B302,[6]LSG_Stats_Combined_2016q3!B$2:F$479,5,FALSE),0)</f>
        <v>0</v>
      </c>
      <c r="N302" s="3">
        <f>IFERROR(VLOOKUP(B302,[7]LSG_Stats_Combined_2016q4!B$2:F$478,5,FALSE),0)</f>
        <v>0</v>
      </c>
      <c r="O302" s="3">
        <f>IFERROR(VLOOKUP(B302,[8]LSG_Stats_Combined_2017q1!B$2:F$479,5,FALSE),0)</f>
        <v>0</v>
      </c>
      <c r="P302" s="3">
        <f>IFERROR(VLOOKUP(B302,[9]LSG_Stats_Combined_2017q2!B$2:F$479,5,FALSE),0)</f>
        <v>0</v>
      </c>
      <c r="Q302" s="3">
        <f>IFERROR(VLOOKUP(B302,[10]City_Suburb_2017q3!B$2:F$479,5,FALSE),0)</f>
        <v>0</v>
      </c>
      <c r="R302" s="3">
        <f>IFERROR(VLOOKUP(B302,[11]LSG_Stats_Combined_2017q4!B$2:F$480,5,FALSE),0)</f>
        <v>0</v>
      </c>
      <c r="S302" s="3">
        <f>IFERROR(VLOOKUP(B302,[12]LSG_Stats_Combined_2018q1!B$1:G$480,5,FALSE),0)</f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0</v>
      </c>
      <c r="AE302" s="3">
        <v>0</v>
      </c>
      <c r="AF302" s="3">
        <v>311250</v>
      </c>
      <c r="AG302" s="3">
        <v>0</v>
      </c>
      <c r="AH302" s="3">
        <v>0</v>
      </c>
      <c r="AI302" s="3">
        <v>387000</v>
      </c>
      <c r="AJ302" s="3">
        <v>380000</v>
      </c>
      <c r="AK302" s="3">
        <v>0</v>
      </c>
      <c r="AL302" s="3">
        <v>0</v>
      </c>
      <c r="AM302" s="3">
        <v>430000</v>
      </c>
      <c r="AN302" s="4">
        <v>0</v>
      </c>
      <c r="AO302" s="4">
        <v>0</v>
      </c>
      <c r="AP302" s="4">
        <v>0</v>
      </c>
      <c r="AQ302" s="4">
        <v>0</v>
      </c>
      <c r="AR302" s="4">
        <v>0</v>
      </c>
    </row>
    <row r="303" spans="1:44" ht="15" x14ac:dyDescent="0.2">
      <c r="A303" s="2" t="s">
        <v>270</v>
      </c>
      <c r="B303" s="3" t="s">
        <v>289</v>
      </c>
      <c r="C303" s="3">
        <v>352500</v>
      </c>
      <c r="D303" s="3">
        <f>IFERROR(VLOOKUP(B303,'[1]All Metro Suburbs'!B$2:D$483,3,FALSE),0)</f>
        <v>335000</v>
      </c>
      <c r="E303" s="3">
        <f>IFERROR(VLOOKUP(B303,[2]LSG_Stats_Combined!B$2:D$478,3,FALSE),0)</f>
        <v>355000</v>
      </c>
      <c r="F303" s="3">
        <f>IFERROR(VLOOKUP(B303,[3]Sheet1!B$2:D$478,3,FALSE),0)</f>
        <v>338500</v>
      </c>
      <c r="G303" s="3">
        <v>306000</v>
      </c>
      <c r="H303" s="3">
        <f>IFERROR(VLOOKUP(B303,'[1]All Metro Suburbs'!B$2:F$483,5,FALSE),)</f>
        <v>294250</v>
      </c>
      <c r="I303" s="3">
        <f>IFERROR(VLOOKUP(B303,[2]LSG_Stats_Combined!B$2:F$478,5,FALSE),)</f>
        <v>303000</v>
      </c>
      <c r="J303" s="3">
        <f>IFERROR(VLOOKUP(B303,[3]Sheet1!B$2:F$478,5,FALSE),0)</f>
        <v>398500</v>
      </c>
      <c r="K303" s="3">
        <f>IFERROR(VLOOKUP(B303,[4]Sheet1!B$2:F$478,5,FALSE),0)</f>
        <v>298250</v>
      </c>
      <c r="L303" s="3">
        <f>IFERROR(VLOOKUP(B303,[5]LSG_Stats_Combined_2016q2!B$2:F$479,5,FALSE),0)</f>
        <v>335500</v>
      </c>
      <c r="M303" s="3">
        <f>IFERROR(VLOOKUP(B303,[6]LSG_Stats_Combined_2016q3!B$2:F$479,5,FALSE),0)</f>
        <v>337500</v>
      </c>
      <c r="N303" s="3">
        <f>IFERROR(VLOOKUP(B303,[7]LSG_Stats_Combined_2016q4!B$2:F$478,5,FALSE),0)</f>
        <v>327500</v>
      </c>
      <c r="O303" s="3">
        <f>IFERROR(VLOOKUP(B303,[8]LSG_Stats_Combined_2017q1!B$2:F$479,5,FALSE),0)</f>
        <v>355000</v>
      </c>
      <c r="P303" s="3">
        <f>IFERROR(VLOOKUP(B303,[9]LSG_Stats_Combined_2017q2!B$2:F$479,5,FALSE),0)</f>
        <v>350000</v>
      </c>
      <c r="Q303" s="3">
        <f>IFERROR(VLOOKUP(B303,[10]City_Suburb_2017q3!B$2:F$479,5,FALSE),0)</f>
        <v>385000</v>
      </c>
      <c r="R303" s="3">
        <f>IFERROR(VLOOKUP(B303,[11]LSG_Stats_Combined_2017q4!B$2:F$480,5,FALSE),0)</f>
        <v>345000</v>
      </c>
      <c r="S303" s="3">
        <f>IFERROR(VLOOKUP(B303,[12]LSG_Stats_Combined_2018q1!B$1:G$480,5,FALSE),0)</f>
        <v>336250</v>
      </c>
      <c r="T303" s="3">
        <v>360000</v>
      </c>
      <c r="U303" s="3">
        <v>340000</v>
      </c>
      <c r="V303" s="3">
        <v>370000</v>
      </c>
      <c r="W303" s="3">
        <v>390000</v>
      </c>
      <c r="X303" s="3">
        <v>380000</v>
      </c>
      <c r="Y303" s="3">
        <v>372500</v>
      </c>
      <c r="Z303" s="3">
        <v>363000</v>
      </c>
      <c r="AA303" s="3">
        <v>294500</v>
      </c>
      <c r="AB303" s="3">
        <v>249000</v>
      </c>
      <c r="AC303" s="3">
        <v>292500</v>
      </c>
      <c r="AD303" s="3">
        <v>300000</v>
      </c>
      <c r="AE303" s="3">
        <v>292500</v>
      </c>
      <c r="AF303" s="3">
        <v>0</v>
      </c>
      <c r="AG303" s="3">
        <v>307937.5</v>
      </c>
      <c r="AH303" s="3">
        <v>326000</v>
      </c>
      <c r="AI303" s="3">
        <v>0</v>
      </c>
      <c r="AJ303" s="3">
        <v>0</v>
      </c>
      <c r="AK303" s="3">
        <v>590000</v>
      </c>
      <c r="AL303" s="3">
        <v>532500</v>
      </c>
      <c r="AM303" s="3">
        <v>0</v>
      </c>
      <c r="AN303" s="4">
        <v>535250</v>
      </c>
      <c r="AO303" s="4">
        <v>650000</v>
      </c>
      <c r="AP303" s="4">
        <v>625000</v>
      </c>
      <c r="AQ303" s="4">
        <v>648000</v>
      </c>
      <c r="AR303" s="4">
        <v>652500</v>
      </c>
    </row>
    <row r="304" spans="1:44" ht="15" x14ac:dyDescent="0.2">
      <c r="A304" s="2" t="s">
        <v>270</v>
      </c>
      <c r="B304" s="3" t="s">
        <v>130</v>
      </c>
      <c r="C304" s="3">
        <v>0</v>
      </c>
      <c r="D304" s="3">
        <f>IFERROR(VLOOKUP(B304,'[1]All Metro Suburbs'!B$2:D$483,3,FALSE),0)</f>
        <v>0</v>
      </c>
      <c r="E304" s="3">
        <f>IFERROR(VLOOKUP(B304,[2]LSG_Stats_Combined!B$2:D$478,3,FALSE),0)</f>
        <v>0</v>
      </c>
      <c r="F304" s="3">
        <f>IFERROR(VLOOKUP(B304,[3]Sheet1!B$2:D$478,3,FALSE),0)</f>
        <v>0</v>
      </c>
      <c r="G304" s="3">
        <v>0</v>
      </c>
      <c r="H304" s="3">
        <f>IFERROR(VLOOKUP(B304,'[1]All Metro Suburbs'!B$2:F$483,5,FALSE),)</f>
        <v>0</v>
      </c>
      <c r="I304" s="3">
        <f>IFERROR(VLOOKUP(B304,[2]LSG_Stats_Combined!B$2:F$478,5,FALSE),)</f>
        <v>0</v>
      </c>
      <c r="J304" s="3">
        <f>IFERROR(VLOOKUP(B304,[3]Sheet1!B$2:F$478,5,FALSE),0)</f>
        <v>0</v>
      </c>
      <c r="K304" s="3">
        <f>IFERROR(VLOOKUP(B304,[4]Sheet1!B$2:F$478,5,FALSE),0)</f>
        <v>0</v>
      </c>
      <c r="L304" s="3">
        <f>IFERROR(VLOOKUP(B304,[5]LSG_Stats_Combined_2016q2!B$2:F$479,5,FALSE),0)</f>
        <v>0</v>
      </c>
      <c r="M304" s="3">
        <f>IFERROR(VLOOKUP(B304,[6]LSG_Stats_Combined_2016q3!B$2:F$479,5,FALSE),0)</f>
        <v>0</v>
      </c>
      <c r="N304" s="3">
        <f>IFERROR(VLOOKUP(B304,[7]LSG_Stats_Combined_2016q4!B$2:F$478,5,FALSE),0)</f>
        <v>0</v>
      </c>
      <c r="O304" s="3">
        <f>IFERROR(VLOOKUP(B304,[8]LSG_Stats_Combined_2017q1!B$2:F$479,5,FALSE),0)</f>
        <v>0</v>
      </c>
      <c r="P304" s="3">
        <f>IFERROR(VLOOKUP(B304,[9]LSG_Stats_Combined_2017q2!B$2:F$479,5,FALSE),0)</f>
        <v>0</v>
      </c>
      <c r="Q304" s="3">
        <f>IFERROR(VLOOKUP(B304,[10]City_Suburb_2017q3!B$2:F$479,5,FALSE),0)</f>
        <v>0</v>
      </c>
      <c r="R304" s="3">
        <f>IFERROR(VLOOKUP(B304,[11]LSG_Stats_Combined_2017q4!B$2:F$480,5,FALSE),0)</f>
        <v>0</v>
      </c>
      <c r="S304" s="3">
        <f>IFERROR(VLOOKUP(B304,[12]LSG_Stats_Combined_2018q1!B$1:G$480,5,FALSE),0)</f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0</v>
      </c>
      <c r="AE304" s="3">
        <v>0</v>
      </c>
      <c r="AF304" s="3">
        <v>310500</v>
      </c>
      <c r="AG304" s="3">
        <v>0</v>
      </c>
      <c r="AH304" s="3">
        <v>0</v>
      </c>
      <c r="AI304" s="3">
        <v>375000</v>
      </c>
      <c r="AJ304" s="3">
        <v>382500</v>
      </c>
      <c r="AK304" s="3">
        <v>0</v>
      </c>
      <c r="AL304" s="3">
        <v>575000</v>
      </c>
      <c r="AM304" s="3">
        <v>435000</v>
      </c>
      <c r="AN304" s="4">
        <v>0</v>
      </c>
      <c r="AO304" s="4">
        <v>0</v>
      </c>
      <c r="AP304" s="4">
        <v>0</v>
      </c>
      <c r="AQ304" s="4">
        <v>535000</v>
      </c>
      <c r="AR304" s="4">
        <v>600000</v>
      </c>
    </row>
    <row r="305" spans="1:44" ht="15" x14ac:dyDescent="0.2">
      <c r="A305" s="2" t="s">
        <v>270</v>
      </c>
      <c r="B305" s="3" t="s">
        <v>25</v>
      </c>
      <c r="C305" s="3">
        <v>0</v>
      </c>
      <c r="D305" s="3">
        <f>IFERROR(VLOOKUP(B305,'[1]All Metro Suburbs'!B$2:D$483,3,FALSE),0)</f>
        <v>0</v>
      </c>
      <c r="E305" s="3">
        <f>IFERROR(VLOOKUP(B305,[2]LSG_Stats_Combined!B$2:D$478,3,FALSE),0)</f>
        <v>0</v>
      </c>
      <c r="F305" s="3">
        <f>IFERROR(VLOOKUP(B305,[3]Sheet1!B$2:D$478,3,FALSE),0)</f>
        <v>0</v>
      </c>
      <c r="G305" s="3">
        <v>0</v>
      </c>
      <c r="H305" s="3">
        <f>IFERROR(VLOOKUP(B305,'[1]All Metro Suburbs'!B$2:F$483,5,FALSE),)</f>
        <v>0</v>
      </c>
      <c r="I305" s="3">
        <f>IFERROR(VLOOKUP(B305,[2]LSG_Stats_Combined!B$2:F$478,5,FALSE),)</f>
        <v>0</v>
      </c>
      <c r="J305" s="3">
        <f>IFERROR(VLOOKUP(B305,[3]Sheet1!B$2:F$478,5,FALSE),0)</f>
        <v>0</v>
      </c>
      <c r="K305" s="3">
        <f>IFERROR(VLOOKUP(B305,[4]Sheet1!B$2:F$478,5,FALSE),0)</f>
        <v>0</v>
      </c>
      <c r="L305" s="3">
        <f>IFERROR(VLOOKUP(B305,[5]LSG_Stats_Combined_2016q2!B$2:F$479,5,FALSE),0)</f>
        <v>0</v>
      </c>
      <c r="M305" s="3">
        <f>IFERROR(VLOOKUP(B305,[6]LSG_Stats_Combined_2016q3!B$2:F$479,5,FALSE),0)</f>
        <v>0</v>
      </c>
      <c r="N305" s="3">
        <f>IFERROR(VLOOKUP(B305,[7]LSG_Stats_Combined_2016q4!B$2:F$478,5,FALSE),0)</f>
        <v>0</v>
      </c>
      <c r="O305" s="3">
        <f>IFERROR(VLOOKUP(B305,[8]LSG_Stats_Combined_2017q1!B$2:F$479,5,FALSE),0)</f>
        <v>0</v>
      </c>
      <c r="P305" s="3">
        <f>IFERROR(VLOOKUP(B305,[9]LSG_Stats_Combined_2017q2!B$2:F$479,5,FALSE),0)</f>
        <v>0</v>
      </c>
      <c r="Q305" s="3">
        <f>IFERROR(VLOOKUP(B305,[10]City_Suburb_2017q3!B$2:F$479,5,FALSE),0)</f>
        <v>0</v>
      </c>
      <c r="R305" s="3">
        <f>IFERROR(VLOOKUP(B305,[11]LSG_Stats_Combined_2017q4!B$2:F$480,5,FALSE),0)</f>
        <v>0</v>
      </c>
      <c r="S305" s="3">
        <f>IFERROR(VLOOKUP(B305,[12]LSG_Stats_Combined_2018q1!B$1:G$480,5,FALSE),0)</f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271250</v>
      </c>
      <c r="AB305" s="3">
        <v>271000</v>
      </c>
      <c r="AC305" s="3">
        <v>305000</v>
      </c>
      <c r="AD305" s="3">
        <v>283500</v>
      </c>
      <c r="AE305" s="3">
        <v>310000</v>
      </c>
      <c r="AF305" s="3">
        <v>720000</v>
      </c>
      <c r="AG305" s="3">
        <v>345000</v>
      </c>
      <c r="AH305" s="3">
        <v>350000</v>
      </c>
      <c r="AI305" s="3">
        <v>0</v>
      </c>
      <c r="AJ305" s="3">
        <v>900000</v>
      </c>
      <c r="AK305" s="3">
        <v>0</v>
      </c>
      <c r="AL305" s="3">
        <v>0</v>
      </c>
      <c r="AM305" s="3">
        <v>695000</v>
      </c>
      <c r="AN305" s="4">
        <v>0</v>
      </c>
      <c r="AO305" s="4">
        <v>0</v>
      </c>
      <c r="AP305" s="4">
        <v>0</v>
      </c>
      <c r="AQ305" s="4">
        <v>0</v>
      </c>
      <c r="AR305" s="4">
        <v>0</v>
      </c>
    </row>
    <row r="306" spans="1:44" ht="15" x14ac:dyDescent="0.2">
      <c r="A306" s="2" t="s">
        <v>270</v>
      </c>
      <c r="B306" s="3" t="s">
        <v>290</v>
      </c>
      <c r="C306" s="3">
        <v>0</v>
      </c>
      <c r="D306" s="3">
        <f>IFERROR(VLOOKUP(B306,'[1]All Metro Suburbs'!B$2:D$483,3,FALSE),0)</f>
        <v>0</v>
      </c>
      <c r="E306" s="3">
        <f>IFERROR(VLOOKUP(B306,[2]LSG_Stats_Combined!B$2:D$478,3,FALSE),0)</f>
        <v>0</v>
      </c>
      <c r="F306" s="3">
        <f>IFERROR(VLOOKUP(B306,[3]Sheet1!B$2:D$478,3,FALSE),0)</f>
        <v>0</v>
      </c>
      <c r="G306" s="3">
        <v>0</v>
      </c>
      <c r="H306" s="3">
        <f>IFERROR(VLOOKUP(B306,'[1]All Metro Suburbs'!B$2:F$483,5,FALSE),)</f>
        <v>0</v>
      </c>
      <c r="I306" s="3">
        <f>IFERROR(VLOOKUP(B306,[2]LSG_Stats_Combined!B$2:F$478,5,FALSE),)</f>
        <v>0</v>
      </c>
      <c r="J306" s="3">
        <f>IFERROR(VLOOKUP(B306,[3]Sheet1!B$2:F$478,5,FALSE),0)</f>
        <v>0</v>
      </c>
      <c r="K306" s="3">
        <f>IFERROR(VLOOKUP(B306,[4]Sheet1!B$2:F$478,5,FALSE),0)</f>
        <v>0</v>
      </c>
      <c r="L306" s="3">
        <f>IFERROR(VLOOKUP(B306,[5]LSG_Stats_Combined_2016q2!B$2:F$479,5,FALSE),0)</f>
        <v>0</v>
      </c>
      <c r="M306" s="3">
        <f>IFERROR(VLOOKUP(B306,[6]LSG_Stats_Combined_2016q3!B$2:F$479,5,FALSE),0)</f>
        <v>0</v>
      </c>
      <c r="N306" s="3">
        <f>IFERROR(VLOOKUP(B306,[7]LSG_Stats_Combined_2016q4!B$2:F$478,5,FALSE),0)</f>
        <v>0</v>
      </c>
      <c r="O306" s="3">
        <f>IFERROR(VLOOKUP(B306,[8]LSG_Stats_Combined_2017q1!B$2:F$479,5,FALSE),0)</f>
        <v>0</v>
      </c>
      <c r="P306" s="3">
        <f>IFERROR(VLOOKUP(B306,[9]LSG_Stats_Combined_2017q2!B$2:F$479,5,FALSE),0)</f>
        <v>0</v>
      </c>
      <c r="Q306" s="3">
        <f>IFERROR(VLOOKUP(B306,[10]City_Suburb_2017q3!B$2:F$479,5,FALSE),0)</f>
        <v>0</v>
      </c>
      <c r="R306" s="3">
        <f>IFERROR(VLOOKUP(B306,[11]LSG_Stats_Combined_2017q4!B$2:F$480,5,FALSE),0)</f>
        <v>0</v>
      </c>
      <c r="S306" s="3">
        <f>IFERROR(VLOOKUP(B306,[12]LSG_Stats_Combined_2018q1!B$1:G$480,5,FALSE),0)</f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582500</v>
      </c>
      <c r="AB306" s="3">
        <v>0</v>
      </c>
      <c r="AC306" s="3">
        <v>466250</v>
      </c>
      <c r="AD306" s="3">
        <v>820000</v>
      </c>
      <c r="AE306" s="3">
        <v>720000</v>
      </c>
      <c r="AF306" s="3">
        <v>0</v>
      </c>
      <c r="AG306" s="3">
        <v>0</v>
      </c>
      <c r="AH306" s="3">
        <v>861000</v>
      </c>
      <c r="AI306" s="3">
        <v>0</v>
      </c>
      <c r="AJ306" s="3">
        <v>0</v>
      </c>
      <c r="AK306" s="3">
        <v>0</v>
      </c>
      <c r="AL306" s="3">
        <v>0</v>
      </c>
      <c r="AM306" s="3">
        <v>0</v>
      </c>
      <c r="AN306" s="4">
        <v>0</v>
      </c>
      <c r="AO306" s="4">
        <v>0</v>
      </c>
      <c r="AP306" s="4">
        <v>0</v>
      </c>
      <c r="AQ306" s="4">
        <v>0</v>
      </c>
      <c r="AR306" s="4">
        <v>0</v>
      </c>
    </row>
    <row r="307" spans="1:44" ht="15" x14ac:dyDescent="0.2">
      <c r="A307" s="2" t="s">
        <v>270</v>
      </c>
      <c r="B307" s="3" t="s">
        <v>291</v>
      </c>
      <c r="C307" s="3">
        <v>211500</v>
      </c>
      <c r="D307" s="3">
        <f>IFERROR(VLOOKUP(B307,'[1]All Metro Suburbs'!B$2:D$483,3,FALSE),0)</f>
        <v>263500</v>
      </c>
      <c r="E307" s="3">
        <f>IFERROR(VLOOKUP(B307,[2]LSG_Stats_Combined!B$2:D$478,3,FALSE),0)</f>
        <v>215000</v>
      </c>
      <c r="F307" s="3">
        <f>IFERROR(VLOOKUP(B307,[3]Sheet1!B$2:D$478,3,FALSE),0)</f>
        <v>217500</v>
      </c>
      <c r="G307" s="3">
        <v>280000</v>
      </c>
      <c r="H307" s="3">
        <f>IFERROR(VLOOKUP(B307,'[1]All Metro Suburbs'!B$2:F$483,5,FALSE),)</f>
        <v>251000</v>
      </c>
      <c r="I307" s="3">
        <f>IFERROR(VLOOKUP(B307,[2]LSG_Stats_Combined!B$2:F$478,5,FALSE),)</f>
        <v>220000</v>
      </c>
      <c r="J307" s="3">
        <f>IFERROR(VLOOKUP(B307,[3]Sheet1!B$2:F$478,5,FALSE),0)</f>
        <v>274000</v>
      </c>
      <c r="K307" s="3">
        <f>IFERROR(VLOOKUP(B307,[4]Sheet1!B$2:F$478,5,FALSE),0)</f>
        <v>285000</v>
      </c>
      <c r="L307" s="3">
        <f>IFERROR(VLOOKUP(B307,[5]LSG_Stats_Combined_2016q2!B$2:F$479,5,FALSE),0)</f>
        <v>253000</v>
      </c>
      <c r="M307" s="3">
        <f>IFERROR(VLOOKUP(B307,[6]LSG_Stats_Combined_2016q3!B$2:F$479,5,FALSE),0)</f>
        <v>260000</v>
      </c>
      <c r="N307" s="3">
        <f>IFERROR(VLOOKUP(B307,[7]LSG_Stats_Combined_2016q4!B$2:F$478,5,FALSE),0)</f>
        <v>290000</v>
      </c>
      <c r="O307" s="3">
        <f>IFERROR(VLOOKUP(B307,[8]LSG_Stats_Combined_2017q1!B$2:F$479,5,FALSE),0)</f>
        <v>258000</v>
      </c>
      <c r="P307" s="3">
        <f>IFERROR(VLOOKUP(B307,[9]LSG_Stats_Combined_2017q2!B$2:F$479,5,FALSE),0)</f>
        <v>271000</v>
      </c>
      <c r="Q307" s="3">
        <f>IFERROR(VLOOKUP(B307,[10]City_Suburb_2017q3!B$2:F$479,5,FALSE),0)</f>
        <v>219000</v>
      </c>
      <c r="R307" s="3">
        <f>IFERROR(VLOOKUP(B307,[11]LSG_Stats_Combined_2017q4!B$2:F$480,5,FALSE),0)</f>
        <v>285000</v>
      </c>
      <c r="S307" s="3">
        <f>IFERROR(VLOOKUP(B307,[12]LSG_Stats_Combined_2018q1!B$1:G$480,5,FALSE),0)</f>
        <v>248750</v>
      </c>
      <c r="T307" s="3">
        <v>277000</v>
      </c>
      <c r="U307" s="3">
        <v>205000</v>
      </c>
      <c r="V307" s="3">
        <v>255000</v>
      </c>
      <c r="W307" s="3">
        <v>245000</v>
      </c>
      <c r="X307" s="3">
        <v>265000</v>
      </c>
      <c r="Y307" s="3">
        <v>257000</v>
      </c>
      <c r="Z307" s="3">
        <v>230000</v>
      </c>
      <c r="AA307" s="3">
        <v>0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405500</v>
      </c>
      <c r="AL307" s="3">
        <v>360000</v>
      </c>
      <c r="AM307" s="3">
        <v>0</v>
      </c>
      <c r="AN307" s="4">
        <v>425000</v>
      </c>
      <c r="AO307" s="4">
        <v>470000</v>
      </c>
      <c r="AP307" s="4">
        <v>512500</v>
      </c>
      <c r="AQ307" s="4">
        <v>551000</v>
      </c>
      <c r="AR307" s="4">
        <v>560000</v>
      </c>
    </row>
    <row r="308" spans="1:44" ht="15" x14ac:dyDescent="0.2">
      <c r="A308" s="2" t="s">
        <v>270</v>
      </c>
      <c r="B308" s="3" t="s">
        <v>292</v>
      </c>
      <c r="C308" s="3">
        <v>0</v>
      </c>
      <c r="D308" s="3">
        <f>IFERROR(VLOOKUP(B308,'[1]All Metro Suburbs'!B$2:D$483,3,FALSE),0)</f>
        <v>0</v>
      </c>
      <c r="E308" s="3">
        <f>IFERROR(VLOOKUP(B308,[2]LSG_Stats_Combined!B$2:D$478,3,FALSE),0)</f>
        <v>0</v>
      </c>
      <c r="F308" s="3">
        <f>IFERROR(VLOOKUP(B308,[3]Sheet1!B$2:D$478,3,FALSE),0)</f>
        <v>0</v>
      </c>
      <c r="G308" s="3">
        <v>0</v>
      </c>
      <c r="H308" s="3">
        <f>IFERROR(VLOOKUP(B308,'[1]All Metro Suburbs'!B$2:F$483,5,FALSE),)</f>
        <v>0</v>
      </c>
      <c r="I308" s="3">
        <f>IFERROR(VLOOKUP(B308,[2]LSG_Stats_Combined!B$2:F$478,5,FALSE),)</f>
        <v>0</v>
      </c>
      <c r="J308" s="3">
        <f>IFERROR(VLOOKUP(B308,[3]Sheet1!B$2:F$478,5,FALSE),0)</f>
        <v>0</v>
      </c>
      <c r="K308" s="3">
        <f>IFERROR(VLOOKUP(B308,[4]Sheet1!B$2:F$478,5,FALSE),0)</f>
        <v>0</v>
      </c>
      <c r="L308" s="3">
        <f>IFERROR(VLOOKUP(B308,[5]LSG_Stats_Combined_2016q2!B$2:F$479,5,FALSE),0)</f>
        <v>0</v>
      </c>
      <c r="M308" s="3">
        <f>IFERROR(VLOOKUP(B308,[6]LSG_Stats_Combined_2016q3!B$2:F$479,5,FALSE),0)</f>
        <v>0</v>
      </c>
      <c r="N308" s="3">
        <f>IFERROR(VLOOKUP(B308,[7]LSG_Stats_Combined_2016q4!B$2:F$478,5,FALSE),0)</f>
        <v>0</v>
      </c>
      <c r="O308" s="3">
        <f>IFERROR(VLOOKUP(B308,[8]LSG_Stats_Combined_2017q1!B$2:F$479,5,FALSE),0)</f>
        <v>0</v>
      </c>
      <c r="P308" s="3">
        <f>IFERROR(VLOOKUP(B308,[9]LSG_Stats_Combined_2017q2!B$2:F$479,5,FALSE),0)</f>
        <v>0</v>
      </c>
      <c r="Q308" s="3">
        <f>IFERROR(VLOOKUP(B308,[10]City_Suburb_2017q3!B$2:F$479,5,FALSE),0)</f>
        <v>0</v>
      </c>
      <c r="R308" s="3">
        <f>IFERROR(VLOOKUP(B308,[11]LSG_Stats_Combined_2017q4!B$2:F$480,5,FALSE),0)</f>
        <v>0</v>
      </c>
      <c r="S308" s="3">
        <f>IFERROR(VLOOKUP(B308,[12]LSG_Stats_Combined_2018q1!B$1:G$480,5,FALSE),0)</f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0</v>
      </c>
      <c r="AL308" s="3">
        <v>0</v>
      </c>
      <c r="AM308" s="3">
        <v>0</v>
      </c>
      <c r="AN308" s="4">
        <v>0</v>
      </c>
      <c r="AO308" s="4">
        <v>0</v>
      </c>
      <c r="AP308" s="4">
        <v>0</v>
      </c>
      <c r="AQ308" s="4">
        <v>0</v>
      </c>
      <c r="AR308" s="4">
        <v>0</v>
      </c>
    </row>
    <row r="309" spans="1:44" ht="15" x14ac:dyDescent="0.2">
      <c r="A309" s="2" t="s">
        <v>270</v>
      </c>
      <c r="B309" s="3" t="s">
        <v>293</v>
      </c>
      <c r="C309" s="3">
        <v>273000</v>
      </c>
      <c r="D309" s="3">
        <f>IFERROR(VLOOKUP(B309,'[1]All Metro Suburbs'!B$2:D$483,3,FALSE),0)</f>
        <v>261000</v>
      </c>
      <c r="E309" s="3">
        <f>IFERROR(VLOOKUP(B309,[2]LSG_Stats_Combined!B$2:D$478,3,FALSE),0)</f>
        <v>285050</v>
      </c>
      <c r="F309" s="3">
        <f>IFERROR(VLOOKUP(B309,[3]Sheet1!B$2:D$478,3,FALSE),0)</f>
        <v>255000</v>
      </c>
      <c r="G309" s="3">
        <v>298750</v>
      </c>
      <c r="H309" s="3">
        <f>IFERROR(VLOOKUP(B309,'[1]All Metro Suburbs'!B$2:F$483,5,FALSE),)</f>
        <v>315000</v>
      </c>
      <c r="I309" s="3">
        <f>IFERROR(VLOOKUP(B309,[2]LSG_Stats_Combined!B$2:F$478,5,FALSE),)</f>
        <v>284250</v>
      </c>
      <c r="J309" s="3">
        <f>IFERROR(VLOOKUP(B309,[3]Sheet1!B$2:F$478,5,FALSE),0)</f>
        <v>248000</v>
      </c>
      <c r="K309" s="3">
        <f>IFERROR(VLOOKUP(B309,[4]Sheet1!B$2:F$478,5,FALSE),0)</f>
        <v>303281.5</v>
      </c>
      <c r="L309" s="3">
        <f>IFERROR(VLOOKUP(B309,[5]LSG_Stats_Combined_2016q2!B$2:F$479,5,FALSE),0)</f>
        <v>273500</v>
      </c>
      <c r="M309" s="3">
        <f>IFERROR(VLOOKUP(B309,[6]LSG_Stats_Combined_2016q3!B$2:F$479,5,FALSE),0)</f>
        <v>290000</v>
      </c>
      <c r="N309" s="3">
        <f>IFERROR(VLOOKUP(B309,[7]LSG_Stats_Combined_2016q4!B$2:F$478,5,FALSE),0)</f>
        <v>288000</v>
      </c>
      <c r="O309" s="3">
        <f>IFERROR(VLOOKUP(B309,[8]LSG_Stats_Combined_2017q1!B$2:F$479,5,FALSE),0)</f>
        <v>275000</v>
      </c>
      <c r="P309" s="3">
        <f>IFERROR(VLOOKUP(B309,[9]LSG_Stats_Combined_2017q2!B$2:F$479,5,FALSE),0)</f>
        <v>270000</v>
      </c>
      <c r="Q309" s="3">
        <f>IFERROR(VLOOKUP(B309,[10]City_Suburb_2017q3!B$2:F$479,5,FALSE),0)</f>
        <v>275500</v>
      </c>
      <c r="R309" s="3">
        <f>IFERROR(VLOOKUP(B309,[11]LSG_Stats_Combined_2017q4!B$2:F$480,5,FALSE),0)</f>
        <v>287500</v>
      </c>
      <c r="S309" s="3">
        <f>IFERROR(VLOOKUP(B309,[12]LSG_Stats_Combined_2018q1!B$1:G$480,5,FALSE),0)</f>
        <v>288500</v>
      </c>
      <c r="T309" s="3">
        <v>289500</v>
      </c>
      <c r="U309" s="3">
        <v>249000</v>
      </c>
      <c r="V309" s="3">
        <v>282500</v>
      </c>
      <c r="W309" s="3">
        <v>265000</v>
      </c>
      <c r="X309" s="3">
        <v>280000</v>
      </c>
      <c r="Y309" s="3">
        <v>297000</v>
      </c>
      <c r="Z309" s="3">
        <v>280000</v>
      </c>
      <c r="AA309" s="3">
        <v>0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422000</v>
      </c>
      <c r="AL309" s="3">
        <v>435000</v>
      </c>
      <c r="AM309" s="3">
        <v>0</v>
      </c>
      <c r="AN309" s="4">
        <v>457000</v>
      </c>
      <c r="AO309" s="4">
        <v>475000</v>
      </c>
      <c r="AP309" s="4">
        <v>511000</v>
      </c>
      <c r="AQ309" s="4">
        <v>550000</v>
      </c>
      <c r="AR309" s="4">
        <v>578250</v>
      </c>
    </row>
    <row r="310" spans="1:44" ht="15" x14ac:dyDescent="0.2">
      <c r="A310" s="2" t="s">
        <v>270</v>
      </c>
      <c r="B310" s="3" t="s">
        <v>294</v>
      </c>
      <c r="C310" s="3">
        <v>570500</v>
      </c>
      <c r="D310" s="3">
        <f>IFERROR(VLOOKUP(B310,'[1]All Metro Suburbs'!B$2:D$483,3,FALSE),0)</f>
        <v>438000</v>
      </c>
      <c r="E310" s="3">
        <f>IFERROR(VLOOKUP(B310,[2]LSG_Stats_Combined!B$2:D$478,3,FALSE),0)</f>
        <v>600000</v>
      </c>
      <c r="F310" s="3">
        <f>IFERROR(VLOOKUP(B310,[3]Sheet1!B$2:D$478,3,FALSE),0)</f>
        <v>771000</v>
      </c>
      <c r="G310" s="3">
        <v>590350</v>
      </c>
      <c r="H310" s="3">
        <f>IFERROR(VLOOKUP(B310,'[1]All Metro Suburbs'!B$2:F$483,5,FALSE),)</f>
        <v>0</v>
      </c>
      <c r="I310" s="3">
        <f>IFERROR(VLOOKUP(B310,[2]LSG_Stats_Combined!B$2:F$478,5,FALSE),)</f>
        <v>513500</v>
      </c>
      <c r="J310" s="3">
        <f>IFERROR(VLOOKUP(B310,[3]Sheet1!B$2:F$478,5,FALSE),0)</f>
        <v>527000</v>
      </c>
      <c r="K310" s="3">
        <f>IFERROR(VLOOKUP(B310,[4]Sheet1!B$2:F$478,5,FALSE),0)</f>
        <v>0</v>
      </c>
      <c r="L310" s="3">
        <f>IFERROR(VLOOKUP(B310,[5]LSG_Stats_Combined_2016q2!B$2:F$479,5,FALSE),0)</f>
        <v>620000</v>
      </c>
      <c r="M310" s="3">
        <f>IFERROR(VLOOKUP(B310,[6]LSG_Stats_Combined_2016q3!B$2:F$479,5,FALSE),0)</f>
        <v>600000</v>
      </c>
      <c r="N310" s="3">
        <f>IFERROR(VLOOKUP(B310,[7]LSG_Stats_Combined_2016q4!B$2:F$478,5,FALSE),0)</f>
        <v>0</v>
      </c>
      <c r="O310" s="3">
        <f>IFERROR(VLOOKUP(B310,[8]LSG_Stats_Combined_2017q1!B$2:F$479,5,FALSE),0)</f>
        <v>651500</v>
      </c>
      <c r="P310" s="3">
        <f>IFERROR(VLOOKUP(B310,[9]LSG_Stats_Combined_2017q2!B$2:F$479,5,FALSE),0)</f>
        <v>630000</v>
      </c>
      <c r="Q310" s="3">
        <f>IFERROR(VLOOKUP(B310,[10]City_Suburb_2017q3!B$2:F$479,5,FALSE),0)</f>
        <v>690000</v>
      </c>
      <c r="R310" s="3">
        <f>IFERROR(VLOOKUP(B310,[11]LSG_Stats_Combined_2017q4!B$2:F$480,5,FALSE),0)</f>
        <v>0</v>
      </c>
      <c r="S310" s="3">
        <f>IFERROR(VLOOKUP(B310,[12]LSG_Stats_Combined_2018q1!B$1:G$480,5,FALSE),0)</f>
        <v>670000</v>
      </c>
      <c r="T310" s="3">
        <v>557000</v>
      </c>
      <c r="U310" s="3">
        <v>623500</v>
      </c>
      <c r="V310" s="3">
        <v>812500</v>
      </c>
      <c r="W310" s="3">
        <v>765000</v>
      </c>
      <c r="X310" s="3">
        <v>425000</v>
      </c>
      <c r="Y310" s="3">
        <v>0</v>
      </c>
      <c r="Z310" s="3">
        <v>0</v>
      </c>
      <c r="AA310" s="3">
        <v>250000</v>
      </c>
      <c r="AB310" s="3">
        <v>220000</v>
      </c>
      <c r="AC310" s="3">
        <v>260000</v>
      </c>
      <c r="AD310" s="3">
        <v>262500</v>
      </c>
      <c r="AE310" s="3">
        <v>262000</v>
      </c>
      <c r="AF310" s="3">
        <v>260000</v>
      </c>
      <c r="AG310" s="3">
        <v>302500</v>
      </c>
      <c r="AH310" s="3">
        <v>302500</v>
      </c>
      <c r="AI310" s="3">
        <v>300000</v>
      </c>
      <c r="AJ310" s="3">
        <v>330000</v>
      </c>
      <c r="AK310" s="3">
        <v>842000</v>
      </c>
      <c r="AL310" s="3">
        <v>0</v>
      </c>
      <c r="AM310" s="3">
        <v>378500</v>
      </c>
      <c r="AN310" s="4">
        <v>0</v>
      </c>
      <c r="AO310" s="4">
        <v>0</v>
      </c>
      <c r="AP310" s="4">
        <v>1000000</v>
      </c>
      <c r="AQ310" s="4">
        <v>860000</v>
      </c>
      <c r="AR310" s="4">
        <v>920000</v>
      </c>
    </row>
    <row r="311" spans="1:44" ht="15" x14ac:dyDescent="0.2">
      <c r="A311" s="2" t="s">
        <v>270</v>
      </c>
      <c r="B311" s="3" t="s">
        <v>295</v>
      </c>
      <c r="C311" s="3">
        <v>0</v>
      </c>
      <c r="D311" s="3">
        <f>IFERROR(VLOOKUP(B311,'[1]All Metro Suburbs'!B$2:D$483,3,FALSE),0)</f>
        <v>326250</v>
      </c>
      <c r="E311" s="3">
        <f>IFERROR(VLOOKUP(B311,[2]LSG_Stats_Combined!B$2:D$478,3,FALSE),0)</f>
        <v>270000</v>
      </c>
      <c r="F311" s="3">
        <f>IFERROR(VLOOKUP(B311,[3]Sheet1!B$2:D$478,3,FALSE),0)</f>
        <v>249500</v>
      </c>
      <c r="G311" s="3">
        <v>0</v>
      </c>
      <c r="H311" s="3">
        <f>IFERROR(VLOOKUP(B311,'[1]All Metro Suburbs'!B$2:F$483,5,FALSE),)</f>
        <v>320000</v>
      </c>
      <c r="I311" s="3">
        <f>IFERROR(VLOOKUP(B311,[2]LSG_Stats_Combined!B$2:F$478,5,FALSE),)</f>
        <v>0</v>
      </c>
      <c r="J311" s="3">
        <f>IFERROR(VLOOKUP(B311,[3]Sheet1!B$2:F$478,5,FALSE),0)</f>
        <v>250000</v>
      </c>
      <c r="K311" s="3">
        <f>IFERROR(VLOOKUP(B311,[4]Sheet1!B$2:F$478,5,FALSE),0)</f>
        <v>0</v>
      </c>
      <c r="L311" s="3">
        <f>IFERROR(VLOOKUP(B311,[5]LSG_Stats_Combined_2016q2!B$2:F$479,5,FALSE),0)</f>
        <v>399950</v>
      </c>
      <c r="M311" s="3">
        <f>IFERROR(VLOOKUP(B311,[6]LSG_Stats_Combined_2016q3!B$2:F$479,5,FALSE),0)</f>
        <v>323000</v>
      </c>
      <c r="N311" s="3">
        <f>IFERROR(VLOOKUP(B311,[7]LSG_Stats_Combined_2016q4!B$2:F$478,5,FALSE),0)</f>
        <v>263500</v>
      </c>
      <c r="O311" s="3">
        <f>IFERROR(VLOOKUP(B311,[8]LSG_Stats_Combined_2017q1!B$2:F$479,5,FALSE),0)</f>
        <v>355250</v>
      </c>
      <c r="P311" s="3">
        <f>IFERROR(VLOOKUP(B311,[9]LSG_Stats_Combined_2017q2!B$2:F$479,5,FALSE),0)</f>
        <v>274500</v>
      </c>
      <c r="Q311" s="3">
        <f>IFERROR(VLOOKUP(B311,[10]City_Suburb_2017q3!B$2:F$479,5,FALSE),0)</f>
        <v>312000</v>
      </c>
      <c r="R311" s="3">
        <f>IFERROR(VLOOKUP(B311,[11]LSG_Stats_Combined_2017q4!B$2:F$480,5,FALSE),0)</f>
        <v>0</v>
      </c>
      <c r="S311" s="3">
        <f>IFERROR(VLOOKUP(B311,[12]LSG_Stats_Combined_2018q1!B$1:G$480,5,FALSE),0)</f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182000</v>
      </c>
      <c r="AB311" s="3">
        <v>210000</v>
      </c>
      <c r="AC311" s="3">
        <v>190000</v>
      </c>
      <c r="AD311" s="3">
        <v>254250</v>
      </c>
      <c r="AE311" s="3">
        <v>200750</v>
      </c>
      <c r="AF311" s="3">
        <v>211250</v>
      </c>
      <c r="AG311" s="3">
        <v>280000</v>
      </c>
      <c r="AH311" s="3">
        <v>265000</v>
      </c>
      <c r="AI311" s="3">
        <v>305000</v>
      </c>
      <c r="AJ311" s="3">
        <v>317500</v>
      </c>
      <c r="AK311" s="3">
        <v>0</v>
      </c>
      <c r="AL311" s="3">
        <v>0</v>
      </c>
      <c r="AM311" s="3">
        <v>375000</v>
      </c>
      <c r="AN311" s="4">
        <v>0</v>
      </c>
      <c r="AO311" s="4">
        <v>0</v>
      </c>
      <c r="AP311" s="4">
        <v>0</v>
      </c>
      <c r="AQ311" s="4">
        <v>0</v>
      </c>
      <c r="AR311" s="4">
        <v>0</v>
      </c>
    </row>
    <row r="312" spans="1:44" ht="15" x14ac:dyDescent="0.2">
      <c r="A312" s="2" t="s">
        <v>270</v>
      </c>
      <c r="B312" s="3" t="s">
        <v>296</v>
      </c>
      <c r="C312" s="3">
        <v>0</v>
      </c>
      <c r="D312" s="3">
        <f>IFERROR(VLOOKUP(B312,'[1]All Metro Suburbs'!B$2:D$483,3,FALSE),0)</f>
        <v>0</v>
      </c>
      <c r="E312" s="3">
        <f>IFERROR(VLOOKUP(B312,[2]LSG_Stats_Combined!B$2:D$478,3,FALSE),0)</f>
        <v>0</v>
      </c>
      <c r="F312" s="3">
        <f>IFERROR(VLOOKUP(B312,[3]Sheet1!B$2:D$478,3,FALSE),0)</f>
        <v>0</v>
      </c>
      <c r="G312" s="3">
        <v>0</v>
      </c>
      <c r="H312" s="3">
        <f>IFERROR(VLOOKUP(B312,'[1]All Metro Suburbs'!B$2:F$483,5,FALSE),)</f>
        <v>0</v>
      </c>
      <c r="I312" s="3">
        <f>IFERROR(VLOOKUP(B312,[2]LSG_Stats_Combined!B$2:F$478,5,FALSE),)</f>
        <v>0</v>
      </c>
      <c r="J312" s="3">
        <f>IFERROR(VLOOKUP(B312,[3]Sheet1!B$2:F$478,5,FALSE),0)</f>
        <v>0</v>
      </c>
      <c r="K312" s="3">
        <f>IFERROR(VLOOKUP(B312,[4]Sheet1!B$2:F$478,5,FALSE),0)</f>
        <v>0</v>
      </c>
      <c r="L312" s="3">
        <f>IFERROR(VLOOKUP(B312,[5]LSG_Stats_Combined_2016q2!B$2:F$479,5,FALSE),0)</f>
        <v>0</v>
      </c>
      <c r="M312" s="3">
        <f>IFERROR(VLOOKUP(B312,[6]LSG_Stats_Combined_2016q3!B$2:F$479,5,FALSE),0)</f>
        <v>0</v>
      </c>
      <c r="N312" s="3">
        <f>IFERROR(VLOOKUP(B312,[7]LSG_Stats_Combined_2016q4!B$2:F$478,5,FALSE),0)</f>
        <v>0</v>
      </c>
      <c r="O312" s="3">
        <f>IFERROR(VLOOKUP(B312,[8]LSG_Stats_Combined_2017q1!B$2:F$479,5,FALSE),0)</f>
        <v>0</v>
      </c>
      <c r="P312" s="3">
        <f>IFERROR(VLOOKUP(B312,[9]LSG_Stats_Combined_2017q2!B$2:F$479,5,FALSE),0)</f>
        <v>0</v>
      </c>
      <c r="Q312" s="3">
        <f>IFERROR(VLOOKUP(B312,[10]City_Suburb_2017q3!B$2:F$479,5,FALSE),0)</f>
        <v>0</v>
      </c>
      <c r="R312" s="3">
        <f>IFERROR(VLOOKUP(B312,[11]LSG_Stats_Combined_2017q4!B$2:F$480,5,FALSE),0)</f>
        <v>0</v>
      </c>
      <c r="S312" s="3">
        <f>IFERROR(VLOOKUP(B312,[12]LSG_Stats_Combined_2018q1!B$1:G$480,5,FALSE),0)</f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250000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271000</v>
      </c>
      <c r="AK312" s="3">
        <v>0</v>
      </c>
      <c r="AL312" s="3">
        <v>0</v>
      </c>
      <c r="AM312" s="3">
        <v>200000</v>
      </c>
      <c r="AN312" s="4">
        <v>0</v>
      </c>
      <c r="AO312" s="4">
        <v>0</v>
      </c>
      <c r="AP312" s="4">
        <v>0</v>
      </c>
      <c r="AQ312" s="4">
        <v>0</v>
      </c>
      <c r="AR312" s="4">
        <v>0</v>
      </c>
    </row>
    <row r="313" spans="1:44" ht="15" x14ac:dyDescent="0.2">
      <c r="A313" s="2" t="s">
        <v>270</v>
      </c>
      <c r="B313" s="3" t="s">
        <v>297</v>
      </c>
      <c r="C313" s="3">
        <v>0</v>
      </c>
      <c r="D313" s="3">
        <f>IFERROR(VLOOKUP(B313,'[1]All Metro Suburbs'!B$2:D$483,3,FALSE),0)</f>
        <v>0</v>
      </c>
      <c r="E313" s="3">
        <f>IFERROR(VLOOKUP(B313,[2]LSG_Stats_Combined!B$2:D$478,3,FALSE),0)</f>
        <v>0</v>
      </c>
      <c r="F313" s="3">
        <f>IFERROR(VLOOKUP(B313,[3]Sheet1!B$2:D$478,3,FALSE),0)</f>
        <v>0</v>
      </c>
      <c r="G313" s="3">
        <v>0</v>
      </c>
      <c r="H313" s="3">
        <f>IFERROR(VLOOKUP(B313,'[1]All Metro Suburbs'!B$2:F$483,5,FALSE),)</f>
        <v>0</v>
      </c>
      <c r="I313" s="3">
        <f>IFERROR(VLOOKUP(B313,[2]LSG_Stats_Combined!B$2:F$478,5,FALSE),)</f>
        <v>0</v>
      </c>
      <c r="J313" s="3">
        <f>IFERROR(VLOOKUP(B313,[3]Sheet1!B$2:F$478,5,FALSE),0)</f>
        <v>0</v>
      </c>
      <c r="K313" s="3">
        <f>IFERROR(VLOOKUP(B313,[4]Sheet1!B$2:F$478,5,FALSE),0)</f>
        <v>0</v>
      </c>
      <c r="L313" s="3">
        <f>IFERROR(VLOOKUP(B313,[5]LSG_Stats_Combined_2016q2!B$2:F$479,5,FALSE),0)</f>
        <v>0</v>
      </c>
      <c r="M313" s="3">
        <f>IFERROR(VLOOKUP(B313,[6]LSG_Stats_Combined_2016q3!B$2:F$479,5,FALSE),0)</f>
        <v>0</v>
      </c>
      <c r="N313" s="3">
        <f>IFERROR(VLOOKUP(B313,[7]LSG_Stats_Combined_2016q4!B$2:F$478,5,FALSE),0)</f>
        <v>0</v>
      </c>
      <c r="O313" s="3">
        <f>IFERROR(VLOOKUP(B313,[8]LSG_Stats_Combined_2017q1!B$2:F$479,5,FALSE),0)</f>
        <v>0</v>
      </c>
      <c r="P313" s="3">
        <f>IFERROR(VLOOKUP(B313,[9]LSG_Stats_Combined_2017q2!B$2:F$479,5,FALSE),0)</f>
        <v>0</v>
      </c>
      <c r="Q313" s="3">
        <f>IFERROR(VLOOKUP(B313,[10]City_Suburb_2017q3!B$2:F$479,5,FALSE),0)</f>
        <v>0</v>
      </c>
      <c r="R313" s="3">
        <f>IFERROR(VLOOKUP(B313,[11]LSG_Stats_Combined_2017q4!B$2:F$480,5,FALSE),0)</f>
        <v>0</v>
      </c>
      <c r="S313" s="3">
        <f>IFERROR(VLOOKUP(B313,[12]LSG_Stats_Combined_2018q1!B$1:G$480,5,FALSE),0)</f>
        <v>0</v>
      </c>
      <c r="T313" s="3" t="e">
        <v>#N/A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0</v>
      </c>
      <c r="AL313" s="3">
        <v>553000</v>
      </c>
      <c r="AM313" s="3">
        <v>0</v>
      </c>
      <c r="AN313" s="4">
        <v>789000</v>
      </c>
      <c r="AO313" s="4">
        <v>652000</v>
      </c>
      <c r="AP313" s="4">
        <v>717500</v>
      </c>
      <c r="AQ313" s="4">
        <v>735000</v>
      </c>
      <c r="AR313" s="4">
        <v>735000</v>
      </c>
    </row>
    <row r="314" spans="1:44" ht="15" x14ac:dyDescent="0.2">
      <c r="A314" s="2" t="s">
        <v>270</v>
      </c>
      <c r="B314" s="3" t="s">
        <v>298</v>
      </c>
      <c r="C314" s="3">
        <v>0</v>
      </c>
      <c r="D314" s="3">
        <f>IFERROR(VLOOKUP(B314,'[1]All Metro Suburbs'!B$2:D$483,3,FALSE),0)</f>
        <v>0</v>
      </c>
      <c r="E314" s="3">
        <f>IFERROR(VLOOKUP(B314,[2]LSG_Stats_Combined!B$2:D$478,3,FALSE),0)</f>
        <v>0</v>
      </c>
      <c r="F314" s="3">
        <f>IFERROR(VLOOKUP(B314,[3]Sheet1!B$2:D$478,3,FALSE),0)</f>
        <v>0</v>
      </c>
      <c r="G314" s="3">
        <v>0</v>
      </c>
      <c r="H314" s="3">
        <f>IFERROR(VLOOKUP(B314,'[1]All Metro Suburbs'!B$2:F$483,5,FALSE),)</f>
        <v>0</v>
      </c>
      <c r="I314" s="3">
        <f>IFERROR(VLOOKUP(B314,[2]LSG_Stats_Combined!B$2:F$478,5,FALSE),)</f>
        <v>0</v>
      </c>
      <c r="J314" s="3">
        <f>IFERROR(VLOOKUP(B314,[3]Sheet1!B$2:F$478,5,FALSE),0)</f>
        <v>0</v>
      </c>
      <c r="K314" s="3">
        <f>IFERROR(VLOOKUP(B314,[4]Sheet1!B$2:F$478,5,FALSE),0)</f>
        <v>0</v>
      </c>
      <c r="L314" s="3">
        <f>IFERROR(VLOOKUP(B314,[5]LSG_Stats_Combined_2016q2!B$2:F$479,5,FALSE),0)</f>
        <v>0</v>
      </c>
      <c r="M314" s="3">
        <f>IFERROR(VLOOKUP(B314,[6]LSG_Stats_Combined_2016q3!B$2:F$479,5,FALSE),0)</f>
        <v>0</v>
      </c>
      <c r="N314" s="3">
        <f>IFERROR(VLOOKUP(B314,[7]LSG_Stats_Combined_2016q4!B$2:F$478,5,FALSE),0)</f>
        <v>0</v>
      </c>
      <c r="O314" s="3">
        <f>IFERROR(VLOOKUP(B314,[8]LSG_Stats_Combined_2017q1!B$2:F$479,5,FALSE),0)</f>
        <v>0</v>
      </c>
      <c r="P314" s="3">
        <f>IFERROR(VLOOKUP(B314,[9]LSG_Stats_Combined_2017q2!B$2:F$479,5,FALSE),0)</f>
        <v>0</v>
      </c>
      <c r="Q314" s="3">
        <f>IFERROR(VLOOKUP(B314,[10]City_Suburb_2017q3!B$2:F$479,5,FALSE),0)</f>
        <v>0</v>
      </c>
      <c r="R314" s="3">
        <f>IFERROR(VLOOKUP(B314,[11]LSG_Stats_Combined_2017q4!B$2:F$480,5,FALSE),0)</f>
        <v>0</v>
      </c>
      <c r="S314" s="3">
        <f>IFERROR(VLOOKUP(B314,[12]LSG_Stats_Combined_2018q1!B$1:G$480,5,FALSE),0)</f>
        <v>0</v>
      </c>
      <c r="T314" s="3">
        <v>0</v>
      </c>
      <c r="U314" s="3">
        <v>230000</v>
      </c>
      <c r="V314" s="3">
        <v>236500</v>
      </c>
      <c r="W314" s="3">
        <v>243500</v>
      </c>
      <c r="X314" s="3">
        <v>220000</v>
      </c>
      <c r="Y314" s="3">
        <v>210000</v>
      </c>
      <c r="Z314" s="3">
        <v>0</v>
      </c>
      <c r="AA314" s="3">
        <v>530000</v>
      </c>
      <c r="AB314" s="3">
        <v>495000</v>
      </c>
      <c r="AC314" s="3">
        <v>420000</v>
      </c>
      <c r="AD314" s="3">
        <v>535000</v>
      </c>
      <c r="AE314" s="3">
        <v>580000</v>
      </c>
      <c r="AF314" s="3">
        <v>586000</v>
      </c>
      <c r="AG314" s="3">
        <v>579000</v>
      </c>
      <c r="AH314" s="3">
        <v>577500</v>
      </c>
      <c r="AI314" s="3">
        <v>520000</v>
      </c>
      <c r="AJ314" s="3">
        <v>527500</v>
      </c>
      <c r="AK314" s="3">
        <v>0</v>
      </c>
      <c r="AL314" s="3">
        <v>0</v>
      </c>
      <c r="AM314" s="3">
        <v>657500</v>
      </c>
      <c r="AN314" s="4">
        <v>0</v>
      </c>
      <c r="AO314" s="4">
        <v>0</v>
      </c>
      <c r="AP314" s="4">
        <v>0</v>
      </c>
      <c r="AQ314" s="4">
        <v>0</v>
      </c>
      <c r="AR314" s="4">
        <v>0</v>
      </c>
    </row>
    <row r="315" spans="1:44" ht="15" x14ac:dyDescent="0.2">
      <c r="A315" s="2" t="s">
        <v>270</v>
      </c>
      <c r="B315" s="3" t="s">
        <v>299</v>
      </c>
      <c r="C315" s="3">
        <v>238000</v>
      </c>
      <c r="D315" s="3">
        <f>IFERROR(VLOOKUP(B315,'[1]All Metro Suburbs'!B$2:D$483,3,FALSE),0)</f>
        <v>256500</v>
      </c>
      <c r="E315" s="3">
        <f>IFERROR(VLOOKUP(B315,[2]LSG_Stats_Combined!B$2:D$478,3,FALSE),0)</f>
        <v>264000</v>
      </c>
      <c r="F315" s="3">
        <f>IFERROR(VLOOKUP(B315,[3]Sheet1!B$2:D$478,3,FALSE),0)</f>
        <v>225000</v>
      </c>
      <c r="G315" s="3">
        <v>277500</v>
      </c>
      <c r="H315" s="3">
        <f>IFERROR(VLOOKUP(B315,'[1]All Metro Suburbs'!B$2:F$483,5,FALSE),)</f>
        <v>210000</v>
      </c>
      <c r="I315" s="3">
        <f>IFERROR(VLOOKUP(B315,[2]LSG_Stats_Combined!B$2:F$478,5,FALSE),)</f>
        <v>220000</v>
      </c>
      <c r="J315" s="3">
        <f>IFERROR(VLOOKUP(B315,[3]Sheet1!B$2:F$478,5,FALSE),0)</f>
        <v>355000</v>
      </c>
      <c r="K315" s="3">
        <f>IFERROR(VLOOKUP(B315,[4]Sheet1!B$2:F$478,5,FALSE),0)</f>
        <v>249950</v>
      </c>
      <c r="L315" s="3">
        <f>IFERROR(VLOOKUP(B315,[5]LSG_Stats_Combined_2016q2!B$2:F$479,5,FALSE),0)</f>
        <v>260000</v>
      </c>
      <c r="M315" s="3">
        <f>IFERROR(VLOOKUP(B315,[6]LSG_Stats_Combined_2016q3!B$2:F$479,5,FALSE),0)</f>
        <v>285000</v>
      </c>
      <c r="N315" s="3">
        <f>IFERROR(VLOOKUP(B315,[7]LSG_Stats_Combined_2016q4!B$2:F$478,5,FALSE),0)</f>
        <v>205000</v>
      </c>
      <c r="O315" s="3">
        <f>IFERROR(VLOOKUP(B315,[8]LSG_Stats_Combined_2017q1!B$2:F$479,5,FALSE),0)</f>
        <v>282500</v>
      </c>
      <c r="P315" s="3">
        <f>IFERROR(VLOOKUP(B315,[9]LSG_Stats_Combined_2017q2!B$2:F$479,5,FALSE),0)</f>
        <v>221950</v>
      </c>
      <c r="Q315" s="3">
        <f>IFERROR(VLOOKUP(B315,[10]City_Suburb_2017q3!B$2:F$479,5,FALSE),0)</f>
        <v>255000</v>
      </c>
      <c r="R315" s="3">
        <f>IFERROR(VLOOKUP(B315,[11]LSG_Stats_Combined_2017q4!B$2:F$480,5,FALSE),0)</f>
        <v>243500</v>
      </c>
      <c r="S315" s="3">
        <f>IFERROR(VLOOKUP(B315,[12]LSG_Stats_Combined_2018q1!B$1:G$480,5,FALSE),0)</f>
        <v>250000</v>
      </c>
      <c r="T315" s="3">
        <v>276000</v>
      </c>
      <c r="U315" s="3">
        <v>215000</v>
      </c>
      <c r="V315" s="3">
        <v>190000</v>
      </c>
      <c r="W315" s="3">
        <v>245000</v>
      </c>
      <c r="X315" s="3">
        <v>187000</v>
      </c>
      <c r="Y315" s="3">
        <v>200000</v>
      </c>
      <c r="Z315" s="3">
        <v>260000</v>
      </c>
      <c r="AA315" s="3">
        <v>0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367500</v>
      </c>
      <c r="AL315" s="3">
        <v>400000</v>
      </c>
      <c r="AM315" s="3">
        <v>0</v>
      </c>
      <c r="AN315" s="4">
        <v>407500</v>
      </c>
      <c r="AO315" s="4">
        <v>450000</v>
      </c>
      <c r="AP315" s="4">
        <v>540000</v>
      </c>
      <c r="AQ315" s="4">
        <v>470000</v>
      </c>
      <c r="AR315" s="4">
        <v>513750</v>
      </c>
    </row>
    <row r="316" spans="1:44" ht="15" x14ac:dyDescent="0.2">
      <c r="A316" s="2" t="s">
        <v>270</v>
      </c>
      <c r="B316" s="3" t="s">
        <v>300</v>
      </c>
      <c r="C316" s="3">
        <v>185000</v>
      </c>
      <c r="D316" s="3">
        <f>IFERROR(VLOOKUP(B316,'[1]All Metro Suburbs'!B$2:D$483,3,FALSE),0)</f>
        <v>182000</v>
      </c>
      <c r="E316" s="3">
        <f>IFERROR(VLOOKUP(B316,[2]LSG_Stats_Combined!B$2:D$478,3,FALSE),0)</f>
        <v>170000</v>
      </c>
      <c r="F316" s="3">
        <f>IFERROR(VLOOKUP(B316,[3]Sheet1!B$2:D$478,3,FALSE),0)</f>
        <v>170000</v>
      </c>
      <c r="G316" s="3">
        <v>216000</v>
      </c>
      <c r="H316" s="3">
        <f>IFERROR(VLOOKUP(B316,'[1]All Metro Suburbs'!B$2:F$483,5,FALSE),)</f>
        <v>217500</v>
      </c>
      <c r="I316" s="3">
        <f>IFERROR(VLOOKUP(B316,[2]LSG_Stats_Combined!B$2:F$478,5,FALSE),)</f>
        <v>171750</v>
      </c>
      <c r="J316" s="3">
        <f>IFERROR(VLOOKUP(B316,[3]Sheet1!B$2:F$478,5,FALSE),0)</f>
        <v>204000</v>
      </c>
      <c r="K316" s="3">
        <f>IFERROR(VLOOKUP(B316,[4]Sheet1!B$2:F$478,5,FALSE),0)</f>
        <v>181783</v>
      </c>
      <c r="L316" s="3">
        <f>IFERROR(VLOOKUP(B316,[5]LSG_Stats_Combined_2016q2!B$2:F$479,5,FALSE),0)</f>
        <v>168000</v>
      </c>
      <c r="M316" s="3">
        <f>IFERROR(VLOOKUP(B316,[6]LSG_Stats_Combined_2016q3!B$2:F$479,5,FALSE),0)</f>
        <v>188500</v>
      </c>
      <c r="N316" s="3">
        <f>IFERROR(VLOOKUP(B316,[7]LSG_Stats_Combined_2016q4!B$2:F$478,5,FALSE),0)</f>
        <v>185000</v>
      </c>
      <c r="O316" s="3">
        <f>IFERROR(VLOOKUP(B316,[8]LSG_Stats_Combined_2017q1!B$2:F$479,5,FALSE),0)</f>
        <v>165000</v>
      </c>
      <c r="P316" s="3">
        <f>IFERROR(VLOOKUP(B316,[9]LSG_Stats_Combined_2017q2!B$2:F$479,5,FALSE),0)</f>
        <v>197500</v>
      </c>
      <c r="Q316" s="3">
        <f>IFERROR(VLOOKUP(B316,[10]City_Suburb_2017q3!B$2:F$479,5,FALSE),0)</f>
        <v>191500</v>
      </c>
      <c r="R316" s="3">
        <f>IFERROR(VLOOKUP(B316,[11]LSG_Stats_Combined_2017q4!B$2:F$480,5,FALSE),0)</f>
        <v>175000</v>
      </c>
      <c r="S316" s="3">
        <f>IFERROR(VLOOKUP(B316,[12]LSG_Stats_Combined_2018q1!B$1:G$480,5,FALSE),0)</f>
        <v>211500</v>
      </c>
      <c r="T316" s="3">
        <v>180000</v>
      </c>
      <c r="U316" s="3">
        <v>0</v>
      </c>
      <c r="V316" s="3">
        <v>0</v>
      </c>
      <c r="W316" s="3">
        <v>0</v>
      </c>
      <c r="X316" s="3">
        <v>0</v>
      </c>
      <c r="Y316" s="3">
        <v>311000</v>
      </c>
      <c r="Z316" s="3">
        <v>202500</v>
      </c>
      <c r="AA316" s="3">
        <v>0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337500</v>
      </c>
      <c r="AL316" s="3">
        <v>325500</v>
      </c>
      <c r="AM316" s="3">
        <v>0</v>
      </c>
      <c r="AN316" s="4">
        <v>427500</v>
      </c>
      <c r="AO316" s="4">
        <v>427500</v>
      </c>
      <c r="AP316" s="4">
        <v>414500</v>
      </c>
      <c r="AQ316" s="4">
        <v>475000</v>
      </c>
      <c r="AR316" s="4">
        <v>500000</v>
      </c>
    </row>
    <row r="317" spans="1:44" ht="15" x14ac:dyDescent="0.2">
      <c r="A317" s="2" t="s">
        <v>270</v>
      </c>
      <c r="B317" s="3" t="s">
        <v>133</v>
      </c>
      <c r="C317" s="3">
        <v>0</v>
      </c>
      <c r="D317" s="3">
        <f>IFERROR(VLOOKUP(B317,'[1]All Metro Suburbs'!B$2:D$483,3,FALSE),0)</f>
        <v>0</v>
      </c>
      <c r="E317" s="3">
        <f>IFERROR(VLOOKUP(B317,[2]LSG_Stats_Combined!B$2:D$478,3,FALSE),0)</f>
        <v>0</v>
      </c>
      <c r="F317" s="3">
        <f>IFERROR(VLOOKUP(B317,[3]Sheet1!B$2:D$478,3,FALSE),0)</f>
        <v>0</v>
      </c>
      <c r="G317" s="3">
        <v>0</v>
      </c>
      <c r="H317" s="3">
        <f>IFERROR(VLOOKUP(B317,'[1]All Metro Suburbs'!B$2:F$483,5,FALSE),)</f>
        <v>0</v>
      </c>
      <c r="I317" s="3">
        <f>IFERROR(VLOOKUP(B317,[2]LSG_Stats_Combined!B$2:F$478,5,FALSE),)</f>
        <v>0</v>
      </c>
      <c r="J317" s="3">
        <f>IFERROR(VLOOKUP(B317,[3]Sheet1!B$2:F$478,5,FALSE),0)</f>
        <v>0</v>
      </c>
      <c r="K317" s="3">
        <f>IFERROR(VLOOKUP(B317,[4]Sheet1!B$2:F$478,5,FALSE),0)</f>
        <v>0</v>
      </c>
      <c r="L317" s="3">
        <f>IFERROR(VLOOKUP(B317,[5]LSG_Stats_Combined_2016q2!B$2:F$479,5,FALSE),0)</f>
        <v>0</v>
      </c>
      <c r="M317" s="3">
        <f>IFERROR(VLOOKUP(B317,[6]LSG_Stats_Combined_2016q3!B$2:F$479,5,FALSE),0)</f>
        <v>0</v>
      </c>
      <c r="N317" s="3">
        <f>IFERROR(VLOOKUP(B317,[7]LSG_Stats_Combined_2016q4!B$2:F$478,5,FALSE),0)</f>
        <v>0</v>
      </c>
      <c r="O317" s="3">
        <f>IFERROR(VLOOKUP(B317,[8]LSG_Stats_Combined_2017q1!B$2:F$479,5,FALSE),0)</f>
        <v>0</v>
      </c>
      <c r="P317" s="3">
        <f>IFERROR(VLOOKUP(B317,[9]LSG_Stats_Combined_2017q2!B$2:F$479,5,FALSE),0)</f>
        <v>0</v>
      </c>
      <c r="Q317" s="3">
        <f>IFERROR(VLOOKUP(B317,[10]City_Suburb_2017q3!B$2:F$479,5,FALSE),0)</f>
        <v>0</v>
      </c>
      <c r="R317" s="3">
        <f>IFERROR(VLOOKUP(B317,[11]LSG_Stats_Combined_2017q4!B$2:F$480,5,FALSE),0)</f>
        <v>0</v>
      </c>
      <c r="S317" s="3">
        <f>IFERROR(VLOOKUP(B317,[12]LSG_Stats_Combined_2018q1!B$1:G$480,5,FALSE),0)</f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410000</v>
      </c>
      <c r="AB317" s="3">
        <v>674500</v>
      </c>
      <c r="AC317" s="3">
        <v>455000</v>
      </c>
      <c r="AD317" s="3">
        <v>470000</v>
      </c>
      <c r="AE317" s="3">
        <v>591000</v>
      </c>
      <c r="AF317" s="3">
        <v>475000</v>
      </c>
      <c r="AG317" s="3">
        <v>565000</v>
      </c>
      <c r="AH317" s="3">
        <v>682500</v>
      </c>
      <c r="AI317" s="3">
        <v>700000</v>
      </c>
      <c r="AJ317" s="3">
        <v>860000</v>
      </c>
      <c r="AK317" s="3">
        <v>0</v>
      </c>
      <c r="AL317" s="3">
        <v>0</v>
      </c>
      <c r="AM317" s="3">
        <v>710000</v>
      </c>
      <c r="AN317" s="4">
        <v>0</v>
      </c>
      <c r="AO317" s="4">
        <v>0</v>
      </c>
      <c r="AP317" s="4">
        <v>0</v>
      </c>
      <c r="AQ317" s="4">
        <v>0</v>
      </c>
      <c r="AR317" s="4">
        <v>0</v>
      </c>
    </row>
    <row r="318" spans="1:44" ht="15" x14ac:dyDescent="0.2">
      <c r="A318" s="2" t="s">
        <v>270</v>
      </c>
      <c r="B318" s="3" t="s">
        <v>301</v>
      </c>
      <c r="C318" s="3">
        <v>426500</v>
      </c>
      <c r="D318" s="3">
        <f>IFERROR(VLOOKUP(B318,'[1]All Metro Suburbs'!B$2:D$483,3,FALSE),0)</f>
        <v>485000</v>
      </c>
      <c r="E318" s="3">
        <f>IFERROR(VLOOKUP(B318,[2]LSG_Stats_Combined!B$2:D$478,3,FALSE),0)</f>
        <v>465000</v>
      </c>
      <c r="F318" s="3">
        <f>IFERROR(VLOOKUP(B318,[3]Sheet1!B$2:D$478,3,FALSE),0)</f>
        <v>422000</v>
      </c>
      <c r="G318" s="3">
        <v>480000</v>
      </c>
      <c r="H318" s="3">
        <f>IFERROR(VLOOKUP(B318,'[1]All Metro Suburbs'!B$2:F$483,5,FALSE),)</f>
        <v>473000</v>
      </c>
      <c r="I318" s="3">
        <f>IFERROR(VLOOKUP(B318,[2]LSG_Stats_Combined!B$2:F$478,5,FALSE),)</f>
        <v>337500</v>
      </c>
      <c r="J318" s="3">
        <f>IFERROR(VLOOKUP(B318,[3]Sheet1!B$2:F$478,5,FALSE),0)</f>
        <v>537500</v>
      </c>
      <c r="K318" s="3">
        <f>IFERROR(VLOOKUP(B318,[4]Sheet1!B$2:F$478,5,FALSE),0)</f>
        <v>571500</v>
      </c>
      <c r="L318" s="3">
        <f>IFERROR(VLOOKUP(B318,[5]LSG_Stats_Combined_2016q2!B$2:F$479,5,FALSE),0)</f>
        <v>550000</v>
      </c>
      <c r="M318" s="3">
        <f>IFERROR(VLOOKUP(B318,[6]LSG_Stats_Combined_2016q3!B$2:F$479,5,FALSE),0)</f>
        <v>0</v>
      </c>
      <c r="N318" s="3">
        <f>IFERROR(VLOOKUP(B318,[7]LSG_Stats_Combined_2016q4!B$2:F$478,5,FALSE),0)</f>
        <v>550000</v>
      </c>
      <c r="O318" s="3">
        <f>IFERROR(VLOOKUP(B318,[8]LSG_Stats_Combined_2017q1!B$2:F$479,5,FALSE),0)</f>
        <v>515000</v>
      </c>
      <c r="P318" s="3">
        <f>IFERROR(VLOOKUP(B318,[9]LSG_Stats_Combined_2017q2!B$2:F$479,5,FALSE),0)</f>
        <v>535000</v>
      </c>
      <c r="Q318" s="3">
        <f>IFERROR(VLOOKUP(B318,[10]City_Suburb_2017q3!B$2:F$479,5,FALSE),0)</f>
        <v>627500</v>
      </c>
      <c r="R318" s="3">
        <f>IFERROR(VLOOKUP(B318,[11]LSG_Stats_Combined_2017q4!B$2:F$480,5,FALSE),0)</f>
        <v>472500</v>
      </c>
      <c r="S318" s="3">
        <f>IFERROR(VLOOKUP(B318,[12]LSG_Stats_Combined_2018q1!B$1:G$480,5,FALSE),0)</f>
        <v>470000</v>
      </c>
      <c r="T318" s="3">
        <v>402500</v>
      </c>
      <c r="U318" s="3">
        <v>536250</v>
      </c>
      <c r="V318" s="3">
        <v>680000</v>
      </c>
      <c r="W318" s="3">
        <v>535000</v>
      </c>
      <c r="X318" s="3">
        <v>535000</v>
      </c>
      <c r="Y318" s="3">
        <v>525000</v>
      </c>
      <c r="Z318" s="3">
        <v>517500</v>
      </c>
      <c r="AA318" s="3">
        <v>410000</v>
      </c>
      <c r="AB318" s="3">
        <v>485000</v>
      </c>
      <c r="AC318" s="3">
        <v>440000</v>
      </c>
      <c r="AD318" s="3">
        <v>0</v>
      </c>
      <c r="AE318" s="3">
        <v>450100</v>
      </c>
      <c r="AF318" s="3">
        <v>463000</v>
      </c>
      <c r="AG318" s="3">
        <v>547500</v>
      </c>
      <c r="AH318" s="3">
        <v>612500</v>
      </c>
      <c r="AI318" s="3">
        <v>598450</v>
      </c>
      <c r="AJ318" s="3">
        <v>0</v>
      </c>
      <c r="AK318" s="3">
        <v>748500</v>
      </c>
      <c r="AL318" s="3">
        <v>635000</v>
      </c>
      <c r="AM318" s="3">
        <v>0</v>
      </c>
      <c r="AN318" s="4">
        <v>734500</v>
      </c>
      <c r="AO318" s="4">
        <v>630000</v>
      </c>
      <c r="AP318" s="4">
        <v>670000</v>
      </c>
      <c r="AQ318" s="4">
        <v>847500</v>
      </c>
      <c r="AR318" s="4">
        <v>690250</v>
      </c>
    </row>
    <row r="319" spans="1:44" ht="15" x14ac:dyDescent="0.2">
      <c r="A319" s="2" t="s">
        <v>270</v>
      </c>
      <c r="B319" s="3" t="s">
        <v>302</v>
      </c>
      <c r="C319" s="3">
        <v>0</v>
      </c>
      <c r="D319" s="3">
        <f>IFERROR(VLOOKUP(B319,'[1]All Metro Suburbs'!B$2:D$483,3,FALSE),0)</f>
        <v>0</v>
      </c>
      <c r="E319" s="3">
        <f>IFERROR(VLOOKUP(B319,[2]LSG_Stats_Combined!B$2:D$478,3,FALSE),0)</f>
        <v>0</v>
      </c>
      <c r="F319" s="3">
        <f>IFERROR(VLOOKUP(B319,[3]Sheet1!B$2:D$478,3,FALSE),0)</f>
        <v>0</v>
      </c>
      <c r="G319" s="3">
        <v>0</v>
      </c>
      <c r="H319" s="3">
        <f>IFERROR(VLOOKUP(B319,'[1]All Metro Suburbs'!B$2:F$483,5,FALSE),)</f>
        <v>0</v>
      </c>
      <c r="I319" s="3">
        <f>IFERROR(VLOOKUP(B319,[2]LSG_Stats_Combined!B$2:F$478,5,FALSE),)</f>
        <v>0</v>
      </c>
      <c r="J319" s="3">
        <f>IFERROR(VLOOKUP(B319,[3]Sheet1!B$2:F$478,5,FALSE),0)</f>
        <v>0</v>
      </c>
      <c r="K319" s="3">
        <f>IFERROR(VLOOKUP(B319,[4]Sheet1!B$2:F$478,5,FALSE),0)</f>
        <v>0</v>
      </c>
      <c r="L319" s="3">
        <f>IFERROR(VLOOKUP(B319,[5]LSG_Stats_Combined_2016q2!B$2:F$479,5,FALSE),0)</f>
        <v>0</v>
      </c>
      <c r="M319" s="3">
        <f>IFERROR(VLOOKUP(B319,[6]LSG_Stats_Combined_2016q3!B$2:F$479,5,FALSE),0)</f>
        <v>0</v>
      </c>
      <c r="N319" s="3">
        <f>IFERROR(VLOOKUP(B319,[7]LSG_Stats_Combined_2016q4!B$2:F$478,5,FALSE),0)</f>
        <v>0</v>
      </c>
      <c r="O319" s="3">
        <f>IFERROR(VLOOKUP(B319,[8]LSG_Stats_Combined_2017q1!B$2:F$479,5,FALSE),0)</f>
        <v>0</v>
      </c>
      <c r="P319" s="3">
        <f>IFERROR(VLOOKUP(B319,[9]LSG_Stats_Combined_2017q2!B$2:F$479,5,FALSE),0)</f>
        <v>0</v>
      </c>
      <c r="Q319" s="3">
        <f>IFERROR(VLOOKUP(B319,[10]City_Suburb_2017q3!B$2:F$479,5,FALSE),0)</f>
        <v>0</v>
      </c>
      <c r="R319" s="3">
        <f>IFERROR(VLOOKUP(B319,[11]LSG_Stats_Combined_2017q4!B$2:F$480,5,FALSE),0)</f>
        <v>0</v>
      </c>
      <c r="S319" s="3">
        <f>IFERROR(VLOOKUP(B319,[12]LSG_Stats_Combined_2018q1!B$1:G$480,5,FALSE),0)</f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404000</v>
      </c>
      <c r="AB319" s="3">
        <v>450000</v>
      </c>
      <c r="AC319" s="3">
        <v>397000</v>
      </c>
      <c r="AD319" s="3">
        <v>510000</v>
      </c>
      <c r="AE319" s="3">
        <v>569000</v>
      </c>
      <c r="AF319" s="3">
        <v>547500</v>
      </c>
      <c r="AG319" s="3">
        <v>550000</v>
      </c>
      <c r="AH319" s="3">
        <v>563000</v>
      </c>
      <c r="AI319" s="3">
        <v>660000</v>
      </c>
      <c r="AJ319" s="3">
        <v>641000</v>
      </c>
      <c r="AK319" s="3">
        <v>0</v>
      </c>
      <c r="AL319" s="3">
        <v>0</v>
      </c>
      <c r="AM319" s="3">
        <v>590000</v>
      </c>
      <c r="AN319" s="4">
        <v>0</v>
      </c>
      <c r="AO319" s="4">
        <v>0</v>
      </c>
      <c r="AP319" s="4">
        <v>0</v>
      </c>
      <c r="AQ319" s="4">
        <v>0</v>
      </c>
      <c r="AR319" s="4">
        <v>0</v>
      </c>
    </row>
    <row r="320" spans="1:44" ht="15" x14ac:dyDescent="0.2">
      <c r="A320" s="2" t="s">
        <v>270</v>
      </c>
      <c r="B320" s="3" t="s">
        <v>303</v>
      </c>
      <c r="C320" s="3">
        <v>0</v>
      </c>
      <c r="D320" s="3">
        <f>IFERROR(VLOOKUP(B320,'[1]All Metro Suburbs'!B$2:D$483,3,FALSE),0)</f>
        <v>0</v>
      </c>
      <c r="E320" s="3">
        <f>IFERROR(VLOOKUP(B320,[2]LSG_Stats_Combined!B$2:D$478,3,FALSE),0)</f>
        <v>0</v>
      </c>
      <c r="F320" s="3">
        <f>IFERROR(VLOOKUP(B320,[3]Sheet1!B$2:D$478,3,FALSE),0)</f>
        <v>0</v>
      </c>
      <c r="G320" s="3">
        <v>0</v>
      </c>
      <c r="H320" s="3">
        <f>IFERROR(VLOOKUP(B320,'[1]All Metro Suburbs'!B$2:F$483,5,FALSE),)</f>
        <v>0</v>
      </c>
      <c r="I320" s="3">
        <f>IFERROR(VLOOKUP(B320,[2]LSG_Stats_Combined!B$2:F$478,5,FALSE),)</f>
        <v>0</v>
      </c>
      <c r="J320" s="3">
        <f>IFERROR(VLOOKUP(B320,[3]Sheet1!B$2:F$478,5,FALSE),0)</f>
        <v>0</v>
      </c>
      <c r="K320" s="3">
        <f>IFERROR(VLOOKUP(B320,[4]Sheet1!B$2:F$478,5,FALSE),0)</f>
        <v>0</v>
      </c>
      <c r="L320" s="3">
        <f>IFERROR(VLOOKUP(B320,[5]LSG_Stats_Combined_2016q2!B$2:F$479,5,FALSE),0)</f>
        <v>0</v>
      </c>
      <c r="M320" s="3">
        <f>IFERROR(VLOOKUP(B320,[6]LSG_Stats_Combined_2016q3!B$2:F$479,5,FALSE),0)</f>
        <v>0</v>
      </c>
      <c r="N320" s="3">
        <f>IFERROR(VLOOKUP(B320,[7]LSG_Stats_Combined_2016q4!B$2:F$478,5,FALSE),0)</f>
        <v>0</v>
      </c>
      <c r="O320" s="3">
        <f>IFERROR(VLOOKUP(B320,[8]LSG_Stats_Combined_2017q1!B$2:F$479,5,FALSE),0)</f>
        <v>0</v>
      </c>
      <c r="P320" s="3">
        <f>IFERROR(VLOOKUP(B320,[9]LSG_Stats_Combined_2017q2!B$2:F$479,5,FALSE),0)</f>
        <v>0</v>
      </c>
      <c r="Q320" s="3">
        <f>IFERROR(VLOOKUP(B320,[10]City_Suburb_2017q3!B$2:F$479,5,FALSE),0)</f>
        <v>0</v>
      </c>
      <c r="R320" s="3">
        <f>IFERROR(VLOOKUP(B320,[11]LSG_Stats_Combined_2017q4!B$2:F$480,5,FALSE),0)</f>
        <v>0</v>
      </c>
      <c r="S320" s="3">
        <f>IFERROR(VLOOKUP(B320,[12]LSG_Stats_Combined_2018q1!B$1:G$480,5,FALSE),0)</f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473500</v>
      </c>
      <c r="AB320" s="3">
        <v>479000</v>
      </c>
      <c r="AC320" s="3">
        <v>470000</v>
      </c>
      <c r="AD320" s="3">
        <v>516500</v>
      </c>
      <c r="AE320" s="3">
        <v>525500</v>
      </c>
      <c r="AF320" s="3">
        <v>505000</v>
      </c>
      <c r="AG320" s="3">
        <v>595000</v>
      </c>
      <c r="AH320" s="3">
        <v>656000</v>
      </c>
      <c r="AI320" s="3">
        <v>653000</v>
      </c>
      <c r="AJ320" s="3">
        <v>650000</v>
      </c>
      <c r="AK320" s="3">
        <v>0</v>
      </c>
      <c r="AL320" s="3">
        <v>0</v>
      </c>
      <c r="AM320" s="3">
        <v>665000</v>
      </c>
      <c r="AN320" s="4">
        <v>0</v>
      </c>
      <c r="AO320" s="4">
        <v>0</v>
      </c>
      <c r="AP320" s="4">
        <v>0</v>
      </c>
      <c r="AQ320" s="4">
        <v>0</v>
      </c>
      <c r="AR320" s="4">
        <v>0</v>
      </c>
    </row>
    <row r="321" spans="1:44" ht="15" x14ac:dyDescent="0.2">
      <c r="A321" s="2" t="s">
        <v>304</v>
      </c>
      <c r="B321" s="3" t="s">
        <v>305</v>
      </c>
      <c r="C321" s="3">
        <v>383000</v>
      </c>
      <c r="D321" s="3">
        <f>IFERROR(VLOOKUP(B321,'[1]All Metro Suburbs'!B$2:D$483,3,FALSE),0)</f>
        <v>425000</v>
      </c>
      <c r="E321" s="3">
        <f>IFERROR(VLOOKUP(B321,[2]LSG_Stats_Combined!B$2:D$478,3,FALSE),0)</f>
        <v>470000</v>
      </c>
      <c r="F321" s="3">
        <f>IFERROR(VLOOKUP(B321,[3]Sheet1!B$2:D$478,3,FALSE),0)</f>
        <v>335000</v>
      </c>
      <c r="G321" s="3">
        <v>387500</v>
      </c>
      <c r="H321" s="3">
        <f>IFERROR(VLOOKUP(B321,'[1]All Metro Suburbs'!B$2:F$483,5,FALSE),)</f>
        <v>518000</v>
      </c>
      <c r="I321" s="3">
        <f>IFERROR(VLOOKUP(B321,[2]LSG_Stats_Combined!B$2:F$478,5,FALSE),)</f>
        <v>0</v>
      </c>
      <c r="J321" s="3">
        <f>IFERROR(VLOOKUP(B321,[3]Sheet1!B$2:F$478,5,FALSE),0)</f>
        <v>666500</v>
      </c>
      <c r="K321" s="3">
        <f>IFERROR(VLOOKUP(B321,[4]Sheet1!B$2:F$478,5,FALSE),0)</f>
        <v>452500</v>
      </c>
      <c r="L321" s="3">
        <f>IFERROR(VLOOKUP(B321,[5]LSG_Stats_Combined_2016q2!B$2:F$479,5,FALSE),0)</f>
        <v>453000</v>
      </c>
      <c r="M321" s="3">
        <f>IFERROR(VLOOKUP(B321,[6]LSG_Stats_Combined_2016q3!B$2:F$479,5,FALSE),0)</f>
        <v>461500</v>
      </c>
      <c r="N321" s="3">
        <f>IFERROR(VLOOKUP(B321,[7]LSG_Stats_Combined_2016q4!B$2:F$478,5,FALSE),0)</f>
        <v>515250</v>
      </c>
      <c r="O321" s="3">
        <f>IFERROR(VLOOKUP(B321,[8]LSG_Stats_Combined_2017q1!B$2:F$479,5,FALSE),0)</f>
        <v>533000</v>
      </c>
      <c r="P321" s="3">
        <f>IFERROR(VLOOKUP(B321,[9]LSG_Stats_Combined_2017q2!B$2:F$479,5,FALSE),0)</f>
        <v>450000</v>
      </c>
      <c r="Q321" s="3">
        <f>IFERROR(VLOOKUP(B321,[10]City_Suburb_2017q3!B$2:F$479,5,FALSE),0)</f>
        <v>440000</v>
      </c>
      <c r="R321" s="3">
        <f>IFERROR(VLOOKUP(B321,[11]LSG_Stats_Combined_2017q4!B$2:F$480,5,FALSE),0)</f>
        <v>477000</v>
      </c>
      <c r="S321" s="3">
        <f>IFERROR(VLOOKUP(B321,[12]LSG_Stats_Combined_2018q1!B$1:G$480,5,FALSE),0)</f>
        <v>490000</v>
      </c>
      <c r="T321" s="3">
        <v>500000</v>
      </c>
      <c r="U321" s="3">
        <v>482500</v>
      </c>
      <c r="V321" s="3">
        <v>552500</v>
      </c>
      <c r="W321" s="3">
        <v>780000</v>
      </c>
      <c r="X321" s="3">
        <v>570000</v>
      </c>
      <c r="Y321" s="3">
        <v>550000</v>
      </c>
      <c r="Z321" s="3">
        <v>410000</v>
      </c>
      <c r="AA321" s="3">
        <v>573050</v>
      </c>
      <c r="AB321" s="3">
        <v>590250</v>
      </c>
      <c r="AC321" s="3">
        <v>499250</v>
      </c>
      <c r="AD321" s="3">
        <v>611750</v>
      </c>
      <c r="AE321" s="3">
        <v>659000</v>
      </c>
      <c r="AF321" s="3">
        <v>662000</v>
      </c>
      <c r="AG321" s="3">
        <v>735000</v>
      </c>
      <c r="AH321" s="3">
        <v>768500</v>
      </c>
      <c r="AI321" s="3">
        <v>880000</v>
      </c>
      <c r="AJ321" s="3">
        <v>820000</v>
      </c>
      <c r="AK321" s="3">
        <v>540000</v>
      </c>
      <c r="AL321" s="3">
        <v>698500</v>
      </c>
      <c r="AM321" s="3">
        <v>830500</v>
      </c>
      <c r="AN321" s="4">
        <v>660000</v>
      </c>
      <c r="AO321" s="4">
        <v>600500</v>
      </c>
      <c r="AP321" s="4">
        <v>805000</v>
      </c>
      <c r="AQ321" s="4">
        <v>646250</v>
      </c>
      <c r="AR321" s="4">
        <v>796500</v>
      </c>
    </row>
    <row r="322" spans="1:44" ht="15" x14ac:dyDescent="0.2">
      <c r="A322" s="2" t="s">
        <v>304</v>
      </c>
      <c r="B322" s="3" t="s">
        <v>306</v>
      </c>
      <c r="C322" s="3">
        <v>422500</v>
      </c>
      <c r="D322" s="3">
        <f>IFERROR(VLOOKUP(B322,'[1]All Metro Suburbs'!B$2:D$483,3,FALSE),0)</f>
        <v>439100</v>
      </c>
      <c r="E322" s="3">
        <f>IFERROR(VLOOKUP(B322,[2]LSG_Stats_Combined!B$2:D$478,3,FALSE),0)</f>
        <v>408000</v>
      </c>
      <c r="F322" s="3">
        <f>IFERROR(VLOOKUP(B322,[3]Sheet1!B$2:D$478,3,FALSE),0)</f>
        <v>380000</v>
      </c>
      <c r="G322" s="3">
        <v>388750</v>
      </c>
      <c r="H322" s="3">
        <f>IFERROR(VLOOKUP(B322,'[1]All Metro Suburbs'!B$2:F$483,5,FALSE),)</f>
        <v>419250</v>
      </c>
      <c r="I322" s="3">
        <f>IFERROR(VLOOKUP(B322,[2]LSG_Stats_Combined!B$2:F$478,5,FALSE),)</f>
        <v>385500</v>
      </c>
      <c r="J322" s="3">
        <f>IFERROR(VLOOKUP(B322,[3]Sheet1!B$2:F$478,5,FALSE),0)</f>
        <v>0</v>
      </c>
      <c r="K322" s="3">
        <f>IFERROR(VLOOKUP(B322,[4]Sheet1!B$2:F$478,5,FALSE),0)</f>
        <v>370000</v>
      </c>
      <c r="L322" s="3">
        <f>IFERROR(VLOOKUP(B322,[5]LSG_Stats_Combined_2016q2!B$2:F$479,5,FALSE),0)</f>
        <v>457500</v>
      </c>
      <c r="M322" s="3">
        <f>IFERROR(VLOOKUP(B322,[6]LSG_Stats_Combined_2016q3!B$2:F$479,5,FALSE),0)</f>
        <v>360000</v>
      </c>
      <c r="N322" s="3">
        <f>IFERROR(VLOOKUP(B322,[7]LSG_Stats_Combined_2016q4!B$2:F$478,5,FALSE),0)</f>
        <v>424000</v>
      </c>
      <c r="O322" s="3">
        <f>IFERROR(VLOOKUP(B322,[8]LSG_Stats_Combined_2017q1!B$2:F$479,5,FALSE),0)</f>
        <v>0</v>
      </c>
      <c r="P322" s="3">
        <f>IFERROR(VLOOKUP(B322,[9]LSG_Stats_Combined_2017q2!B$2:F$479,5,FALSE),0)</f>
        <v>405000</v>
      </c>
      <c r="Q322" s="3">
        <f>IFERROR(VLOOKUP(B322,[10]City_Suburb_2017q3!B$2:F$479,5,FALSE),0)</f>
        <v>374500</v>
      </c>
      <c r="R322" s="3">
        <f>IFERROR(VLOOKUP(B322,[11]LSG_Stats_Combined_2017q4!B$2:F$480,5,FALSE),0)</f>
        <v>450000</v>
      </c>
      <c r="S322" s="3">
        <f>IFERROR(VLOOKUP(B322,[12]LSG_Stats_Combined_2018q1!B$1:G$480,5,FALSE),0)</f>
        <v>495000</v>
      </c>
      <c r="T322" s="3">
        <v>460000</v>
      </c>
      <c r="U322" s="3">
        <v>449000</v>
      </c>
      <c r="V322" s="3">
        <v>427500</v>
      </c>
      <c r="W322" s="3">
        <v>460511</v>
      </c>
      <c r="X322" s="3">
        <v>430000</v>
      </c>
      <c r="Y322" s="3">
        <v>439500</v>
      </c>
      <c r="Z322" s="3">
        <v>392250</v>
      </c>
      <c r="AA322" s="3">
        <v>481750</v>
      </c>
      <c r="AB322" s="3">
        <v>427500</v>
      </c>
      <c r="AC322" s="3">
        <v>482000</v>
      </c>
      <c r="AD322" s="3">
        <v>483500</v>
      </c>
      <c r="AE322" s="3">
        <v>512000</v>
      </c>
      <c r="AF322" s="3">
        <v>518749.5</v>
      </c>
      <c r="AG322" s="3">
        <v>545000</v>
      </c>
      <c r="AH322" s="3">
        <v>517500</v>
      </c>
      <c r="AI322" s="3">
        <v>647000</v>
      </c>
      <c r="AJ322" s="3">
        <v>680000</v>
      </c>
      <c r="AK322" s="3">
        <v>641000</v>
      </c>
      <c r="AL322" s="3">
        <v>0</v>
      </c>
      <c r="AM322" s="3">
        <v>620000</v>
      </c>
      <c r="AN322" s="4">
        <v>634050</v>
      </c>
      <c r="AO322" s="4">
        <v>731000</v>
      </c>
      <c r="AP322" s="4">
        <v>785000</v>
      </c>
      <c r="AQ322" s="4">
        <v>630000</v>
      </c>
      <c r="AR322" s="4">
        <v>0</v>
      </c>
    </row>
    <row r="323" spans="1:44" ht="15" x14ac:dyDescent="0.2">
      <c r="A323" s="2" t="s">
        <v>304</v>
      </c>
      <c r="B323" s="3" t="s">
        <v>307</v>
      </c>
      <c r="C323" s="3">
        <v>388750</v>
      </c>
      <c r="D323" s="3">
        <f>IFERROR(VLOOKUP(B323,'[1]All Metro Suburbs'!B$2:D$483,3,FALSE),0)</f>
        <v>400000</v>
      </c>
      <c r="E323" s="3">
        <f>IFERROR(VLOOKUP(B323,[2]LSG_Stats_Combined!B$2:D$478,3,FALSE),0)</f>
        <v>362500</v>
      </c>
      <c r="F323" s="3">
        <f>IFERROR(VLOOKUP(B323,[3]Sheet1!B$2:D$478,3,FALSE),0)</f>
        <v>372500</v>
      </c>
      <c r="G323" s="3">
        <v>372500</v>
      </c>
      <c r="H323" s="3">
        <f>IFERROR(VLOOKUP(B323,'[1]All Metro Suburbs'!B$2:F$483,5,FALSE),)</f>
        <v>392500</v>
      </c>
      <c r="I323" s="3">
        <f>IFERROR(VLOOKUP(B323,[2]LSG_Stats_Combined!B$2:F$478,5,FALSE),)</f>
        <v>350000</v>
      </c>
      <c r="J323" s="3">
        <f>IFERROR(VLOOKUP(B323,[3]Sheet1!B$2:F$478,5,FALSE),0)</f>
        <v>427500</v>
      </c>
      <c r="K323" s="3">
        <f>IFERROR(VLOOKUP(B323,[4]Sheet1!B$2:F$478,5,FALSE),0)</f>
        <v>340000</v>
      </c>
      <c r="L323" s="3">
        <f>IFERROR(VLOOKUP(B323,[5]LSG_Stats_Combined_2016q2!B$2:F$479,5,FALSE),0)</f>
        <v>394500</v>
      </c>
      <c r="M323" s="3">
        <f>IFERROR(VLOOKUP(B323,[6]LSG_Stats_Combined_2016q3!B$2:F$479,5,FALSE),0)</f>
        <v>402500</v>
      </c>
      <c r="N323" s="3">
        <f>IFERROR(VLOOKUP(B323,[7]LSG_Stats_Combined_2016q4!B$2:F$478,5,FALSE),0)</f>
        <v>479500</v>
      </c>
      <c r="O323" s="3">
        <f>IFERROR(VLOOKUP(B323,[8]LSG_Stats_Combined_2017q1!B$2:F$479,5,FALSE),0)</f>
        <v>400000</v>
      </c>
      <c r="P323" s="3">
        <f>IFERROR(VLOOKUP(B323,[9]LSG_Stats_Combined_2017q2!B$2:F$479,5,FALSE),0)</f>
        <v>421500</v>
      </c>
      <c r="Q323" s="3">
        <f>IFERROR(VLOOKUP(B323,[10]City_Suburb_2017q3!B$2:F$479,5,FALSE),0)</f>
        <v>410000</v>
      </c>
      <c r="R323" s="3">
        <f>IFERROR(VLOOKUP(B323,[11]LSG_Stats_Combined_2017q4!B$2:F$480,5,FALSE),0)</f>
        <v>390000</v>
      </c>
      <c r="S323" s="3">
        <f>IFERROR(VLOOKUP(B323,[12]LSG_Stats_Combined_2018q1!B$1:G$480,5,FALSE),0)</f>
        <v>435000</v>
      </c>
      <c r="T323" s="3">
        <v>430000</v>
      </c>
      <c r="U323" s="3">
        <v>397500</v>
      </c>
      <c r="V323" s="3">
        <v>410000</v>
      </c>
      <c r="W323" s="3">
        <v>416000</v>
      </c>
      <c r="X323" s="3">
        <v>386250</v>
      </c>
      <c r="Y323" s="3">
        <v>455000</v>
      </c>
      <c r="Z323" s="3">
        <v>484500</v>
      </c>
      <c r="AA323" s="3">
        <v>528000</v>
      </c>
      <c r="AB323" s="3">
        <v>454000</v>
      </c>
      <c r="AC323" s="3">
        <v>493000</v>
      </c>
      <c r="AD323" s="3">
        <v>474000</v>
      </c>
      <c r="AE323" s="3">
        <v>570000</v>
      </c>
      <c r="AF323" s="3">
        <v>520000</v>
      </c>
      <c r="AG323" s="3">
        <v>580000</v>
      </c>
      <c r="AH323" s="3">
        <v>682000</v>
      </c>
      <c r="AI323" s="3">
        <v>698500</v>
      </c>
      <c r="AJ323" s="3">
        <v>735000</v>
      </c>
      <c r="AK323" s="3">
        <v>650000</v>
      </c>
      <c r="AL323" s="3">
        <v>740000</v>
      </c>
      <c r="AM323" s="3">
        <v>755000</v>
      </c>
      <c r="AN323" s="4">
        <v>711375</v>
      </c>
      <c r="AO323" s="4">
        <v>550000</v>
      </c>
      <c r="AP323" s="4">
        <v>817000</v>
      </c>
      <c r="AQ323" s="4">
        <v>770000</v>
      </c>
      <c r="AR323" s="4">
        <v>705000</v>
      </c>
    </row>
    <row r="324" spans="1:44" ht="15" x14ac:dyDescent="0.2">
      <c r="A324" s="2" t="s">
        <v>304</v>
      </c>
      <c r="B324" s="3" t="s">
        <v>308</v>
      </c>
      <c r="C324" s="3">
        <v>380000</v>
      </c>
      <c r="D324" s="3">
        <f>IFERROR(VLOOKUP(B324,'[1]All Metro Suburbs'!B$2:D$483,3,FALSE),0)</f>
        <v>380000</v>
      </c>
      <c r="E324" s="3">
        <f>IFERROR(VLOOKUP(B324,[2]LSG_Stats_Combined!B$2:D$478,3,FALSE),0)</f>
        <v>380000</v>
      </c>
      <c r="F324" s="3">
        <f>IFERROR(VLOOKUP(B324,[3]Sheet1!B$2:D$478,3,FALSE),0)</f>
        <v>377500</v>
      </c>
      <c r="G324" s="3">
        <v>400000</v>
      </c>
      <c r="H324" s="3">
        <f>IFERROR(VLOOKUP(B324,'[1]All Metro Suburbs'!B$2:F$483,5,FALSE),)</f>
        <v>436000</v>
      </c>
      <c r="I324" s="3">
        <f>IFERROR(VLOOKUP(B324,[2]LSG_Stats_Combined!B$2:F$478,5,FALSE),)</f>
        <v>411250</v>
      </c>
      <c r="J324" s="3">
        <f>IFERROR(VLOOKUP(B324,[3]Sheet1!B$2:F$478,5,FALSE),0)</f>
        <v>380000</v>
      </c>
      <c r="K324" s="3">
        <f>IFERROR(VLOOKUP(B324,[4]Sheet1!B$2:F$478,5,FALSE),0)</f>
        <v>422500</v>
      </c>
      <c r="L324" s="3">
        <f>IFERROR(VLOOKUP(B324,[5]LSG_Stats_Combined_2016q2!B$2:F$479,5,FALSE),0)</f>
        <v>420000</v>
      </c>
      <c r="M324" s="3">
        <f>IFERROR(VLOOKUP(B324,[6]LSG_Stats_Combined_2016q3!B$2:F$479,5,FALSE),0)</f>
        <v>413000</v>
      </c>
      <c r="N324" s="3">
        <f>IFERROR(VLOOKUP(B324,[7]LSG_Stats_Combined_2016q4!B$2:F$478,5,FALSE),0)</f>
        <v>480000</v>
      </c>
      <c r="O324" s="3">
        <f>IFERROR(VLOOKUP(B324,[8]LSG_Stats_Combined_2017q1!B$2:F$479,5,FALSE),0)</f>
        <v>445000</v>
      </c>
      <c r="P324" s="3">
        <f>IFERROR(VLOOKUP(B324,[9]LSG_Stats_Combined_2017q2!B$2:F$479,5,FALSE),0)</f>
        <v>494250</v>
      </c>
      <c r="Q324" s="3">
        <f>IFERROR(VLOOKUP(B324,[10]City_Suburb_2017q3!B$2:F$479,5,FALSE),0)</f>
        <v>496000</v>
      </c>
      <c r="R324" s="3">
        <f>IFERROR(VLOOKUP(B324,[11]LSG_Stats_Combined_2017q4!B$2:F$480,5,FALSE),0)</f>
        <v>480999</v>
      </c>
      <c r="S324" s="3">
        <f>IFERROR(VLOOKUP(B324,[12]LSG_Stats_Combined_2018q1!B$1:G$480,5,FALSE),0)</f>
        <v>457750</v>
      </c>
      <c r="T324" s="3">
        <v>501000</v>
      </c>
      <c r="U324" s="3">
        <v>513000</v>
      </c>
      <c r="V324" s="3">
        <v>427500</v>
      </c>
      <c r="W324" s="3">
        <v>494000</v>
      </c>
      <c r="X324" s="3">
        <v>472000</v>
      </c>
      <c r="Y324" s="3">
        <v>510000</v>
      </c>
      <c r="Z324" s="3">
        <v>505000</v>
      </c>
      <c r="AA324" s="3">
        <v>460250</v>
      </c>
      <c r="AB324" s="3">
        <v>520000</v>
      </c>
      <c r="AC324" s="3">
        <v>515000</v>
      </c>
      <c r="AD324" s="3">
        <v>530000</v>
      </c>
      <c r="AE324" s="3">
        <v>535000</v>
      </c>
      <c r="AF324" s="3">
        <v>570500</v>
      </c>
      <c r="AG324" s="3">
        <v>647500</v>
      </c>
      <c r="AH324" s="3">
        <v>637000</v>
      </c>
      <c r="AI324" s="3">
        <v>620000</v>
      </c>
      <c r="AJ324" s="3">
        <v>767500</v>
      </c>
      <c r="AK324" s="3">
        <v>685000</v>
      </c>
      <c r="AL324" s="3">
        <v>743500</v>
      </c>
      <c r="AM324" s="3">
        <v>735000</v>
      </c>
      <c r="AN324" s="4">
        <v>737500</v>
      </c>
      <c r="AO324" s="4">
        <v>746500</v>
      </c>
      <c r="AP324" s="4">
        <v>800000</v>
      </c>
      <c r="AQ324" s="4">
        <v>783000</v>
      </c>
      <c r="AR324" s="4">
        <v>480000</v>
      </c>
    </row>
    <row r="325" spans="1:44" ht="15" x14ac:dyDescent="0.2">
      <c r="A325" s="2" t="s">
        <v>304</v>
      </c>
      <c r="B325" s="3" t="s">
        <v>309</v>
      </c>
      <c r="C325" s="3">
        <v>465500</v>
      </c>
      <c r="D325" s="3">
        <f>IFERROR(VLOOKUP(B325,'[1]All Metro Suburbs'!B$2:D$483,3,FALSE),0)</f>
        <v>442000</v>
      </c>
      <c r="E325" s="3">
        <f>IFERROR(VLOOKUP(B325,[2]LSG_Stats_Combined!B$2:D$478,3,FALSE),0)</f>
        <v>459500</v>
      </c>
      <c r="F325" s="3">
        <f>IFERROR(VLOOKUP(B325,[3]Sheet1!B$2:D$478,3,FALSE),0)</f>
        <v>490900</v>
      </c>
      <c r="G325" s="3">
        <v>505000</v>
      </c>
      <c r="H325" s="3">
        <f>IFERROR(VLOOKUP(B325,'[1]All Metro Suburbs'!B$2:F$483,5,FALSE),)</f>
        <v>528375</v>
      </c>
      <c r="I325" s="3">
        <f>IFERROR(VLOOKUP(B325,[2]LSG_Stats_Combined!B$2:F$478,5,FALSE),)</f>
        <v>565500</v>
      </c>
      <c r="J325" s="3">
        <f>IFERROR(VLOOKUP(B325,[3]Sheet1!B$2:F$478,5,FALSE),0)</f>
        <v>488000</v>
      </c>
      <c r="K325" s="3">
        <f>IFERROR(VLOOKUP(B325,[4]Sheet1!B$2:F$478,5,FALSE),0)</f>
        <v>500000</v>
      </c>
      <c r="L325" s="3">
        <f>IFERROR(VLOOKUP(B325,[5]LSG_Stats_Combined_2016q2!B$2:F$479,5,FALSE),0)</f>
        <v>542500</v>
      </c>
      <c r="M325" s="3">
        <f>IFERROR(VLOOKUP(B325,[6]LSG_Stats_Combined_2016q3!B$2:F$479,5,FALSE),0)</f>
        <v>567500</v>
      </c>
      <c r="N325" s="3">
        <f>IFERROR(VLOOKUP(B325,[7]LSG_Stats_Combined_2016q4!B$2:F$478,5,FALSE),0)</f>
        <v>605000</v>
      </c>
      <c r="O325" s="3">
        <f>IFERROR(VLOOKUP(B325,[8]LSG_Stats_Combined_2017q1!B$2:F$479,5,FALSE),0)</f>
        <v>524000</v>
      </c>
      <c r="P325" s="3">
        <f>IFERROR(VLOOKUP(B325,[9]LSG_Stats_Combined_2017q2!B$2:F$479,5,FALSE),0)</f>
        <v>497500</v>
      </c>
      <c r="Q325" s="3">
        <f>IFERROR(VLOOKUP(B325,[10]City_Suburb_2017q3!B$2:F$479,5,FALSE),0)</f>
        <v>570500</v>
      </c>
      <c r="R325" s="3">
        <f>IFERROR(VLOOKUP(B325,[11]LSG_Stats_Combined_2017q4!B$2:F$480,5,FALSE),0)</f>
        <v>605250</v>
      </c>
      <c r="S325" s="3">
        <f>IFERROR(VLOOKUP(B325,[12]LSG_Stats_Combined_2018q1!B$1:G$480,5,FALSE),0)</f>
        <v>505000</v>
      </c>
      <c r="T325" s="3">
        <v>584000</v>
      </c>
      <c r="U325" s="3">
        <v>615000</v>
      </c>
      <c r="V325" s="3">
        <v>680000</v>
      </c>
      <c r="W325" s="3">
        <v>605000</v>
      </c>
      <c r="X325" s="3">
        <v>625000</v>
      </c>
      <c r="Y325" s="3">
        <v>582000</v>
      </c>
      <c r="Z325" s="3">
        <v>520000</v>
      </c>
      <c r="AA325" s="3">
        <v>630000</v>
      </c>
      <c r="AB325" s="3">
        <v>568000</v>
      </c>
      <c r="AC325" s="3">
        <v>475000</v>
      </c>
      <c r="AD325" s="3">
        <v>535000</v>
      </c>
      <c r="AE325" s="3">
        <v>535000</v>
      </c>
      <c r="AF325" s="3">
        <v>660000</v>
      </c>
      <c r="AG325" s="3">
        <v>633000</v>
      </c>
      <c r="AH325" s="3">
        <v>677000</v>
      </c>
      <c r="AI325" s="3">
        <v>908000</v>
      </c>
      <c r="AJ325" s="3">
        <v>865000</v>
      </c>
      <c r="AK325" s="3">
        <v>850000</v>
      </c>
      <c r="AL325" s="3">
        <v>805000</v>
      </c>
      <c r="AM325" s="3">
        <v>613500</v>
      </c>
      <c r="AN325" s="4">
        <v>810000</v>
      </c>
      <c r="AO325" s="4">
        <v>880000</v>
      </c>
      <c r="AP325" s="4">
        <v>1043200</v>
      </c>
      <c r="AQ325" s="4">
        <v>950000</v>
      </c>
      <c r="AR325" s="4">
        <v>882500</v>
      </c>
    </row>
    <row r="326" spans="1:44" ht="15" x14ac:dyDescent="0.2">
      <c r="A326" s="2" t="s">
        <v>304</v>
      </c>
      <c r="B326" s="3" t="s">
        <v>310</v>
      </c>
      <c r="C326" s="3">
        <v>350000</v>
      </c>
      <c r="D326" s="3">
        <f>IFERROR(VLOOKUP(B326,'[1]All Metro Suburbs'!B$2:D$483,3,FALSE),0)</f>
        <v>351750</v>
      </c>
      <c r="E326" s="3">
        <f>IFERROR(VLOOKUP(B326,[2]LSG_Stats_Combined!B$2:D$478,3,FALSE),0)</f>
        <v>375000</v>
      </c>
      <c r="F326" s="3">
        <f>IFERROR(VLOOKUP(B326,[3]Sheet1!B$2:D$478,3,FALSE),0)</f>
        <v>355000</v>
      </c>
      <c r="G326" s="3">
        <v>375000</v>
      </c>
      <c r="H326" s="3">
        <f>IFERROR(VLOOKUP(B326,'[1]All Metro Suburbs'!B$2:F$483,5,FALSE),)</f>
        <v>381000</v>
      </c>
      <c r="I326" s="3">
        <f>IFERROR(VLOOKUP(B326,[2]LSG_Stats_Combined!B$2:F$478,5,FALSE),)</f>
        <v>407500</v>
      </c>
      <c r="J326" s="3">
        <f>IFERROR(VLOOKUP(B326,[3]Sheet1!B$2:F$478,5,FALSE),0)</f>
        <v>377500</v>
      </c>
      <c r="K326" s="3">
        <f>IFERROR(VLOOKUP(B326,[4]Sheet1!B$2:F$478,5,FALSE),0)</f>
        <v>415000</v>
      </c>
      <c r="L326" s="3">
        <f>IFERROR(VLOOKUP(B326,[5]LSG_Stats_Combined_2016q2!B$2:F$479,5,FALSE),0)</f>
        <v>400000</v>
      </c>
      <c r="M326" s="3">
        <f>IFERROR(VLOOKUP(B326,[6]LSG_Stats_Combined_2016q3!B$2:F$479,5,FALSE),0)</f>
        <v>392500</v>
      </c>
      <c r="N326" s="3">
        <f>IFERROR(VLOOKUP(B326,[7]LSG_Stats_Combined_2016q4!B$2:F$478,5,FALSE),0)</f>
        <v>398000</v>
      </c>
      <c r="O326" s="3">
        <f>IFERROR(VLOOKUP(B326,[8]LSG_Stats_Combined_2017q1!B$2:F$479,5,FALSE),0)</f>
        <v>415000</v>
      </c>
      <c r="P326" s="3">
        <f>IFERROR(VLOOKUP(B326,[9]LSG_Stats_Combined_2017q2!B$2:F$479,5,FALSE),0)</f>
        <v>431000</v>
      </c>
      <c r="Q326" s="3">
        <f>IFERROR(VLOOKUP(B326,[10]City_Suburb_2017q3!B$2:F$479,5,FALSE),0)</f>
        <v>448500</v>
      </c>
      <c r="R326" s="3">
        <f>IFERROR(VLOOKUP(B326,[11]LSG_Stats_Combined_2017q4!B$2:F$480,5,FALSE),0)</f>
        <v>460000</v>
      </c>
      <c r="S326" s="3">
        <f>IFERROR(VLOOKUP(B326,[12]LSG_Stats_Combined_2018q1!B$1:G$480,5,FALSE),0)</f>
        <v>449000</v>
      </c>
      <c r="T326" s="3">
        <v>451500</v>
      </c>
      <c r="U326" s="3">
        <v>418500</v>
      </c>
      <c r="V326" s="3">
        <v>455000</v>
      </c>
      <c r="W326" s="3">
        <v>490000</v>
      </c>
      <c r="X326" s="3">
        <v>472000</v>
      </c>
      <c r="Y326" s="3">
        <v>445000</v>
      </c>
      <c r="Z326" s="3">
        <v>425000</v>
      </c>
      <c r="AA326" s="3">
        <v>0</v>
      </c>
      <c r="AB326" s="3">
        <v>0</v>
      </c>
      <c r="AC326" s="3">
        <v>0</v>
      </c>
      <c r="AD326" s="3">
        <v>420000</v>
      </c>
      <c r="AE326" s="3">
        <v>0</v>
      </c>
      <c r="AF326" s="3">
        <v>360000</v>
      </c>
      <c r="AG326" s="3">
        <v>0</v>
      </c>
      <c r="AH326" s="3">
        <v>0</v>
      </c>
      <c r="AI326" s="3">
        <v>740000</v>
      </c>
      <c r="AJ326" s="3">
        <v>0</v>
      </c>
      <c r="AK326" s="3">
        <v>654500</v>
      </c>
      <c r="AL326" s="3">
        <v>643000</v>
      </c>
      <c r="AM326" s="3">
        <v>0</v>
      </c>
      <c r="AN326" s="4">
        <v>650000</v>
      </c>
      <c r="AO326" s="4">
        <v>667500</v>
      </c>
      <c r="AP326" s="4">
        <v>701000</v>
      </c>
      <c r="AQ326" s="4">
        <v>735000</v>
      </c>
      <c r="AR326" s="4">
        <v>800000</v>
      </c>
    </row>
    <row r="327" spans="1:44" ht="15" x14ac:dyDescent="0.2">
      <c r="A327" s="2" t="s">
        <v>304</v>
      </c>
      <c r="B327" s="3" t="s">
        <v>311</v>
      </c>
      <c r="C327" s="3">
        <v>388500</v>
      </c>
      <c r="D327" s="3">
        <f>IFERROR(VLOOKUP(B327,'[1]All Metro Suburbs'!B$2:D$483,3,FALSE),0)</f>
        <v>390000</v>
      </c>
      <c r="E327" s="3">
        <f>IFERROR(VLOOKUP(B327,[2]LSG_Stats_Combined!B$2:D$478,3,FALSE),0)</f>
        <v>380000</v>
      </c>
      <c r="F327" s="3">
        <f>IFERROR(VLOOKUP(B327,[3]Sheet1!B$2:D$478,3,FALSE),0)</f>
        <v>377500</v>
      </c>
      <c r="G327" s="3">
        <v>372500</v>
      </c>
      <c r="H327" s="3">
        <f>IFERROR(VLOOKUP(B327,'[1]All Metro Suburbs'!B$2:F$483,5,FALSE),)</f>
        <v>417500</v>
      </c>
      <c r="I327" s="3">
        <f>IFERROR(VLOOKUP(B327,[2]LSG_Stats_Combined!B$2:F$478,5,FALSE),)</f>
        <v>440000</v>
      </c>
      <c r="J327" s="3">
        <f>IFERROR(VLOOKUP(B327,[3]Sheet1!B$2:F$478,5,FALSE),0)</f>
        <v>411500</v>
      </c>
      <c r="K327" s="3">
        <f>IFERROR(VLOOKUP(B327,[4]Sheet1!B$2:F$478,5,FALSE),0)</f>
        <v>425000</v>
      </c>
      <c r="L327" s="3">
        <f>IFERROR(VLOOKUP(B327,[5]LSG_Stats_Combined_2016q2!B$2:F$479,5,FALSE),0)</f>
        <v>425000</v>
      </c>
      <c r="M327" s="3">
        <f>IFERROR(VLOOKUP(B327,[6]LSG_Stats_Combined_2016q3!B$2:F$479,5,FALSE),0)</f>
        <v>420500</v>
      </c>
      <c r="N327" s="3">
        <f>IFERROR(VLOOKUP(B327,[7]LSG_Stats_Combined_2016q4!B$2:F$478,5,FALSE),0)</f>
        <v>495000</v>
      </c>
      <c r="O327" s="3">
        <f>IFERROR(VLOOKUP(B327,[8]LSG_Stats_Combined_2017q1!B$2:F$479,5,FALSE),0)</f>
        <v>501000</v>
      </c>
      <c r="P327" s="3">
        <f>IFERROR(VLOOKUP(B327,[9]LSG_Stats_Combined_2017q2!B$2:F$479,5,FALSE),0)</f>
        <v>424000</v>
      </c>
      <c r="Q327" s="3">
        <f>IFERROR(VLOOKUP(B327,[10]City_Suburb_2017q3!B$2:F$479,5,FALSE),0)</f>
        <v>495000</v>
      </c>
      <c r="R327" s="3">
        <f>IFERROR(VLOOKUP(B327,[11]LSG_Stats_Combined_2017q4!B$2:F$480,5,FALSE),0)</f>
        <v>538000</v>
      </c>
      <c r="S327" s="3">
        <f>IFERROR(VLOOKUP(B327,[12]LSG_Stats_Combined_2018q1!B$1:G$480,5,FALSE),0)</f>
        <v>499500</v>
      </c>
      <c r="T327" s="3">
        <v>505000</v>
      </c>
      <c r="U327" s="3">
        <v>485000</v>
      </c>
      <c r="V327" s="3">
        <v>472750</v>
      </c>
      <c r="W327" s="3">
        <v>485000</v>
      </c>
      <c r="X327" s="3">
        <v>440000</v>
      </c>
      <c r="Y327" s="3">
        <v>452250</v>
      </c>
      <c r="Z327" s="3">
        <v>492500</v>
      </c>
      <c r="AA327" s="3">
        <v>445000</v>
      </c>
      <c r="AB327" s="3">
        <v>437500</v>
      </c>
      <c r="AC327" s="3">
        <v>455500</v>
      </c>
      <c r="AD327" s="3">
        <v>0</v>
      </c>
      <c r="AE327" s="3">
        <v>402500</v>
      </c>
      <c r="AF327" s="3">
        <v>512000</v>
      </c>
      <c r="AG327" s="3">
        <v>495000</v>
      </c>
      <c r="AH327" s="3">
        <v>513000</v>
      </c>
      <c r="AI327" s="3">
        <v>0</v>
      </c>
      <c r="AJ327" s="3">
        <v>581000</v>
      </c>
      <c r="AK327" s="3">
        <v>720000</v>
      </c>
      <c r="AL327" s="3">
        <v>750000</v>
      </c>
      <c r="AM327" s="3">
        <v>625000</v>
      </c>
      <c r="AN327" s="4">
        <v>762750</v>
      </c>
      <c r="AO327" s="4">
        <v>800000</v>
      </c>
      <c r="AP327" s="4">
        <v>817500</v>
      </c>
      <c r="AQ327" s="4">
        <v>859000</v>
      </c>
      <c r="AR327" s="4">
        <v>827500</v>
      </c>
    </row>
    <row r="328" spans="1:44" ht="15" x14ac:dyDescent="0.2">
      <c r="A328" s="2" t="s">
        <v>304</v>
      </c>
      <c r="B328" s="3" t="s">
        <v>312</v>
      </c>
      <c r="C328" s="3">
        <v>412500</v>
      </c>
      <c r="D328" s="3">
        <f>IFERROR(VLOOKUP(B328,'[1]All Metro Suburbs'!B$2:D$483,3,FALSE),0)</f>
        <v>429750</v>
      </c>
      <c r="E328" s="3">
        <f>IFERROR(VLOOKUP(B328,[2]LSG_Stats_Combined!B$2:D$478,3,FALSE),0)</f>
        <v>483000</v>
      </c>
      <c r="F328" s="3">
        <f>IFERROR(VLOOKUP(B328,[3]Sheet1!B$2:D$478,3,FALSE),0)</f>
        <v>410000</v>
      </c>
      <c r="G328" s="3">
        <v>427500</v>
      </c>
      <c r="H328" s="3">
        <f>IFERROR(VLOOKUP(B328,'[1]All Metro Suburbs'!B$2:F$483,5,FALSE),)</f>
        <v>443500</v>
      </c>
      <c r="I328" s="3">
        <f>IFERROR(VLOOKUP(B328,[2]LSG_Stats_Combined!B$2:F$478,5,FALSE),)</f>
        <v>453500</v>
      </c>
      <c r="J328" s="3">
        <f>IFERROR(VLOOKUP(B328,[3]Sheet1!B$2:F$478,5,FALSE),0)</f>
        <v>480000</v>
      </c>
      <c r="K328" s="3">
        <f>IFERROR(VLOOKUP(B328,[4]Sheet1!B$2:F$478,5,FALSE),0)</f>
        <v>462500</v>
      </c>
      <c r="L328" s="3">
        <f>IFERROR(VLOOKUP(B328,[5]LSG_Stats_Combined_2016q2!B$2:F$479,5,FALSE),0)</f>
        <v>410000</v>
      </c>
      <c r="M328" s="3">
        <f>IFERROR(VLOOKUP(B328,[6]LSG_Stats_Combined_2016q3!B$2:F$479,5,FALSE),0)</f>
        <v>422000</v>
      </c>
      <c r="N328" s="3">
        <f>IFERROR(VLOOKUP(B328,[7]LSG_Stats_Combined_2016q4!B$2:F$478,5,FALSE),0)</f>
        <v>470000</v>
      </c>
      <c r="O328" s="3">
        <f>IFERROR(VLOOKUP(B328,[8]LSG_Stats_Combined_2017q1!B$2:F$479,5,FALSE),0)</f>
        <v>540000</v>
      </c>
      <c r="P328" s="3">
        <f>IFERROR(VLOOKUP(B328,[9]LSG_Stats_Combined_2017q2!B$2:F$479,5,FALSE),0)</f>
        <v>463000</v>
      </c>
      <c r="Q328" s="3">
        <f>IFERROR(VLOOKUP(B328,[10]City_Suburb_2017q3!B$2:F$479,5,FALSE),0)</f>
        <v>555000</v>
      </c>
      <c r="R328" s="3">
        <f>IFERROR(VLOOKUP(B328,[11]LSG_Stats_Combined_2017q4!B$2:F$480,5,FALSE),0)</f>
        <v>486000</v>
      </c>
      <c r="S328" s="3">
        <f>IFERROR(VLOOKUP(B328,[12]LSG_Stats_Combined_2018q1!B$1:G$480,5,FALSE),0)</f>
        <v>481750</v>
      </c>
      <c r="T328" s="3">
        <v>475000</v>
      </c>
      <c r="U328" s="3">
        <v>546250</v>
      </c>
      <c r="V328" s="3">
        <v>520000</v>
      </c>
      <c r="W328" s="3">
        <v>505000</v>
      </c>
      <c r="X328" s="3">
        <v>458668</v>
      </c>
      <c r="Y328" s="3">
        <v>432000</v>
      </c>
      <c r="Z328" s="3">
        <v>480000</v>
      </c>
      <c r="AA328" s="3">
        <v>454250</v>
      </c>
      <c r="AB328" s="3">
        <v>437500</v>
      </c>
      <c r="AC328" s="3">
        <v>443999.5</v>
      </c>
      <c r="AD328" s="3">
        <v>480000</v>
      </c>
      <c r="AE328" s="3">
        <v>490000</v>
      </c>
      <c r="AF328" s="3">
        <v>515000</v>
      </c>
      <c r="AG328" s="3">
        <v>542500</v>
      </c>
      <c r="AH328" s="3">
        <v>575000</v>
      </c>
      <c r="AI328" s="3">
        <v>659000</v>
      </c>
      <c r="AJ328" s="3">
        <v>640000</v>
      </c>
      <c r="AK328" s="3">
        <v>734000</v>
      </c>
      <c r="AL328" s="3">
        <v>655000</v>
      </c>
      <c r="AM328" s="3">
        <v>665500</v>
      </c>
      <c r="AN328" s="4">
        <v>814500</v>
      </c>
      <c r="AO328" s="4">
        <v>800000</v>
      </c>
      <c r="AP328" s="4">
        <v>735000</v>
      </c>
      <c r="AQ328" s="4">
        <v>800000</v>
      </c>
      <c r="AR328" s="4">
        <v>793250</v>
      </c>
    </row>
    <row r="329" spans="1:44" ht="15" x14ac:dyDescent="0.2">
      <c r="A329" s="2" t="s">
        <v>304</v>
      </c>
      <c r="B329" s="3" t="s">
        <v>90</v>
      </c>
      <c r="C329" s="3">
        <v>475000</v>
      </c>
      <c r="D329" s="3">
        <f>IFERROR(VLOOKUP(B329,'[1]All Metro Suburbs'!B$2:D$483,3,FALSE),0)</f>
        <v>455000</v>
      </c>
      <c r="E329" s="3">
        <f>IFERROR(VLOOKUP(B329,[2]LSG_Stats_Combined!B$2:D$478,3,FALSE),0)</f>
        <v>449000</v>
      </c>
      <c r="F329" s="3">
        <f>IFERROR(VLOOKUP(B329,[3]Sheet1!B$2:D$478,3,FALSE),0)</f>
        <v>425000</v>
      </c>
      <c r="G329" s="3">
        <v>460000</v>
      </c>
      <c r="H329" s="3">
        <f>IFERROR(VLOOKUP(B329,'[1]All Metro Suburbs'!B$2:F$483,5,FALSE),)</f>
        <v>0</v>
      </c>
      <c r="I329" s="3">
        <f>IFERROR(VLOOKUP(B329,[2]LSG_Stats_Combined!B$2:F$478,5,FALSE),)</f>
        <v>619000</v>
      </c>
      <c r="J329" s="3">
        <f>IFERROR(VLOOKUP(B329,[3]Sheet1!B$2:F$478,5,FALSE),0)</f>
        <v>482000</v>
      </c>
      <c r="K329" s="3">
        <f>IFERROR(VLOOKUP(B329,[4]Sheet1!B$2:F$478,5,FALSE),0)</f>
        <v>0</v>
      </c>
      <c r="L329" s="3">
        <f>IFERROR(VLOOKUP(B329,[5]LSG_Stats_Combined_2016q2!B$2:F$479,5,FALSE),0)</f>
        <v>505500</v>
      </c>
      <c r="M329" s="3">
        <f>IFERROR(VLOOKUP(B329,[6]LSG_Stats_Combined_2016q3!B$2:F$479,5,FALSE),0)</f>
        <v>0</v>
      </c>
      <c r="N329" s="3">
        <f>IFERROR(VLOOKUP(B329,[7]LSG_Stats_Combined_2016q4!B$2:F$478,5,FALSE),0)</f>
        <v>347500</v>
      </c>
      <c r="O329" s="3">
        <f>IFERROR(VLOOKUP(B329,[8]LSG_Stats_Combined_2017q1!B$2:F$479,5,FALSE),0)</f>
        <v>516250</v>
      </c>
      <c r="P329" s="3">
        <f>IFERROR(VLOOKUP(B329,[9]LSG_Stats_Combined_2017q2!B$2:F$479,5,FALSE),0)</f>
        <v>360000</v>
      </c>
      <c r="Q329" s="3">
        <f>IFERROR(VLOOKUP(B329,[10]City_Suburb_2017q3!B$2:F$479,5,FALSE),0)</f>
        <v>0</v>
      </c>
      <c r="R329" s="3">
        <f>IFERROR(VLOOKUP(B329,[11]LSG_Stats_Combined_2017q4!B$2:F$480,5,FALSE),0)</f>
        <v>520000</v>
      </c>
      <c r="S329" s="3">
        <f>IFERROR(VLOOKUP(B329,[12]LSG_Stats_Combined_2018q1!B$1:G$480,5,FALSE),0)</f>
        <v>496500</v>
      </c>
      <c r="T329" s="3">
        <v>468000</v>
      </c>
      <c r="U329" s="3">
        <v>511190</v>
      </c>
      <c r="V329" s="3">
        <v>471000</v>
      </c>
      <c r="W329" s="3">
        <v>417500</v>
      </c>
      <c r="X329" s="3">
        <v>485000</v>
      </c>
      <c r="Y329" s="3">
        <v>560075</v>
      </c>
      <c r="Z329" s="3">
        <v>477000</v>
      </c>
      <c r="AA329" s="3">
        <v>582500</v>
      </c>
      <c r="AB329" s="3">
        <v>492000</v>
      </c>
      <c r="AC329" s="3">
        <v>366000</v>
      </c>
      <c r="AD329" s="3">
        <v>490000</v>
      </c>
      <c r="AE329" s="3">
        <v>545000</v>
      </c>
      <c r="AF329" s="3">
        <v>517000</v>
      </c>
      <c r="AG329" s="3">
        <v>580000</v>
      </c>
      <c r="AH329" s="3">
        <v>657500</v>
      </c>
      <c r="AI329" s="3">
        <v>760000</v>
      </c>
      <c r="AJ329" s="3">
        <v>449000</v>
      </c>
      <c r="AK329" s="3">
        <v>900000</v>
      </c>
      <c r="AL329" s="3">
        <v>675000</v>
      </c>
      <c r="AM329" s="3">
        <v>577000</v>
      </c>
      <c r="AN329" s="4">
        <v>665000</v>
      </c>
      <c r="AO329" s="4">
        <v>722000</v>
      </c>
      <c r="AP329" s="4">
        <v>892500</v>
      </c>
      <c r="AQ329" s="4">
        <v>805000</v>
      </c>
      <c r="AR329" s="4">
        <v>792750</v>
      </c>
    </row>
    <row r="330" spans="1:44" ht="15" x14ac:dyDescent="0.2">
      <c r="A330" s="2" t="s">
        <v>304</v>
      </c>
      <c r="B330" s="3" t="s">
        <v>313</v>
      </c>
      <c r="C330" s="3">
        <v>0</v>
      </c>
      <c r="D330" s="3">
        <f>IFERROR(VLOOKUP(B330,'[1]All Metro Suburbs'!B$2:D$483,3,FALSE),0)</f>
        <v>202000</v>
      </c>
      <c r="E330" s="3">
        <f>IFERROR(VLOOKUP(B330,[2]LSG_Stats_Combined!B$2:D$478,3,FALSE),0)</f>
        <v>190473</v>
      </c>
      <c r="F330" s="3">
        <f>IFERROR(VLOOKUP(B330,[3]Sheet1!B$2:D$478,3,FALSE),0)</f>
        <v>245000</v>
      </c>
      <c r="G330" s="3">
        <v>0</v>
      </c>
      <c r="H330" s="3">
        <f>IFERROR(VLOOKUP(B330,'[1]All Metro Suburbs'!B$2:F$483,5,FALSE),)</f>
        <v>0</v>
      </c>
      <c r="I330" s="3">
        <f>IFERROR(VLOOKUP(B330,[2]LSG_Stats_Combined!B$2:F$478,5,FALSE),)</f>
        <v>0</v>
      </c>
      <c r="J330" s="3">
        <f>IFERROR(VLOOKUP(B330,[3]Sheet1!B$2:F$478,5,FALSE),0)</f>
        <v>0</v>
      </c>
      <c r="K330" s="3">
        <f>IFERROR(VLOOKUP(B330,[4]Sheet1!B$2:F$478,5,FALSE),0)</f>
        <v>261000</v>
      </c>
      <c r="L330" s="3">
        <f>IFERROR(VLOOKUP(B330,[5]LSG_Stats_Combined_2016q2!B$2:F$479,5,FALSE),0)</f>
        <v>0</v>
      </c>
      <c r="M330" s="3">
        <f>IFERROR(VLOOKUP(B330,[6]LSG_Stats_Combined_2016q3!B$2:F$479,5,FALSE),0)</f>
        <v>0</v>
      </c>
      <c r="N330" s="3">
        <f>IFERROR(VLOOKUP(B330,[7]LSG_Stats_Combined_2016q4!B$2:F$478,5,FALSE),0)</f>
        <v>281000</v>
      </c>
      <c r="O330" s="3">
        <f>IFERROR(VLOOKUP(B330,[8]LSG_Stats_Combined_2017q1!B$2:F$479,5,FALSE),0)</f>
        <v>0</v>
      </c>
      <c r="P330" s="3">
        <f>IFERROR(VLOOKUP(B330,[9]LSG_Stats_Combined_2017q2!B$2:F$479,5,FALSE),0)</f>
        <v>175000</v>
      </c>
      <c r="Q330" s="3">
        <f>IFERROR(VLOOKUP(B330,[10]City_Suburb_2017q3!B$2:F$479,5,FALSE),0)</f>
        <v>0</v>
      </c>
      <c r="R330" s="3">
        <f>IFERROR(VLOOKUP(B330,[11]LSG_Stats_Combined_2017q4!B$2:F$480,5,FALSE),0)</f>
        <v>0</v>
      </c>
      <c r="S330" s="3">
        <f>IFERROR(VLOOKUP(B330,[12]LSG_Stats_Combined_2018q1!B$1:G$480,5,FALSE),0)</f>
        <v>300000</v>
      </c>
      <c r="T330" s="3">
        <v>0</v>
      </c>
      <c r="U330" s="3">
        <v>376000</v>
      </c>
      <c r="V330" s="3">
        <v>352500</v>
      </c>
      <c r="W330" s="3">
        <v>300000</v>
      </c>
      <c r="X330" s="3">
        <v>484000</v>
      </c>
      <c r="Y330" s="3">
        <v>325000</v>
      </c>
      <c r="Z330" s="3">
        <v>0</v>
      </c>
      <c r="AA330" s="3">
        <v>505000</v>
      </c>
      <c r="AB330" s="3">
        <v>588750</v>
      </c>
      <c r="AC330" s="3">
        <v>435000</v>
      </c>
      <c r="AD330" s="3">
        <v>554000</v>
      </c>
      <c r="AE330" s="3">
        <v>460000</v>
      </c>
      <c r="AF330" s="3">
        <v>482500</v>
      </c>
      <c r="AG330" s="3">
        <v>0</v>
      </c>
      <c r="AH330" s="3">
        <v>660000</v>
      </c>
      <c r="AI330" s="3">
        <v>722500</v>
      </c>
      <c r="AJ330" s="3">
        <v>0</v>
      </c>
      <c r="AK330" s="3">
        <v>0</v>
      </c>
      <c r="AL330" s="3">
        <v>0</v>
      </c>
      <c r="AM330" s="3">
        <v>560000</v>
      </c>
      <c r="AN330" s="4">
        <v>605000</v>
      </c>
      <c r="AO330" s="4">
        <v>555000</v>
      </c>
      <c r="AP330" s="4">
        <v>0</v>
      </c>
      <c r="AQ330" s="4">
        <v>669000</v>
      </c>
      <c r="AR330" s="4">
        <v>620000</v>
      </c>
    </row>
    <row r="331" spans="1:44" ht="15" x14ac:dyDescent="0.2">
      <c r="A331" s="2" t="s">
        <v>304</v>
      </c>
      <c r="B331" s="3" t="s">
        <v>314</v>
      </c>
      <c r="C331" s="3">
        <v>0</v>
      </c>
      <c r="D331" s="3">
        <f>IFERROR(VLOOKUP(B331,'[1]All Metro Suburbs'!B$2:D$483,3,FALSE),0)</f>
        <v>0</v>
      </c>
      <c r="E331" s="3">
        <f>IFERROR(VLOOKUP(B331,[2]LSG_Stats_Combined!B$2:D$478,3,FALSE),0)</f>
        <v>0</v>
      </c>
      <c r="F331" s="3">
        <f>IFERROR(VLOOKUP(B331,[3]Sheet1!B$2:D$478,3,FALSE),0)</f>
        <v>0</v>
      </c>
      <c r="G331" s="3">
        <v>0</v>
      </c>
      <c r="H331" s="3">
        <f>IFERROR(VLOOKUP(B331,'[1]All Metro Suburbs'!B$2:F$483,5,FALSE),)</f>
        <v>357500</v>
      </c>
      <c r="I331" s="3">
        <f>IFERROR(VLOOKUP(B331,[2]LSG_Stats_Combined!B$2:F$478,5,FALSE),)</f>
        <v>397000</v>
      </c>
      <c r="J331" s="3">
        <f>IFERROR(VLOOKUP(B331,[3]Sheet1!B$2:F$478,5,FALSE),0)</f>
        <v>0</v>
      </c>
      <c r="K331" s="3">
        <f>IFERROR(VLOOKUP(B331,[4]Sheet1!B$2:F$478,5,FALSE),0)</f>
        <v>345000</v>
      </c>
      <c r="L331" s="3">
        <f>IFERROR(VLOOKUP(B331,[5]LSG_Stats_Combined_2016q2!B$2:F$479,5,FALSE),0)</f>
        <v>465000</v>
      </c>
      <c r="M331" s="3">
        <f>IFERROR(VLOOKUP(B331,[6]LSG_Stats_Combined_2016q3!B$2:F$479,5,FALSE),0)</f>
        <v>0</v>
      </c>
      <c r="N331" s="3">
        <f>IFERROR(VLOOKUP(B331,[7]LSG_Stats_Combined_2016q4!B$2:F$478,5,FALSE),0)</f>
        <v>455500</v>
      </c>
      <c r="O331" s="3">
        <f>IFERROR(VLOOKUP(B331,[8]LSG_Stats_Combined_2017q1!B$2:F$479,5,FALSE),0)</f>
        <v>438000</v>
      </c>
      <c r="P331" s="3">
        <f>IFERROR(VLOOKUP(B331,[9]LSG_Stats_Combined_2017q2!B$2:F$479,5,FALSE),0)</f>
        <v>485000</v>
      </c>
      <c r="Q331" s="3">
        <f>IFERROR(VLOOKUP(B331,[10]City_Suburb_2017q3!B$2:F$479,5,FALSE),0)</f>
        <v>492000</v>
      </c>
      <c r="R331" s="3">
        <f>IFERROR(VLOOKUP(B331,[11]LSG_Stats_Combined_2017q4!B$2:F$480,5,FALSE),0)</f>
        <v>420250</v>
      </c>
      <c r="S331" s="3">
        <f>IFERROR(VLOOKUP(B331,[12]LSG_Stats_Combined_2018q1!B$1:G$480,5,FALSE),0)</f>
        <v>403000</v>
      </c>
      <c r="T331" s="3">
        <v>328000</v>
      </c>
      <c r="U331" s="3">
        <v>0</v>
      </c>
      <c r="V331" s="3">
        <v>381500</v>
      </c>
      <c r="W331" s="3">
        <v>0</v>
      </c>
      <c r="X331" s="3">
        <v>346500</v>
      </c>
      <c r="Y331" s="3">
        <v>401000</v>
      </c>
      <c r="Z331" s="3">
        <v>320000</v>
      </c>
      <c r="AA331" s="3">
        <v>450000</v>
      </c>
      <c r="AB331" s="3">
        <v>440000</v>
      </c>
      <c r="AC331" s="3">
        <v>517500</v>
      </c>
      <c r="AD331" s="3">
        <v>457500</v>
      </c>
      <c r="AE331" s="3">
        <v>536000</v>
      </c>
      <c r="AF331" s="3">
        <v>516000</v>
      </c>
      <c r="AG331" s="3">
        <v>532000</v>
      </c>
      <c r="AH331" s="3">
        <v>605000</v>
      </c>
      <c r="AI331" s="3">
        <v>776000</v>
      </c>
      <c r="AJ331" s="3">
        <v>588500</v>
      </c>
      <c r="AK331" s="3">
        <v>0</v>
      </c>
      <c r="AL331" s="3">
        <v>0</v>
      </c>
      <c r="AM331" s="3">
        <v>680500</v>
      </c>
      <c r="AN331" s="4">
        <v>760000</v>
      </c>
      <c r="AO331" s="4">
        <v>720000</v>
      </c>
      <c r="AP331" s="4">
        <v>725500</v>
      </c>
      <c r="AQ331" s="4">
        <v>715000</v>
      </c>
      <c r="AR331" s="4">
        <v>487000</v>
      </c>
    </row>
    <row r="332" spans="1:44" ht="15" x14ac:dyDescent="0.2">
      <c r="A332" s="2" t="s">
        <v>304</v>
      </c>
      <c r="B332" s="3" t="s">
        <v>315</v>
      </c>
      <c r="C332" s="3">
        <v>350000</v>
      </c>
      <c r="D332" s="3">
        <f>IFERROR(VLOOKUP(B332,'[1]All Metro Suburbs'!B$2:D$483,3,FALSE),0)</f>
        <v>374000</v>
      </c>
      <c r="E332" s="3">
        <f>IFERROR(VLOOKUP(B332,[2]LSG_Stats_Combined!B$2:D$478,3,FALSE),0)</f>
        <v>365000</v>
      </c>
      <c r="F332" s="3">
        <f>IFERROR(VLOOKUP(B332,[3]Sheet1!B$2:D$478,3,FALSE),0)</f>
        <v>365000</v>
      </c>
      <c r="G332" s="3">
        <v>385000</v>
      </c>
      <c r="H332" s="3">
        <f>IFERROR(VLOOKUP(B332,'[1]All Metro Suburbs'!B$2:F$483,5,FALSE),)</f>
        <v>386000</v>
      </c>
      <c r="I332" s="3">
        <f>IFERROR(VLOOKUP(B332,[2]LSG_Stats_Combined!B$2:F$478,5,FALSE),)</f>
        <v>402000</v>
      </c>
      <c r="J332" s="3">
        <f>IFERROR(VLOOKUP(B332,[3]Sheet1!B$2:F$478,5,FALSE),0)</f>
        <v>452000</v>
      </c>
      <c r="K332" s="3">
        <f>IFERROR(VLOOKUP(B332,[4]Sheet1!B$2:F$478,5,FALSE),0)</f>
        <v>381500</v>
      </c>
      <c r="L332" s="3">
        <f>IFERROR(VLOOKUP(B332,[5]LSG_Stats_Combined_2016q2!B$2:F$479,5,FALSE),0)</f>
        <v>357750</v>
      </c>
      <c r="M332" s="3">
        <f>IFERROR(VLOOKUP(B332,[6]LSG_Stats_Combined_2016q3!B$2:F$479,5,FALSE),0)</f>
        <v>385000</v>
      </c>
      <c r="N332" s="3">
        <f>IFERROR(VLOOKUP(B332,[7]LSG_Stats_Combined_2016q4!B$2:F$478,5,FALSE),0)</f>
        <v>405500</v>
      </c>
      <c r="O332" s="3">
        <f>IFERROR(VLOOKUP(B332,[8]LSG_Stats_Combined_2017q1!B$2:F$479,5,FALSE),0)</f>
        <v>440000</v>
      </c>
      <c r="P332" s="3">
        <f>IFERROR(VLOOKUP(B332,[9]LSG_Stats_Combined_2017q2!B$2:F$479,5,FALSE),0)</f>
        <v>407000</v>
      </c>
      <c r="Q332" s="3">
        <f>IFERROR(VLOOKUP(B332,[10]City_Suburb_2017q3!B$2:F$479,5,FALSE),0)</f>
        <v>432000</v>
      </c>
      <c r="R332" s="3">
        <f>IFERROR(VLOOKUP(B332,[11]LSG_Stats_Combined_2017q4!B$2:F$480,5,FALSE),0)</f>
        <v>445000</v>
      </c>
      <c r="S332" s="3">
        <f>IFERROR(VLOOKUP(B332,[12]LSG_Stats_Combined_2018q1!B$1:G$480,5,FALSE),0)</f>
        <v>465000</v>
      </c>
      <c r="T332" s="3">
        <v>425500</v>
      </c>
      <c r="U332" s="3">
        <v>456500</v>
      </c>
      <c r="V332" s="3">
        <v>438600</v>
      </c>
      <c r="W332" s="3">
        <v>437500</v>
      </c>
      <c r="X332" s="3">
        <v>439000</v>
      </c>
      <c r="Y332" s="3">
        <v>455000</v>
      </c>
      <c r="Z332" s="3">
        <v>445000</v>
      </c>
      <c r="AA332" s="3">
        <v>405000</v>
      </c>
      <c r="AB332" s="3">
        <v>0</v>
      </c>
      <c r="AC332" s="3">
        <v>382000</v>
      </c>
      <c r="AD332" s="3">
        <v>402500</v>
      </c>
      <c r="AE332" s="3">
        <v>385000</v>
      </c>
      <c r="AF332" s="3">
        <v>419500</v>
      </c>
      <c r="AG332" s="3">
        <v>0</v>
      </c>
      <c r="AH332" s="3">
        <v>480000</v>
      </c>
      <c r="AI332" s="3">
        <v>581250</v>
      </c>
      <c r="AJ332" s="3">
        <v>590000</v>
      </c>
      <c r="AK332" s="3">
        <v>655000</v>
      </c>
      <c r="AL332" s="3">
        <v>674000</v>
      </c>
      <c r="AM332" s="3">
        <v>0</v>
      </c>
      <c r="AN332" s="4">
        <v>608750</v>
      </c>
      <c r="AO332" s="4">
        <v>713000</v>
      </c>
      <c r="AP332" s="4">
        <v>720000</v>
      </c>
      <c r="AQ332" s="4">
        <v>696500</v>
      </c>
      <c r="AR332" s="4">
        <v>802500</v>
      </c>
    </row>
    <row r="333" spans="1:44" ht="15" x14ac:dyDescent="0.2">
      <c r="A333" s="2" t="s">
        <v>304</v>
      </c>
      <c r="B333" s="3" t="s">
        <v>316</v>
      </c>
      <c r="C333" s="3">
        <v>357500</v>
      </c>
      <c r="D333" s="3">
        <f>IFERROR(VLOOKUP(B333,'[1]All Metro Suburbs'!B$2:D$483,3,FALSE),0)</f>
        <v>402500</v>
      </c>
      <c r="E333" s="3">
        <f>IFERROR(VLOOKUP(B333,[2]LSG_Stats_Combined!B$2:D$478,3,FALSE),0)</f>
        <v>372000</v>
      </c>
      <c r="F333" s="3">
        <f>IFERROR(VLOOKUP(B333,[3]Sheet1!B$2:D$478,3,FALSE),0)</f>
        <v>410000</v>
      </c>
      <c r="G333" s="3">
        <v>432500</v>
      </c>
      <c r="H333" s="3">
        <f>IFERROR(VLOOKUP(B333,'[1]All Metro Suburbs'!B$2:F$483,5,FALSE),)</f>
        <v>452500</v>
      </c>
      <c r="I333" s="3">
        <f>IFERROR(VLOOKUP(B333,[2]LSG_Stats_Combined!B$2:F$478,5,FALSE),)</f>
        <v>332500</v>
      </c>
      <c r="J333" s="3">
        <f>IFERROR(VLOOKUP(B333,[3]Sheet1!B$2:F$478,5,FALSE),0)</f>
        <v>445000</v>
      </c>
      <c r="K333" s="3">
        <f>IFERROR(VLOOKUP(B333,[4]Sheet1!B$2:F$478,5,FALSE),0)</f>
        <v>444250</v>
      </c>
      <c r="L333" s="3">
        <f>IFERROR(VLOOKUP(B333,[5]LSG_Stats_Combined_2016q2!B$2:F$479,5,FALSE),0)</f>
        <v>384000</v>
      </c>
      <c r="M333" s="3">
        <f>IFERROR(VLOOKUP(B333,[6]LSG_Stats_Combined_2016q3!B$2:F$479,5,FALSE),0)</f>
        <v>401500</v>
      </c>
      <c r="N333" s="3">
        <f>IFERROR(VLOOKUP(B333,[7]LSG_Stats_Combined_2016q4!B$2:F$478,5,FALSE),0)</f>
        <v>502500</v>
      </c>
      <c r="O333" s="3">
        <f>IFERROR(VLOOKUP(B333,[8]LSG_Stats_Combined_2017q1!B$2:F$479,5,FALSE),0)</f>
        <v>370000</v>
      </c>
      <c r="P333" s="3">
        <f>IFERROR(VLOOKUP(B333,[9]LSG_Stats_Combined_2017q2!B$2:F$479,5,FALSE),0)</f>
        <v>425000</v>
      </c>
      <c r="Q333" s="3">
        <f>IFERROR(VLOOKUP(B333,[10]City_Suburb_2017q3!B$2:F$479,5,FALSE),0)</f>
        <v>425000</v>
      </c>
      <c r="R333" s="3">
        <f>IFERROR(VLOOKUP(B333,[11]LSG_Stats_Combined_2017q4!B$2:F$480,5,FALSE),0)</f>
        <v>522500</v>
      </c>
      <c r="S333" s="3">
        <f>IFERROR(VLOOKUP(B333,[12]LSG_Stats_Combined_2018q1!B$1:G$480,5,FALSE),0)</f>
        <v>488750</v>
      </c>
      <c r="T333" s="3">
        <v>440000</v>
      </c>
      <c r="U333" s="3">
        <v>445000</v>
      </c>
      <c r="V333" s="3">
        <v>480500</v>
      </c>
      <c r="W333" s="3">
        <v>440500</v>
      </c>
      <c r="X333" s="3">
        <v>435000</v>
      </c>
      <c r="Y333" s="3">
        <v>406000</v>
      </c>
      <c r="Z333" s="3">
        <v>445000</v>
      </c>
      <c r="AA333" s="3">
        <v>415000</v>
      </c>
      <c r="AB333" s="3">
        <v>421000</v>
      </c>
      <c r="AC333" s="3">
        <v>452000</v>
      </c>
      <c r="AD333" s="3">
        <v>505000</v>
      </c>
      <c r="AE333" s="3">
        <v>460000</v>
      </c>
      <c r="AF333" s="3">
        <v>515000</v>
      </c>
      <c r="AG333" s="3">
        <v>490750</v>
      </c>
      <c r="AH333" s="3">
        <v>507500</v>
      </c>
      <c r="AI333" s="3">
        <v>600000</v>
      </c>
      <c r="AJ333" s="3">
        <v>616500</v>
      </c>
      <c r="AK333" s="3">
        <v>810000</v>
      </c>
      <c r="AL333" s="3">
        <v>595000</v>
      </c>
      <c r="AM333" s="3">
        <v>625100</v>
      </c>
      <c r="AN333" s="4">
        <v>850000</v>
      </c>
      <c r="AO333" s="4">
        <v>737750</v>
      </c>
      <c r="AP333" s="4">
        <v>898000</v>
      </c>
      <c r="AQ333" s="4">
        <v>595000</v>
      </c>
      <c r="AR333" s="4">
        <v>730000</v>
      </c>
    </row>
    <row r="334" spans="1:44" ht="15" x14ac:dyDescent="0.2">
      <c r="A334" s="2" t="s">
        <v>304</v>
      </c>
      <c r="B334" s="3" t="s">
        <v>317</v>
      </c>
      <c r="C334" s="3">
        <v>455000</v>
      </c>
      <c r="D334" s="3">
        <f>IFERROR(VLOOKUP(B334,'[1]All Metro Suburbs'!B$2:D$483,3,FALSE),0)</f>
        <v>460000</v>
      </c>
      <c r="E334" s="3">
        <f>IFERROR(VLOOKUP(B334,[2]LSG_Stats_Combined!B$2:D$478,3,FALSE),0)</f>
        <v>515000</v>
      </c>
      <c r="F334" s="3">
        <f>IFERROR(VLOOKUP(B334,[3]Sheet1!B$2:D$478,3,FALSE),0)</f>
        <v>478500</v>
      </c>
      <c r="G334" s="3">
        <v>495000</v>
      </c>
      <c r="H334" s="3">
        <f>IFERROR(VLOOKUP(B334,'[1]All Metro Suburbs'!B$2:F$483,5,FALSE),)</f>
        <v>406500</v>
      </c>
      <c r="I334" s="3">
        <f>IFERROR(VLOOKUP(B334,[2]LSG_Stats_Combined!B$2:F$478,5,FALSE),)</f>
        <v>485500</v>
      </c>
      <c r="J334" s="3">
        <f>IFERROR(VLOOKUP(B334,[3]Sheet1!B$2:F$478,5,FALSE),0)</f>
        <v>554000</v>
      </c>
      <c r="K334" s="3">
        <f>IFERROR(VLOOKUP(B334,[4]Sheet1!B$2:F$478,5,FALSE),0)</f>
        <v>460000</v>
      </c>
      <c r="L334" s="3">
        <f>IFERROR(VLOOKUP(B334,[5]LSG_Stats_Combined_2016q2!B$2:F$479,5,FALSE),0)</f>
        <v>506500</v>
      </c>
      <c r="M334" s="3">
        <f>IFERROR(VLOOKUP(B334,[6]LSG_Stats_Combined_2016q3!B$2:F$479,5,FALSE),0)</f>
        <v>450000</v>
      </c>
      <c r="N334" s="3">
        <f>IFERROR(VLOOKUP(B334,[7]LSG_Stats_Combined_2016q4!B$2:F$478,5,FALSE),0)</f>
        <v>387500</v>
      </c>
      <c r="O334" s="3">
        <f>IFERROR(VLOOKUP(B334,[8]LSG_Stats_Combined_2017q1!B$2:F$479,5,FALSE),0)</f>
        <v>570000</v>
      </c>
      <c r="P334" s="3">
        <f>IFERROR(VLOOKUP(B334,[9]LSG_Stats_Combined_2017q2!B$2:F$479,5,FALSE),0)</f>
        <v>450000</v>
      </c>
      <c r="Q334" s="3">
        <f>IFERROR(VLOOKUP(B334,[10]City_Suburb_2017q3!B$2:F$479,5,FALSE),0)</f>
        <v>510000</v>
      </c>
      <c r="R334" s="3">
        <f>IFERROR(VLOOKUP(B334,[11]LSG_Stats_Combined_2017q4!B$2:F$480,5,FALSE),0)</f>
        <v>475000</v>
      </c>
      <c r="S334" s="3">
        <f>IFERROR(VLOOKUP(B334,[12]LSG_Stats_Combined_2018q1!B$1:G$480,5,FALSE),0)</f>
        <v>531000</v>
      </c>
      <c r="T334" s="3">
        <v>565000</v>
      </c>
      <c r="U334" s="3">
        <v>610000</v>
      </c>
      <c r="V334" s="3">
        <v>537000</v>
      </c>
      <c r="W334" s="3">
        <v>680000</v>
      </c>
      <c r="X334" s="3">
        <v>430000</v>
      </c>
      <c r="Y334" s="3">
        <v>405000</v>
      </c>
      <c r="Z334" s="3">
        <v>575000</v>
      </c>
      <c r="AA334" s="3">
        <v>0</v>
      </c>
      <c r="AB334" s="3">
        <v>0</v>
      </c>
      <c r="AC334" s="3">
        <v>265000</v>
      </c>
      <c r="AD334" s="3">
        <v>0</v>
      </c>
      <c r="AE334" s="3">
        <v>0</v>
      </c>
      <c r="AF334" s="3">
        <v>0</v>
      </c>
      <c r="AG334" s="3">
        <v>320000</v>
      </c>
      <c r="AH334" s="3">
        <v>0</v>
      </c>
      <c r="AI334" s="3">
        <v>430000</v>
      </c>
      <c r="AJ334" s="3">
        <v>0</v>
      </c>
      <c r="AK334" s="3">
        <v>734750</v>
      </c>
      <c r="AL334" s="3">
        <v>715000</v>
      </c>
      <c r="AM334" s="3">
        <v>0</v>
      </c>
      <c r="AN334" s="4">
        <v>0</v>
      </c>
      <c r="AO334" s="4">
        <v>760000</v>
      </c>
      <c r="AP334" s="4">
        <v>646250</v>
      </c>
      <c r="AQ334" s="4">
        <v>0</v>
      </c>
      <c r="AR334" s="4">
        <v>825000</v>
      </c>
    </row>
    <row r="335" spans="1:44" ht="15" x14ac:dyDescent="0.2">
      <c r="A335" s="2" t="s">
        <v>304</v>
      </c>
      <c r="B335" s="3" t="s">
        <v>318</v>
      </c>
      <c r="C335" s="3">
        <v>405000</v>
      </c>
      <c r="D335" s="3">
        <f>IFERROR(VLOOKUP(B335,'[1]All Metro Suburbs'!B$2:D$483,3,FALSE),0)</f>
        <v>387000</v>
      </c>
      <c r="E335" s="3">
        <f>IFERROR(VLOOKUP(B335,[2]LSG_Stats_Combined!B$2:D$478,3,FALSE),0)</f>
        <v>371000</v>
      </c>
      <c r="F335" s="3">
        <f>IFERROR(VLOOKUP(B335,[3]Sheet1!B$2:D$478,3,FALSE),0)</f>
        <v>380000</v>
      </c>
      <c r="G335" s="3">
        <v>438000</v>
      </c>
      <c r="H335" s="3">
        <f>IFERROR(VLOOKUP(B335,'[1]All Metro Suburbs'!B$2:F$483,5,FALSE),)</f>
        <v>410000</v>
      </c>
      <c r="I335" s="3">
        <f>IFERROR(VLOOKUP(B335,[2]LSG_Stats_Combined!B$2:F$478,5,FALSE),)</f>
        <v>430150</v>
      </c>
      <c r="J335" s="3">
        <f>IFERROR(VLOOKUP(B335,[3]Sheet1!B$2:F$478,5,FALSE),0)</f>
        <v>440000</v>
      </c>
      <c r="K335" s="3">
        <f>IFERROR(VLOOKUP(B335,[4]Sheet1!B$2:F$478,5,FALSE),0)</f>
        <v>445250</v>
      </c>
      <c r="L335" s="3">
        <f>IFERROR(VLOOKUP(B335,[5]LSG_Stats_Combined_2016q2!B$2:F$479,5,FALSE),0)</f>
        <v>465000</v>
      </c>
      <c r="M335" s="3">
        <f>IFERROR(VLOOKUP(B335,[6]LSG_Stats_Combined_2016q3!B$2:F$479,5,FALSE),0)</f>
        <v>419000</v>
      </c>
      <c r="N335" s="3">
        <f>IFERROR(VLOOKUP(B335,[7]LSG_Stats_Combined_2016q4!B$2:F$478,5,FALSE),0)</f>
        <v>463000</v>
      </c>
      <c r="O335" s="3">
        <f>IFERROR(VLOOKUP(B335,[8]LSG_Stats_Combined_2017q1!B$2:F$479,5,FALSE),0)</f>
        <v>448000</v>
      </c>
      <c r="P335" s="3">
        <f>IFERROR(VLOOKUP(B335,[9]LSG_Stats_Combined_2017q2!B$2:F$479,5,FALSE),0)</f>
        <v>405000</v>
      </c>
      <c r="Q335" s="3">
        <f>IFERROR(VLOOKUP(B335,[10]City_Suburb_2017q3!B$2:F$479,5,FALSE),0)</f>
        <v>436250</v>
      </c>
      <c r="R335" s="3">
        <f>IFERROR(VLOOKUP(B335,[11]LSG_Stats_Combined_2017q4!B$2:F$480,5,FALSE),0)</f>
        <v>495000</v>
      </c>
      <c r="S335" s="3">
        <f>IFERROR(VLOOKUP(B335,[12]LSG_Stats_Combined_2018q1!B$1:G$480,5,FALSE),0)</f>
        <v>500000</v>
      </c>
      <c r="T335" s="3">
        <v>462500</v>
      </c>
      <c r="U335" s="3">
        <v>429500</v>
      </c>
      <c r="V335" s="3">
        <v>487500</v>
      </c>
      <c r="W335" s="3">
        <v>455000</v>
      </c>
      <c r="X335" s="3">
        <v>485000</v>
      </c>
      <c r="Y335" s="3">
        <v>390000</v>
      </c>
      <c r="Z335" s="3">
        <v>430000</v>
      </c>
      <c r="AA335" s="3">
        <v>447000</v>
      </c>
      <c r="AB335" s="3">
        <v>395000</v>
      </c>
      <c r="AC335" s="3">
        <v>491000</v>
      </c>
      <c r="AD335" s="3">
        <v>480000</v>
      </c>
      <c r="AE335" s="3">
        <v>530000</v>
      </c>
      <c r="AF335" s="3">
        <v>450000</v>
      </c>
      <c r="AG335" s="3">
        <v>406000</v>
      </c>
      <c r="AH335" s="3">
        <v>645000</v>
      </c>
      <c r="AI335" s="3">
        <v>599000</v>
      </c>
      <c r="AJ335" s="3">
        <v>800000</v>
      </c>
      <c r="AK335" s="3">
        <v>812000</v>
      </c>
      <c r="AL335" s="3">
        <v>700000</v>
      </c>
      <c r="AM335" s="3">
        <v>685000</v>
      </c>
      <c r="AN335" s="4">
        <v>750000</v>
      </c>
      <c r="AO335" s="4">
        <v>665000</v>
      </c>
      <c r="AP335" s="4">
        <v>712500</v>
      </c>
      <c r="AQ335" s="4">
        <v>710000</v>
      </c>
      <c r="AR335" s="4">
        <v>730000</v>
      </c>
    </row>
    <row r="336" spans="1:44" ht="15" x14ac:dyDescent="0.2">
      <c r="A336" s="2" t="s">
        <v>304</v>
      </c>
      <c r="B336" s="3" t="s">
        <v>319</v>
      </c>
      <c r="C336" s="3">
        <v>270000</v>
      </c>
      <c r="D336" s="3">
        <f>IFERROR(VLOOKUP(B336,'[1]All Metro Suburbs'!B$2:D$483,3,FALSE),0)</f>
        <v>330000</v>
      </c>
      <c r="E336" s="3">
        <f>IFERROR(VLOOKUP(B336,[2]LSG_Stats_Combined!B$2:D$478,3,FALSE),0)</f>
        <v>0</v>
      </c>
      <c r="F336" s="3">
        <f>IFERROR(VLOOKUP(B336,[3]Sheet1!B$2:D$478,3,FALSE),0)</f>
        <v>345000</v>
      </c>
      <c r="G336" s="3">
        <v>340000</v>
      </c>
      <c r="H336" s="3">
        <f>IFERROR(VLOOKUP(B336,'[1]All Metro Suburbs'!B$2:F$483,5,FALSE),)</f>
        <v>340000</v>
      </c>
      <c r="I336" s="3">
        <f>IFERROR(VLOOKUP(B336,[2]LSG_Stats_Combined!B$2:F$478,5,FALSE),)</f>
        <v>287500</v>
      </c>
      <c r="J336" s="3">
        <f>IFERROR(VLOOKUP(B336,[3]Sheet1!B$2:F$478,5,FALSE),0)</f>
        <v>345000</v>
      </c>
      <c r="K336" s="3">
        <f>IFERROR(VLOOKUP(B336,[4]Sheet1!B$2:F$478,5,FALSE),0)</f>
        <v>325000</v>
      </c>
      <c r="L336" s="3">
        <f>IFERROR(VLOOKUP(B336,[5]LSG_Stats_Combined_2016q2!B$2:F$479,5,FALSE),0)</f>
        <v>0</v>
      </c>
      <c r="M336" s="3">
        <f>IFERROR(VLOOKUP(B336,[6]LSG_Stats_Combined_2016q3!B$2:F$479,5,FALSE),0)</f>
        <v>0</v>
      </c>
      <c r="N336" s="3">
        <f>IFERROR(VLOOKUP(B336,[7]LSG_Stats_Combined_2016q4!B$2:F$478,5,FALSE),0)</f>
        <v>390000</v>
      </c>
      <c r="O336" s="3">
        <f>IFERROR(VLOOKUP(B336,[8]LSG_Stats_Combined_2017q1!B$2:F$479,5,FALSE),0)</f>
        <v>315000</v>
      </c>
      <c r="P336" s="3">
        <f>IFERROR(VLOOKUP(B336,[9]LSG_Stats_Combined_2017q2!B$2:F$479,5,FALSE),0)</f>
        <v>385000</v>
      </c>
      <c r="Q336" s="3">
        <f>IFERROR(VLOOKUP(B336,[10]City_Suburb_2017q3!B$2:F$479,5,FALSE),0)</f>
        <v>381000</v>
      </c>
      <c r="R336" s="3">
        <f>IFERROR(VLOOKUP(B336,[11]LSG_Stats_Combined_2017q4!B$2:F$480,5,FALSE),0)</f>
        <v>382500</v>
      </c>
      <c r="S336" s="3">
        <f>IFERROR(VLOOKUP(B336,[12]LSG_Stats_Combined_2018q1!B$1:G$480,5,FALSE),0)</f>
        <v>355000</v>
      </c>
      <c r="T336" s="3">
        <v>0</v>
      </c>
      <c r="U336" s="3">
        <v>374500</v>
      </c>
      <c r="V336" s="3">
        <v>366000</v>
      </c>
      <c r="W336" s="3">
        <v>392500</v>
      </c>
      <c r="X336" s="3">
        <v>0</v>
      </c>
      <c r="Y336" s="3">
        <v>282000</v>
      </c>
      <c r="Z336" s="3">
        <v>350000</v>
      </c>
      <c r="AA336" s="3">
        <v>450000</v>
      </c>
      <c r="AB336" s="3">
        <v>481250</v>
      </c>
      <c r="AC336" s="3">
        <v>517750</v>
      </c>
      <c r="AD336" s="3">
        <v>520750</v>
      </c>
      <c r="AE336" s="3">
        <v>503000</v>
      </c>
      <c r="AF336" s="3">
        <v>591250</v>
      </c>
      <c r="AG336" s="3">
        <v>592550</v>
      </c>
      <c r="AH336" s="3">
        <v>690000</v>
      </c>
      <c r="AI336" s="3">
        <v>736000</v>
      </c>
      <c r="AJ336" s="3">
        <v>750250</v>
      </c>
      <c r="AK336" s="3">
        <v>602500</v>
      </c>
      <c r="AL336" s="3">
        <v>0</v>
      </c>
      <c r="AM336" s="3">
        <v>671000</v>
      </c>
      <c r="AN336" s="4">
        <v>555000</v>
      </c>
      <c r="AO336" s="4">
        <v>645333</v>
      </c>
      <c r="AP336" s="4">
        <v>631000</v>
      </c>
      <c r="AQ336" s="4">
        <v>658500</v>
      </c>
      <c r="AR336" s="4">
        <v>656000</v>
      </c>
    </row>
    <row r="337" spans="1:44" ht="15" x14ac:dyDescent="0.2">
      <c r="A337" s="2" t="s">
        <v>304</v>
      </c>
      <c r="B337" s="3" t="s">
        <v>320</v>
      </c>
      <c r="C337" s="3">
        <v>329250</v>
      </c>
      <c r="D337" s="3">
        <f>IFERROR(VLOOKUP(B337,'[1]All Metro Suburbs'!B$2:D$483,3,FALSE),0)</f>
        <v>382000</v>
      </c>
      <c r="E337" s="3">
        <f>IFERROR(VLOOKUP(B337,[2]LSG_Stats_Combined!B$2:D$478,3,FALSE),0)</f>
        <v>360000</v>
      </c>
      <c r="F337" s="3">
        <f>IFERROR(VLOOKUP(B337,[3]Sheet1!B$2:D$478,3,FALSE),0)</f>
        <v>330000</v>
      </c>
      <c r="G337" s="3">
        <v>355000</v>
      </c>
      <c r="H337" s="3">
        <f>IFERROR(VLOOKUP(B337,'[1]All Metro Suburbs'!B$2:F$483,5,FALSE),)</f>
        <v>400000</v>
      </c>
      <c r="I337" s="3">
        <f>IFERROR(VLOOKUP(B337,[2]LSG_Stats_Combined!B$2:F$478,5,FALSE),)</f>
        <v>367500</v>
      </c>
      <c r="J337" s="3">
        <f>IFERROR(VLOOKUP(B337,[3]Sheet1!B$2:F$478,5,FALSE),0)</f>
        <v>355000</v>
      </c>
      <c r="K337" s="3">
        <f>IFERROR(VLOOKUP(B337,[4]Sheet1!B$2:F$478,5,FALSE),0)</f>
        <v>443000</v>
      </c>
      <c r="L337" s="3">
        <f>IFERROR(VLOOKUP(B337,[5]LSG_Stats_Combined_2016q2!B$2:F$479,5,FALSE),0)</f>
        <v>360000</v>
      </c>
      <c r="M337" s="3">
        <f>IFERROR(VLOOKUP(B337,[6]LSG_Stats_Combined_2016q3!B$2:F$479,5,FALSE),0)</f>
        <v>378750</v>
      </c>
      <c r="N337" s="3">
        <f>IFERROR(VLOOKUP(B337,[7]LSG_Stats_Combined_2016q4!B$2:F$478,5,FALSE),0)</f>
        <v>395000</v>
      </c>
      <c r="O337" s="3">
        <f>IFERROR(VLOOKUP(B337,[8]LSG_Stats_Combined_2017q1!B$2:F$479,5,FALSE),0)</f>
        <v>380000</v>
      </c>
      <c r="P337" s="3">
        <f>IFERROR(VLOOKUP(B337,[9]LSG_Stats_Combined_2017q2!B$2:F$479,5,FALSE),0)</f>
        <v>358000</v>
      </c>
      <c r="Q337" s="3">
        <f>IFERROR(VLOOKUP(B337,[10]City_Suburb_2017q3!B$2:F$479,5,FALSE),0)</f>
        <v>396000</v>
      </c>
      <c r="R337" s="3">
        <f>IFERROR(VLOOKUP(B337,[11]LSG_Stats_Combined_2017q4!B$2:F$480,5,FALSE),0)</f>
        <v>422500</v>
      </c>
      <c r="S337" s="3">
        <f>IFERROR(VLOOKUP(B337,[12]LSG_Stats_Combined_2018q1!B$1:G$480,5,FALSE),0)</f>
        <v>385000</v>
      </c>
      <c r="T337" s="3">
        <v>438500</v>
      </c>
      <c r="U337" s="3">
        <v>388250</v>
      </c>
      <c r="V337" s="3">
        <v>440000</v>
      </c>
      <c r="W337" s="3">
        <v>396250</v>
      </c>
      <c r="X337" s="3">
        <v>397500</v>
      </c>
      <c r="Y337" s="3">
        <v>404000</v>
      </c>
      <c r="Z337" s="3">
        <v>438500</v>
      </c>
      <c r="AA337" s="3">
        <v>570750</v>
      </c>
      <c r="AB337" s="3">
        <v>410000</v>
      </c>
      <c r="AC337" s="3">
        <v>561000</v>
      </c>
      <c r="AD337" s="3">
        <v>570000</v>
      </c>
      <c r="AE337" s="3">
        <v>626000</v>
      </c>
      <c r="AF337" s="3">
        <v>581000</v>
      </c>
      <c r="AG337" s="3">
        <v>663500</v>
      </c>
      <c r="AH337" s="3">
        <v>753250</v>
      </c>
      <c r="AI337" s="3">
        <v>714000</v>
      </c>
      <c r="AJ337" s="3">
        <v>774250</v>
      </c>
      <c r="AK337" s="3">
        <v>595000</v>
      </c>
      <c r="AL337" s="3">
        <v>620000</v>
      </c>
      <c r="AM337" s="3">
        <v>820000</v>
      </c>
      <c r="AN337" s="4">
        <v>687500</v>
      </c>
      <c r="AO337" s="4">
        <v>655000</v>
      </c>
      <c r="AP337" s="4">
        <v>670000</v>
      </c>
      <c r="AQ337" s="4">
        <v>770000</v>
      </c>
      <c r="AR337" s="4">
        <v>746000</v>
      </c>
    </row>
    <row r="338" spans="1:44" ht="15" x14ac:dyDescent="0.2">
      <c r="A338" s="2" t="s">
        <v>304</v>
      </c>
      <c r="B338" s="3" t="s">
        <v>321</v>
      </c>
      <c r="C338" s="3">
        <v>0</v>
      </c>
      <c r="D338" s="3">
        <f>IFERROR(VLOOKUP(B338,'[1]All Metro Suburbs'!B$2:D$483,3,FALSE),0)</f>
        <v>245000</v>
      </c>
      <c r="E338" s="3">
        <f>IFERROR(VLOOKUP(B338,[2]LSG_Stats_Combined!B$2:D$478,3,FALSE),0)</f>
        <v>0</v>
      </c>
      <c r="F338" s="3">
        <f>IFERROR(VLOOKUP(B338,[3]Sheet1!B$2:D$478,3,FALSE),0)</f>
        <v>0</v>
      </c>
      <c r="G338" s="3">
        <v>0</v>
      </c>
      <c r="H338" s="3">
        <f>IFERROR(VLOOKUP(B338,'[1]All Metro Suburbs'!B$2:F$483,5,FALSE),)</f>
        <v>0</v>
      </c>
      <c r="I338" s="3">
        <f>IFERROR(VLOOKUP(B338,[2]LSG_Stats_Combined!B$2:F$478,5,FALSE),)</f>
        <v>0</v>
      </c>
      <c r="J338" s="3">
        <f>IFERROR(VLOOKUP(B338,[3]Sheet1!B$2:F$478,5,FALSE),0)</f>
        <v>0</v>
      </c>
      <c r="K338" s="3">
        <f>IFERROR(VLOOKUP(B338,[4]Sheet1!B$2:F$478,5,FALSE),0)</f>
        <v>350000</v>
      </c>
      <c r="L338" s="3">
        <f>IFERROR(VLOOKUP(B338,[5]LSG_Stats_Combined_2016q2!B$2:F$479,5,FALSE),0)</f>
        <v>0</v>
      </c>
      <c r="M338" s="3">
        <f>IFERROR(VLOOKUP(B338,[6]LSG_Stats_Combined_2016q3!B$2:F$479,5,FALSE),0)</f>
        <v>0</v>
      </c>
      <c r="N338" s="3">
        <f>IFERROR(VLOOKUP(B338,[7]LSG_Stats_Combined_2016q4!B$2:F$478,5,FALSE),0)</f>
        <v>0</v>
      </c>
      <c r="O338" s="3">
        <f>IFERROR(VLOOKUP(B338,[8]LSG_Stats_Combined_2017q1!B$2:F$479,5,FALSE),0)</f>
        <v>0</v>
      </c>
      <c r="P338" s="3">
        <f>IFERROR(VLOOKUP(B338,[9]LSG_Stats_Combined_2017q2!B$2:F$479,5,FALSE),0)</f>
        <v>0</v>
      </c>
      <c r="Q338" s="3">
        <f>IFERROR(VLOOKUP(B338,[10]City_Suburb_2017q3!B$2:F$479,5,FALSE),0)</f>
        <v>0</v>
      </c>
      <c r="R338" s="3">
        <f>IFERROR(VLOOKUP(B338,[11]LSG_Stats_Combined_2017q4!B$2:F$480,5,FALSE),0)</f>
        <v>0</v>
      </c>
      <c r="S338" s="3">
        <f>IFERROR(VLOOKUP(B338,[12]LSG_Stats_Combined_2018q1!B$1:G$480,5,FALSE),0)</f>
        <v>0</v>
      </c>
      <c r="T338" s="3">
        <v>0</v>
      </c>
      <c r="U338" s="3">
        <v>0</v>
      </c>
      <c r="V338" s="3">
        <v>0</v>
      </c>
      <c r="W338" s="3">
        <v>311000</v>
      </c>
      <c r="X338" s="3">
        <v>365000</v>
      </c>
      <c r="Y338" s="3">
        <v>0</v>
      </c>
      <c r="Z338" s="3">
        <v>350000</v>
      </c>
      <c r="AA338" s="3">
        <v>455000</v>
      </c>
      <c r="AB338" s="3">
        <v>460000</v>
      </c>
      <c r="AC338" s="3">
        <v>500000</v>
      </c>
      <c r="AD338" s="3">
        <v>513250</v>
      </c>
      <c r="AE338" s="3">
        <v>463750</v>
      </c>
      <c r="AF338" s="3">
        <v>515000</v>
      </c>
      <c r="AG338" s="3">
        <v>592000</v>
      </c>
      <c r="AH338" s="3">
        <v>615750</v>
      </c>
      <c r="AI338" s="3">
        <v>631500</v>
      </c>
      <c r="AJ338" s="3">
        <v>679650</v>
      </c>
      <c r="AK338" s="3">
        <v>0</v>
      </c>
      <c r="AL338" s="3">
        <v>0</v>
      </c>
      <c r="AM338" s="3">
        <v>632500</v>
      </c>
      <c r="AN338" s="4">
        <v>545000</v>
      </c>
      <c r="AO338" s="4">
        <v>530000</v>
      </c>
      <c r="AP338" s="4">
        <v>0</v>
      </c>
      <c r="AQ338" s="4">
        <v>561000</v>
      </c>
      <c r="AR338" s="4">
        <v>0</v>
      </c>
    </row>
    <row r="339" spans="1:44" ht="15" x14ac:dyDescent="0.2">
      <c r="A339" s="2" t="s">
        <v>304</v>
      </c>
      <c r="B339" s="3" t="s">
        <v>322</v>
      </c>
      <c r="C339" s="3">
        <v>575000</v>
      </c>
      <c r="D339" s="3">
        <f>IFERROR(VLOOKUP(B339,'[1]All Metro Suburbs'!B$2:D$483,3,FALSE),0)</f>
        <v>345000</v>
      </c>
      <c r="E339" s="3">
        <f>IFERROR(VLOOKUP(B339,[2]LSG_Stats_Combined!B$2:D$478,3,FALSE),0)</f>
        <v>285000</v>
      </c>
      <c r="F339" s="3">
        <f>IFERROR(VLOOKUP(B339,[3]Sheet1!B$2:D$478,3,FALSE),0)</f>
        <v>392000</v>
      </c>
      <c r="G339" s="3">
        <v>280000</v>
      </c>
      <c r="H339" s="3">
        <f>IFERROR(VLOOKUP(B339,'[1]All Metro Suburbs'!B$2:F$483,5,FALSE),)</f>
        <v>305000</v>
      </c>
      <c r="I339" s="3">
        <f>IFERROR(VLOOKUP(B339,[2]LSG_Stats_Combined!B$2:F$478,5,FALSE),)</f>
        <v>315000</v>
      </c>
      <c r="J339" s="3">
        <f>IFERROR(VLOOKUP(B339,[3]Sheet1!B$2:F$478,5,FALSE),0)</f>
        <v>0</v>
      </c>
      <c r="K339" s="3">
        <f>IFERROR(VLOOKUP(B339,[4]Sheet1!B$2:F$478,5,FALSE),0)</f>
        <v>400000</v>
      </c>
      <c r="L339" s="3">
        <f>IFERROR(VLOOKUP(B339,[5]LSG_Stats_Combined_2016q2!B$2:F$479,5,FALSE),0)</f>
        <v>422500</v>
      </c>
      <c r="M339" s="3">
        <f>IFERROR(VLOOKUP(B339,[6]LSG_Stats_Combined_2016q3!B$2:F$479,5,FALSE),0)</f>
        <v>461300</v>
      </c>
      <c r="N339" s="3">
        <f>IFERROR(VLOOKUP(B339,[7]LSG_Stats_Combined_2016q4!B$2:F$478,5,FALSE),0)</f>
        <v>351500</v>
      </c>
      <c r="O339" s="3">
        <f>IFERROR(VLOOKUP(B339,[8]LSG_Stats_Combined_2017q1!B$2:F$479,5,FALSE),0)</f>
        <v>393500</v>
      </c>
      <c r="P339" s="3">
        <f>IFERROR(VLOOKUP(B339,[9]LSG_Stats_Combined_2017q2!B$2:F$479,5,FALSE),0)</f>
        <v>440000</v>
      </c>
      <c r="Q339" s="3">
        <f>IFERROR(VLOOKUP(B339,[10]City_Suburb_2017q3!B$2:F$479,5,FALSE),0)</f>
        <v>445000</v>
      </c>
      <c r="R339" s="3">
        <f>IFERROR(VLOOKUP(B339,[11]LSG_Stats_Combined_2017q4!B$2:F$480,5,FALSE),0)</f>
        <v>325000</v>
      </c>
      <c r="S339" s="3">
        <f>IFERROR(VLOOKUP(B339,[12]LSG_Stats_Combined_2018q1!B$1:G$480,5,FALSE),0)</f>
        <v>370000</v>
      </c>
      <c r="T339" s="3">
        <v>387275</v>
      </c>
      <c r="U339" s="3">
        <v>0</v>
      </c>
      <c r="V339" s="3">
        <v>417000</v>
      </c>
      <c r="W339" s="3">
        <v>0</v>
      </c>
      <c r="X339" s="3">
        <v>491000</v>
      </c>
      <c r="Y339" s="3">
        <v>385000</v>
      </c>
      <c r="Z339" s="3">
        <v>407000</v>
      </c>
      <c r="AA339" s="3">
        <v>412000</v>
      </c>
      <c r="AB339" s="3">
        <v>425000</v>
      </c>
      <c r="AC339" s="3">
        <v>425000</v>
      </c>
      <c r="AD339" s="3">
        <v>428500</v>
      </c>
      <c r="AE339" s="3">
        <v>431000</v>
      </c>
      <c r="AF339" s="3">
        <v>486000</v>
      </c>
      <c r="AG339" s="3">
        <v>475000</v>
      </c>
      <c r="AH339" s="3">
        <v>535350</v>
      </c>
      <c r="AI339" s="3">
        <v>630000</v>
      </c>
      <c r="AJ339" s="3">
        <v>618000</v>
      </c>
      <c r="AK339" s="3">
        <v>450000</v>
      </c>
      <c r="AL339" s="3">
        <v>668000</v>
      </c>
      <c r="AM339" s="3">
        <v>655000</v>
      </c>
      <c r="AN339" s="4">
        <v>595000</v>
      </c>
      <c r="AO339" s="4">
        <v>605000</v>
      </c>
      <c r="AP339" s="4">
        <v>820000</v>
      </c>
      <c r="AQ339" s="4">
        <v>0</v>
      </c>
      <c r="AR339" s="4">
        <v>773000</v>
      </c>
    </row>
    <row r="340" spans="1:44" ht="15" x14ac:dyDescent="0.2">
      <c r="A340" s="2" t="s">
        <v>304</v>
      </c>
      <c r="B340" s="3" t="s">
        <v>323</v>
      </c>
      <c r="C340" s="3">
        <v>393000</v>
      </c>
      <c r="D340" s="3">
        <f>IFERROR(VLOOKUP(B340,'[1]All Metro Suburbs'!B$2:D$483,3,FALSE),0)</f>
        <v>377000</v>
      </c>
      <c r="E340" s="3">
        <f>IFERROR(VLOOKUP(B340,[2]LSG_Stats_Combined!B$2:D$478,3,FALSE),0)</f>
        <v>375000</v>
      </c>
      <c r="F340" s="3">
        <f>IFERROR(VLOOKUP(B340,[3]Sheet1!B$2:D$478,3,FALSE),0)</f>
        <v>413000</v>
      </c>
      <c r="G340" s="3">
        <v>389000</v>
      </c>
      <c r="H340" s="3">
        <f>IFERROR(VLOOKUP(B340,'[1]All Metro Suburbs'!B$2:F$483,5,FALSE),)</f>
        <v>402750</v>
      </c>
      <c r="I340" s="3">
        <f>IFERROR(VLOOKUP(B340,[2]LSG_Stats_Combined!B$2:F$478,5,FALSE),)</f>
        <v>415300</v>
      </c>
      <c r="J340" s="3">
        <f>IFERROR(VLOOKUP(B340,[3]Sheet1!B$2:F$478,5,FALSE),0)</f>
        <v>450000</v>
      </c>
      <c r="K340" s="3">
        <f>IFERROR(VLOOKUP(B340,[4]Sheet1!B$2:F$478,5,FALSE),0)</f>
        <v>445000</v>
      </c>
      <c r="L340" s="3">
        <f>IFERROR(VLOOKUP(B340,[5]LSG_Stats_Combined_2016q2!B$2:F$479,5,FALSE),0)</f>
        <v>435000</v>
      </c>
      <c r="M340" s="3">
        <f>IFERROR(VLOOKUP(B340,[6]LSG_Stats_Combined_2016q3!B$2:F$479,5,FALSE),0)</f>
        <v>427500</v>
      </c>
      <c r="N340" s="3">
        <f>IFERROR(VLOOKUP(B340,[7]LSG_Stats_Combined_2016q4!B$2:F$478,5,FALSE),0)</f>
        <v>450000</v>
      </c>
      <c r="O340" s="3">
        <f>IFERROR(VLOOKUP(B340,[8]LSG_Stats_Combined_2017q1!B$2:F$479,5,FALSE),0)</f>
        <v>429500</v>
      </c>
      <c r="P340" s="3">
        <f>IFERROR(VLOOKUP(B340,[9]LSG_Stats_Combined_2017q2!B$2:F$479,5,FALSE),0)</f>
        <v>442500</v>
      </c>
      <c r="Q340" s="3">
        <f>IFERROR(VLOOKUP(B340,[10]City_Suburb_2017q3!B$2:F$479,5,FALSE),0)</f>
        <v>450000</v>
      </c>
      <c r="R340" s="3">
        <f>IFERROR(VLOOKUP(B340,[11]LSG_Stats_Combined_2017q4!B$2:F$480,5,FALSE),0)</f>
        <v>488000</v>
      </c>
      <c r="S340" s="3">
        <f>IFERROR(VLOOKUP(B340,[12]LSG_Stats_Combined_2018q1!B$1:G$480,5,FALSE),0)</f>
        <v>475000</v>
      </c>
      <c r="T340" s="3">
        <v>457250</v>
      </c>
      <c r="U340" s="3">
        <v>500000</v>
      </c>
      <c r="V340" s="3">
        <v>475000</v>
      </c>
      <c r="W340" s="3">
        <v>450500</v>
      </c>
      <c r="X340" s="3">
        <v>475000</v>
      </c>
      <c r="Y340" s="3">
        <v>450000</v>
      </c>
      <c r="Z340" s="3">
        <v>482000</v>
      </c>
      <c r="AA340" s="3">
        <v>474000</v>
      </c>
      <c r="AB340" s="3">
        <v>400000</v>
      </c>
      <c r="AC340" s="3">
        <v>501000</v>
      </c>
      <c r="AD340" s="3">
        <v>474250</v>
      </c>
      <c r="AE340" s="3">
        <v>504750</v>
      </c>
      <c r="AF340" s="3">
        <v>537000</v>
      </c>
      <c r="AG340" s="3">
        <v>592500</v>
      </c>
      <c r="AH340" s="3">
        <v>541000</v>
      </c>
      <c r="AI340" s="3">
        <v>595000</v>
      </c>
      <c r="AJ340" s="3">
        <v>835000</v>
      </c>
      <c r="AK340" s="3">
        <v>746000</v>
      </c>
      <c r="AL340" s="3">
        <v>727500</v>
      </c>
      <c r="AM340" s="3">
        <v>700000</v>
      </c>
      <c r="AN340" s="4">
        <v>670000</v>
      </c>
      <c r="AO340" s="4">
        <v>763000</v>
      </c>
      <c r="AP340" s="4">
        <v>751000</v>
      </c>
      <c r="AQ340" s="4">
        <v>840750</v>
      </c>
      <c r="AR340" s="4">
        <v>881000</v>
      </c>
    </row>
    <row r="341" spans="1:44" ht="15" x14ac:dyDescent="0.2">
      <c r="A341" s="2" t="s">
        <v>304</v>
      </c>
      <c r="B341" s="3" t="s">
        <v>324</v>
      </c>
      <c r="C341" s="3">
        <v>415000</v>
      </c>
      <c r="D341" s="3">
        <f>IFERROR(VLOOKUP(B341,'[1]All Metro Suburbs'!B$2:D$483,3,FALSE),0)</f>
        <v>404000</v>
      </c>
      <c r="E341" s="3">
        <f>IFERROR(VLOOKUP(B341,[2]LSG_Stats_Combined!B$2:D$478,3,FALSE),0)</f>
        <v>442000</v>
      </c>
      <c r="F341" s="3">
        <f>IFERROR(VLOOKUP(B341,[3]Sheet1!B$2:D$478,3,FALSE),0)</f>
        <v>455500</v>
      </c>
      <c r="G341" s="3">
        <v>470000</v>
      </c>
      <c r="H341" s="3">
        <f>IFERROR(VLOOKUP(B341,'[1]All Metro Suburbs'!B$2:F$483,5,FALSE),)</f>
        <v>545000</v>
      </c>
      <c r="I341" s="3">
        <f>IFERROR(VLOOKUP(B341,[2]LSG_Stats_Combined!B$2:F$478,5,FALSE),)</f>
        <v>451333</v>
      </c>
      <c r="J341" s="3">
        <f>IFERROR(VLOOKUP(B341,[3]Sheet1!B$2:F$478,5,FALSE),0)</f>
        <v>0</v>
      </c>
      <c r="K341" s="3">
        <f>IFERROR(VLOOKUP(B341,[4]Sheet1!B$2:F$478,5,FALSE),0)</f>
        <v>450000</v>
      </c>
      <c r="L341" s="3">
        <f>IFERROR(VLOOKUP(B341,[5]LSG_Stats_Combined_2016q2!B$2:F$479,5,FALSE),0)</f>
        <v>470000</v>
      </c>
      <c r="M341" s="3">
        <f>IFERROR(VLOOKUP(B341,[6]LSG_Stats_Combined_2016q3!B$2:F$479,5,FALSE),0)</f>
        <v>0</v>
      </c>
      <c r="N341" s="3">
        <f>IFERROR(VLOOKUP(B341,[7]LSG_Stats_Combined_2016q4!B$2:F$478,5,FALSE),0)</f>
        <v>431000</v>
      </c>
      <c r="O341" s="3">
        <f>IFERROR(VLOOKUP(B341,[8]LSG_Stats_Combined_2017q1!B$2:F$479,5,FALSE),0)</f>
        <v>460000</v>
      </c>
      <c r="P341" s="3">
        <f>IFERROR(VLOOKUP(B341,[9]LSG_Stats_Combined_2017q2!B$2:F$479,5,FALSE),0)</f>
        <v>555000</v>
      </c>
      <c r="Q341" s="3">
        <f>IFERROR(VLOOKUP(B341,[10]City_Suburb_2017q3!B$2:F$479,5,FALSE),0)</f>
        <v>469000</v>
      </c>
      <c r="R341" s="3">
        <f>IFERROR(VLOOKUP(B341,[11]LSG_Stats_Combined_2017q4!B$2:F$480,5,FALSE),0)</f>
        <v>434500</v>
      </c>
      <c r="S341" s="3">
        <f>IFERROR(VLOOKUP(B341,[12]LSG_Stats_Combined_2018q1!B$1:G$480,5,FALSE),0)</f>
        <v>545000</v>
      </c>
      <c r="T341" s="3">
        <v>580000</v>
      </c>
      <c r="U341" s="3">
        <v>499000</v>
      </c>
      <c r="V341" s="3">
        <v>545000</v>
      </c>
      <c r="W341" s="3">
        <v>529250</v>
      </c>
      <c r="X341" s="3">
        <v>541000</v>
      </c>
      <c r="Y341" s="3">
        <v>510000</v>
      </c>
      <c r="Z341" s="3">
        <v>540500</v>
      </c>
      <c r="AA341" s="3">
        <v>545000</v>
      </c>
      <c r="AB341" s="3">
        <v>575000</v>
      </c>
      <c r="AC341" s="3">
        <v>540250</v>
      </c>
      <c r="AD341" s="3">
        <v>556000</v>
      </c>
      <c r="AE341" s="3">
        <v>534000</v>
      </c>
      <c r="AF341" s="3">
        <v>630000</v>
      </c>
      <c r="AG341" s="3">
        <v>670000</v>
      </c>
      <c r="AH341" s="3">
        <v>776750</v>
      </c>
      <c r="AI341" s="3">
        <v>785500</v>
      </c>
      <c r="AJ341" s="3">
        <v>810000</v>
      </c>
      <c r="AK341" s="3">
        <v>770000</v>
      </c>
      <c r="AL341" s="3">
        <v>820000</v>
      </c>
      <c r="AM341" s="3">
        <v>797000</v>
      </c>
      <c r="AN341" s="4">
        <v>723500</v>
      </c>
      <c r="AO341" s="4">
        <v>901000</v>
      </c>
      <c r="AP341" s="4">
        <v>740000</v>
      </c>
      <c r="AQ341" s="4">
        <v>838000</v>
      </c>
      <c r="AR341" s="4">
        <v>975000</v>
      </c>
    </row>
    <row r="342" spans="1:44" ht="15" x14ac:dyDescent="0.2">
      <c r="A342" s="2" t="s">
        <v>304</v>
      </c>
      <c r="B342" s="3" t="s">
        <v>325</v>
      </c>
      <c r="C342" s="3">
        <v>402500</v>
      </c>
      <c r="D342" s="3">
        <f>IFERROR(VLOOKUP(B342,'[1]All Metro Suburbs'!B$2:D$483,3,FALSE),0)</f>
        <v>420000</v>
      </c>
      <c r="E342" s="3">
        <f>IFERROR(VLOOKUP(B342,[2]LSG_Stats_Combined!B$2:D$478,3,FALSE),0)</f>
        <v>405000</v>
      </c>
      <c r="F342" s="3">
        <f>IFERROR(VLOOKUP(B342,[3]Sheet1!B$2:D$478,3,FALSE),0)</f>
        <v>454000</v>
      </c>
      <c r="G342" s="3">
        <v>390000</v>
      </c>
      <c r="H342" s="3">
        <f>IFERROR(VLOOKUP(B342,'[1]All Metro Suburbs'!B$2:F$483,5,FALSE),)</f>
        <v>439500</v>
      </c>
      <c r="I342" s="3">
        <f>IFERROR(VLOOKUP(B342,[2]LSG_Stats_Combined!B$2:F$478,5,FALSE),)</f>
        <v>445000</v>
      </c>
      <c r="J342" s="3">
        <f>IFERROR(VLOOKUP(B342,[3]Sheet1!B$2:F$478,5,FALSE),0)</f>
        <v>425000</v>
      </c>
      <c r="K342" s="3">
        <f>IFERROR(VLOOKUP(B342,[4]Sheet1!B$2:F$478,5,FALSE),0)</f>
        <v>402500</v>
      </c>
      <c r="L342" s="3">
        <f>IFERROR(VLOOKUP(B342,[5]LSG_Stats_Combined_2016q2!B$2:F$479,5,FALSE),0)</f>
        <v>438000</v>
      </c>
      <c r="M342" s="3">
        <f>IFERROR(VLOOKUP(B342,[6]LSG_Stats_Combined_2016q3!B$2:F$479,5,FALSE),0)</f>
        <v>454000</v>
      </c>
      <c r="N342" s="3">
        <f>IFERROR(VLOOKUP(B342,[7]LSG_Stats_Combined_2016q4!B$2:F$478,5,FALSE),0)</f>
        <v>458000</v>
      </c>
      <c r="O342" s="3">
        <f>IFERROR(VLOOKUP(B342,[8]LSG_Stats_Combined_2017q1!B$2:F$479,5,FALSE),0)</f>
        <v>431000</v>
      </c>
      <c r="P342" s="3">
        <f>IFERROR(VLOOKUP(B342,[9]LSG_Stats_Combined_2017q2!B$2:F$479,5,FALSE),0)</f>
        <v>470250</v>
      </c>
      <c r="Q342" s="3">
        <f>IFERROR(VLOOKUP(B342,[10]City_Suburb_2017q3!B$2:F$479,5,FALSE),0)</f>
        <v>452500</v>
      </c>
      <c r="R342" s="3">
        <f>IFERROR(VLOOKUP(B342,[11]LSG_Stats_Combined_2017q4!B$2:F$480,5,FALSE),0)</f>
        <v>472500</v>
      </c>
      <c r="S342" s="3">
        <f>IFERROR(VLOOKUP(B342,[12]LSG_Stats_Combined_2018q1!B$1:G$480,5,FALSE),0)</f>
        <v>455000</v>
      </c>
      <c r="T342" s="3">
        <v>422750</v>
      </c>
      <c r="U342" s="3">
        <v>480000</v>
      </c>
      <c r="V342" s="3">
        <v>450500</v>
      </c>
      <c r="W342" s="3">
        <v>425500</v>
      </c>
      <c r="X342" s="3">
        <v>421250</v>
      </c>
      <c r="Y342" s="3">
        <v>435300</v>
      </c>
      <c r="Z342" s="3">
        <v>515750</v>
      </c>
      <c r="AA342" s="3">
        <v>548800</v>
      </c>
      <c r="AB342" s="3">
        <v>632500</v>
      </c>
      <c r="AC342" s="3">
        <v>500000</v>
      </c>
      <c r="AD342" s="3">
        <v>674000</v>
      </c>
      <c r="AE342" s="3">
        <v>713750</v>
      </c>
      <c r="AF342" s="3">
        <v>582500</v>
      </c>
      <c r="AG342" s="3">
        <v>691250</v>
      </c>
      <c r="AH342" s="3">
        <v>787500</v>
      </c>
      <c r="AI342" s="3">
        <v>1027500</v>
      </c>
      <c r="AJ342" s="3">
        <v>762500</v>
      </c>
      <c r="AK342" s="3">
        <v>697000</v>
      </c>
      <c r="AL342" s="3">
        <v>619500</v>
      </c>
      <c r="AM342" s="3">
        <v>720000</v>
      </c>
      <c r="AN342" s="4">
        <v>670750</v>
      </c>
      <c r="AO342" s="4">
        <v>724000</v>
      </c>
      <c r="AP342" s="4">
        <v>767500</v>
      </c>
      <c r="AQ342" s="4">
        <v>725000</v>
      </c>
      <c r="AR342" s="4">
        <v>808000</v>
      </c>
    </row>
    <row r="343" spans="1:44" ht="15" x14ac:dyDescent="0.2">
      <c r="A343" s="2" t="s">
        <v>304</v>
      </c>
      <c r="B343" s="3" t="s">
        <v>326</v>
      </c>
      <c r="C343" s="3">
        <v>300000</v>
      </c>
      <c r="D343" s="3">
        <f>IFERROR(VLOOKUP(B343,'[1]All Metro Suburbs'!B$2:D$483,3,FALSE),0)</f>
        <v>335000</v>
      </c>
      <c r="E343" s="3">
        <f>IFERROR(VLOOKUP(B343,[2]LSG_Stats_Combined!B$2:D$478,3,FALSE),0)</f>
        <v>343000</v>
      </c>
      <c r="F343" s="3">
        <f>IFERROR(VLOOKUP(B343,[3]Sheet1!B$2:D$478,3,FALSE),0)</f>
        <v>383000</v>
      </c>
      <c r="G343" s="3">
        <v>299000</v>
      </c>
      <c r="H343" s="3">
        <f>IFERROR(VLOOKUP(B343,'[1]All Metro Suburbs'!B$2:F$483,5,FALSE),)</f>
        <v>336250</v>
      </c>
      <c r="I343" s="3">
        <f>IFERROR(VLOOKUP(B343,[2]LSG_Stats_Combined!B$2:F$478,5,FALSE),)</f>
        <v>360500</v>
      </c>
      <c r="J343" s="3">
        <f>IFERROR(VLOOKUP(B343,[3]Sheet1!B$2:F$478,5,FALSE),0)</f>
        <v>365000</v>
      </c>
      <c r="K343" s="3">
        <f>IFERROR(VLOOKUP(B343,[4]Sheet1!B$2:F$478,5,FALSE),0)</f>
        <v>322000</v>
      </c>
      <c r="L343" s="3">
        <f>IFERROR(VLOOKUP(B343,[5]LSG_Stats_Combined_2016q2!B$2:F$479,5,FALSE),0)</f>
        <v>372500</v>
      </c>
      <c r="M343" s="3">
        <f>IFERROR(VLOOKUP(B343,[6]LSG_Stats_Combined_2016q3!B$2:F$479,5,FALSE),0)</f>
        <v>391750</v>
      </c>
      <c r="N343" s="3">
        <f>IFERROR(VLOOKUP(B343,[7]LSG_Stats_Combined_2016q4!B$2:F$478,5,FALSE),0)</f>
        <v>393500</v>
      </c>
      <c r="O343" s="3">
        <f>IFERROR(VLOOKUP(B343,[8]LSG_Stats_Combined_2017q1!B$2:F$479,5,FALSE),0)</f>
        <v>357500</v>
      </c>
      <c r="P343" s="3">
        <f>IFERROR(VLOOKUP(B343,[9]LSG_Stats_Combined_2017q2!B$2:F$479,5,FALSE),0)</f>
        <v>390000</v>
      </c>
      <c r="Q343" s="3">
        <f>IFERROR(VLOOKUP(B343,[10]City_Suburb_2017q3!B$2:F$479,5,FALSE),0)</f>
        <v>420000</v>
      </c>
      <c r="R343" s="3">
        <f>IFERROR(VLOOKUP(B343,[11]LSG_Stats_Combined_2017q4!B$2:F$480,5,FALSE),0)</f>
        <v>415000</v>
      </c>
      <c r="S343" s="3">
        <f>IFERROR(VLOOKUP(B343,[12]LSG_Stats_Combined_2018q1!B$1:G$480,5,FALSE),0)</f>
        <v>370000</v>
      </c>
      <c r="T343" s="3">
        <v>410000</v>
      </c>
      <c r="U343" s="3">
        <v>441000</v>
      </c>
      <c r="V343" s="3">
        <v>442000</v>
      </c>
      <c r="W343" s="3">
        <v>390000</v>
      </c>
      <c r="X343" s="3">
        <v>403000</v>
      </c>
      <c r="Y343" s="3">
        <v>450000</v>
      </c>
      <c r="Z343" s="3">
        <v>457500</v>
      </c>
      <c r="AA343" s="3">
        <v>440000</v>
      </c>
      <c r="AB343" s="3">
        <v>531250</v>
      </c>
      <c r="AC343" s="3">
        <v>470000</v>
      </c>
      <c r="AD343" s="3">
        <v>543500</v>
      </c>
      <c r="AE343" s="3">
        <v>520000</v>
      </c>
      <c r="AF343" s="3">
        <v>552500</v>
      </c>
      <c r="AG343" s="3">
        <v>605000</v>
      </c>
      <c r="AH343" s="3">
        <v>615000</v>
      </c>
      <c r="AI343" s="3">
        <v>660000</v>
      </c>
      <c r="AJ343" s="3">
        <v>750000</v>
      </c>
      <c r="AK343" s="3">
        <v>657500</v>
      </c>
      <c r="AL343" s="3">
        <v>567500</v>
      </c>
      <c r="AM343" s="3">
        <v>722500</v>
      </c>
      <c r="AN343" s="4">
        <v>630000</v>
      </c>
      <c r="AO343" s="4">
        <v>694000</v>
      </c>
      <c r="AP343" s="4">
        <v>715000</v>
      </c>
      <c r="AQ343" s="4">
        <v>695000</v>
      </c>
      <c r="AR343" s="4">
        <v>777000</v>
      </c>
    </row>
    <row r="344" spans="1:44" ht="15" x14ac:dyDescent="0.2">
      <c r="A344" s="2" t="s">
        <v>304</v>
      </c>
      <c r="B344" s="3" t="s">
        <v>327</v>
      </c>
      <c r="C344" s="3">
        <v>367500</v>
      </c>
      <c r="D344" s="3">
        <f>IFERROR(VLOOKUP(B344,'[1]All Metro Suburbs'!B$2:D$483,3,FALSE),0)</f>
        <v>350000</v>
      </c>
      <c r="E344" s="3">
        <f>IFERROR(VLOOKUP(B344,[2]LSG_Stats_Combined!B$2:D$478,3,FALSE),0)</f>
        <v>410000</v>
      </c>
      <c r="F344" s="3">
        <f>IFERROR(VLOOKUP(B344,[3]Sheet1!B$2:D$478,3,FALSE),0)</f>
        <v>392000</v>
      </c>
      <c r="G344" s="3">
        <v>350000</v>
      </c>
      <c r="H344" s="3">
        <f>IFERROR(VLOOKUP(B344,'[1]All Metro Suburbs'!B$2:F$483,5,FALSE),)</f>
        <v>397500</v>
      </c>
      <c r="I344" s="3">
        <f>IFERROR(VLOOKUP(B344,[2]LSG_Stats_Combined!B$2:F$478,5,FALSE),)</f>
        <v>442750</v>
      </c>
      <c r="J344" s="3">
        <f>IFERROR(VLOOKUP(B344,[3]Sheet1!B$2:F$478,5,FALSE),0)</f>
        <v>416500</v>
      </c>
      <c r="K344" s="3">
        <f>IFERROR(VLOOKUP(B344,[4]Sheet1!B$2:F$478,5,FALSE),0)</f>
        <v>427500</v>
      </c>
      <c r="L344" s="3">
        <f>IFERROR(VLOOKUP(B344,[5]LSG_Stats_Combined_2016q2!B$2:F$479,5,FALSE),0)</f>
        <v>400000</v>
      </c>
      <c r="M344" s="3">
        <f>IFERROR(VLOOKUP(B344,[6]LSG_Stats_Combined_2016q3!B$2:F$479,5,FALSE),0)</f>
        <v>423500</v>
      </c>
      <c r="N344" s="3">
        <f>IFERROR(VLOOKUP(B344,[7]LSG_Stats_Combined_2016q4!B$2:F$478,5,FALSE),0)</f>
        <v>501147.5</v>
      </c>
      <c r="O344" s="3">
        <f>IFERROR(VLOOKUP(B344,[8]LSG_Stats_Combined_2017q1!B$2:F$479,5,FALSE),0)</f>
        <v>462500</v>
      </c>
      <c r="P344" s="3">
        <f>IFERROR(VLOOKUP(B344,[9]LSG_Stats_Combined_2017q2!B$2:F$479,5,FALSE),0)</f>
        <v>460500</v>
      </c>
      <c r="Q344" s="3">
        <f>IFERROR(VLOOKUP(B344,[10]City_Suburb_2017q3!B$2:F$479,5,FALSE),0)</f>
        <v>450000</v>
      </c>
      <c r="R344" s="3">
        <f>IFERROR(VLOOKUP(B344,[11]LSG_Stats_Combined_2017q4!B$2:F$480,5,FALSE),0)</f>
        <v>496750</v>
      </c>
      <c r="S344" s="3">
        <f>IFERROR(VLOOKUP(B344,[12]LSG_Stats_Combined_2018q1!B$1:G$480,5,FALSE),0)</f>
        <v>543500</v>
      </c>
      <c r="T344" s="3">
        <v>435000</v>
      </c>
      <c r="U344" s="3">
        <v>535000</v>
      </c>
      <c r="V344" s="3">
        <v>510000</v>
      </c>
      <c r="W344" s="3">
        <v>436250</v>
      </c>
      <c r="X344" s="3">
        <v>477500</v>
      </c>
      <c r="Y344" s="3">
        <v>445000</v>
      </c>
      <c r="Z344" s="3">
        <v>455000</v>
      </c>
      <c r="AA344" s="3">
        <v>449500</v>
      </c>
      <c r="AB344" s="3">
        <v>455000</v>
      </c>
      <c r="AC344" s="3">
        <v>476500</v>
      </c>
      <c r="AD344" s="3">
        <v>510000</v>
      </c>
      <c r="AE344" s="3">
        <v>470000</v>
      </c>
      <c r="AF344" s="3">
        <v>478500</v>
      </c>
      <c r="AG344" s="3">
        <v>499950</v>
      </c>
      <c r="AH344" s="3">
        <v>555000</v>
      </c>
      <c r="AI344" s="3">
        <v>623800</v>
      </c>
      <c r="AJ344" s="3">
        <v>592500</v>
      </c>
      <c r="AK344" s="3">
        <v>820000</v>
      </c>
      <c r="AL344" s="3">
        <v>667000</v>
      </c>
      <c r="AM344" s="3">
        <v>601000</v>
      </c>
      <c r="AN344" s="4">
        <v>612000</v>
      </c>
      <c r="AO344" s="4">
        <v>715000</v>
      </c>
      <c r="AP344" s="4">
        <v>735000</v>
      </c>
      <c r="AQ344" s="4">
        <v>720000</v>
      </c>
      <c r="AR344" s="4">
        <v>1063000</v>
      </c>
    </row>
    <row r="345" spans="1:44" ht="15" x14ac:dyDescent="0.2">
      <c r="A345" s="2" t="s">
        <v>304</v>
      </c>
      <c r="B345" s="3" t="s">
        <v>328</v>
      </c>
      <c r="C345" s="3">
        <v>475000</v>
      </c>
      <c r="D345" s="3">
        <f>IFERROR(VLOOKUP(B345,'[1]All Metro Suburbs'!B$2:D$483,3,FALSE),0)</f>
        <v>510000</v>
      </c>
      <c r="E345" s="3">
        <f>IFERROR(VLOOKUP(B345,[2]LSG_Stats_Combined!B$2:D$478,3,FALSE),0)</f>
        <v>463000</v>
      </c>
      <c r="F345" s="3">
        <f>IFERROR(VLOOKUP(B345,[3]Sheet1!B$2:D$478,3,FALSE),0)</f>
        <v>457500</v>
      </c>
      <c r="G345" s="3">
        <v>484000</v>
      </c>
      <c r="H345" s="3">
        <f>IFERROR(VLOOKUP(B345,'[1]All Metro Suburbs'!B$2:F$483,5,FALSE),)</f>
        <v>492500</v>
      </c>
      <c r="I345" s="3">
        <f>IFERROR(VLOOKUP(B345,[2]LSG_Stats_Combined!B$2:F$478,5,FALSE),)</f>
        <v>516000</v>
      </c>
      <c r="J345" s="3">
        <f>IFERROR(VLOOKUP(B345,[3]Sheet1!B$2:F$478,5,FALSE),0)</f>
        <v>485000</v>
      </c>
      <c r="K345" s="3">
        <f>IFERROR(VLOOKUP(B345,[4]Sheet1!B$2:F$478,5,FALSE),0)</f>
        <v>480000</v>
      </c>
      <c r="L345" s="3">
        <f>IFERROR(VLOOKUP(B345,[5]LSG_Stats_Combined_2016q2!B$2:F$479,5,FALSE),0)</f>
        <v>554000</v>
      </c>
      <c r="M345" s="3">
        <f>IFERROR(VLOOKUP(B345,[6]LSG_Stats_Combined_2016q3!B$2:F$479,5,FALSE),0)</f>
        <v>515000</v>
      </c>
      <c r="N345" s="3">
        <f>IFERROR(VLOOKUP(B345,[7]LSG_Stats_Combined_2016q4!B$2:F$478,5,FALSE),0)</f>
        <v>497750</v>
      </c>
      <c r="O345" s="3">
        <f>IFERROR(VLOOKUP(B345,[8]LSG_Stats_Combined_2017q1!B$2:F$479,5,FALSE),0)</f>
        <v>500000</v>
      </c>
      <c r="P345" s="3">
        <f>IFERROR(VLOOKUP(B345,[9]LSG_Stats_Combined_2017q2!B$2:F$479,5,FALSE),0)</f>
        <v>535000</v>
      </c>
      <c r="Q345" s="3">
        <f>IFERROR(VLOOKUP(B345,[10]City_Suburb_2017q3!B$2:F$479,5,FALSE),0)</f>
        <v>490000</v>
      </c>
      <c r="R345" s="3">
        <f>IFERROR(VLOOKUP(B345,[11]LSG_Stats_Combined_2017q4!B$2:F$480,5,FALSE),0)</f>
        <v>530000</v>
      </c>
      <c r="S345" s="3">
        <f>IFERROR(VLOOKUP(B345,[12]LSG_Stats_Combined_2018q1!B$1:G$480,5,FALSE),0)</f>
        <v>587500</v>
      </c>
      <c r="T345" s="3">
        <v>525500</v>
      </c>
      <c r="U345" s="3">
        <v>475000</v>
      </c>
      <c r="V345" s="3">
        <v>567500</v>
      </c>
      <c r="W345" s="3">
        <v>585000</v>
      </c>
      <c r="X345" s="3">
        <v>532500</v>
      </c>
      <c r="Y345" s="3">
        <v>530000</v>
      </c>
      <c r="Z345" s="3">
        <v>573000</v>
      </c>
      <c r="AA345" s="3">
        <v>613500</v>
      </c>
      <c r="AB345" s="3">
        <v>535000</v>
      </c>
      <c r="AC345" s="3">
        <v>544000</v>
      </c>
      <c r="AD345" s="3">
        <v>581000</v>
      </c>
      <c r="AE345" s="3">
        <v>458000</v>
      </c>
      <c r="AF345" s="3">
        <v>755000</v>
      </c>
      <c r="AG345" s="3">
        <v>856385</v>
      </c>
      <c r="AH345" s="3">
        <v>900000</v>
      </c>
      <c r="AI345" s="3">
        <v>930500</v>
      </c>
      <c r="AJ345" s="3">
        <v>992500</v>
      </c>
      <c r="AK345" s="3">
        <v>900000</v>
      </c>
      <c r="AL345" s="3">
        <v>762500</v>
      </c>
      <c r="AM345" s="3">
        <v>922500</v>
      </c>
      <c r="AN345" s="4">
        <v>775000</v>
      </c>
      <c r="AO345" s="4">
        <v>806875</v>
      </c>
      <c r="AP345" s="4">
        <v>918000</v>
      </c>
      <c r="AQ345" s="4">
        <v>830000</v>
      </c>
      <c r="AR345" s="4">
        <v>853000</v>
      </c>
    </row>
    <row r="346" spans="1:44" ht="15" x14ac:dyDescent="0.2">
      <c r="A346" s="2" t="s">
        <v>304</v>
      </c>
      <c r="B346" s="3" t="s">
        <v>329</v>
      </c>
      <c r="C346" s="3">
        <v>568000</v>
      </c>
      <c r="D346" s="3">
        <f>IFERROR(VLOOKUP(B346,'[1]All Metro Suburbs'!B$2:D$483,3,FALSE),0)</f>
        <v>449000</v>
      </c>
      <c r="E346" s="3">
        <f>IFERROR(VLOOKUP(B346,[2]LSG_Stats_Combined!B$2:D$478,3,FALSE),0)</f>
        <v>447500</v>
      </c>
      <c r="F346" s="3">
        <f>IFERROR(VLOOKUP(B346,[3]Sheet1!B$2:D$478,3,FALSE),0)</f>
        <v>416500</v>
      </c>
      <c r="G346" s="3">
        <v>560000</v>
      </c>
      <c r="H346" s="3">
        <f>IFERROR(VLOOKUP(B346,'[1]All Metro Suburbs'!B$2:F$483,5,FALSE),)</f>
        <v>470000</v>
      </c>
      <c r="I346" s="3">
        <f>IFERROR(VLOOKUP(B346,[2]LSG_Stats_Combined!B$2:F$478,5,FALSE),)</f>
        <v>585000</v>
      </c>
      <c r="J346" s="3">
        <f>IFERROR(VLOOKUP(B346,[3]Sheet1!B$2:F$478,5,FALSE),0)</f>
        <v>540000</v>
      </c>
      <c r="K346" s="3">
        <f>IFERROR(VLOOKUP(B346,[4]Sheet1!B$2:F$478,5,FALSE),0)</f>
        <v>410000</v>
      </c>
      <c r="L346" s="3">
        <f>IFERROR(VLOOKUP(B346,[5]LSG_Stats_Combined_2016q2!B$2:F$479,5,FALSE),0)</f>
        <v>640000</v>
      </c>
      <c r="M346" s="3">
        <f>IFERROR(VLOOKUP(B346,[6]LSG_Stats_Combined_2016q3!B$2:F$479,5,FALSE),0)</f>
        <v>595000</v>
      </c>
      <c r="N346" s="3">
        <f>IFERROR(VLOOKUP(B346,[7]LSG_Stats_Combined_2016q4!B$2:F$478,5,FALSE),0)</f>
        <v>467500</v>
      </c>
      <c r="O346" s="3">
        <f>IFERROR(VLOOKUP(B346,[8]LSG_Stats_Combined_2017q1!B$2:F$479,5,FALSE),0)</f>
        <v>566000</v>
      </c>
      <c r="P346" s="3">
        <f>IFERROR(VLOOKUP(B346,[9]LSG_Stats_Combined_2017q2!B$2:F$479,5,FALSE),0)</f>
        <v>650000</v>
      </c>
      <c r="Q346" s="3">
        <f>IFERROR(VLOOKUP(B346,[10]City_Suburb_2017q3!B$2:F$479,5,FALSE),0)</f>
        <v>430000</v>
      </c>
      <c r="R346" s="3">
        <f>IFERROR(VLOOKUP(B346,[11]LSG_Stats_Combined_2017q4!B$2:F$480,5,FALSE),0)</f>
        <v>513000</v>
      </c>
      <c r="S346" s="3">
        <f>IFERROR(VLOOKUP(B346,[12]LSG_Stats_Combined_2018q1!B$1:G$480,5,FALSE),0)</f>
        <v>596000</v>
      </c>
      <c r="T346" s="3">
        <v>583000</v>
      </c>
      <c r="U346" s="3">
        <v>600000</v>
      </c>
      <c r="V346" s="3">
        <v>737500</v>
      </c>
      <c r="W346" s="3">
        <v>567500</v>
      </c>
      <c r="X346" s="3">
        <v>560000</v>
      </c>
      <c r="Y346" s="3">
        <v>602500</v>
      </c>
      <c r="Z346" s="3">
        <v>555000</v>
      </c>
      <c r="AA346" s="3">
        <v>440000</v>
      </c>
      <c r="AB346" s="3">
        <v>440250</v>
      </c>
      <c r="AC346" s="3">
        <v>435000</v>
      </c>
      <c r="AD346" s="3">
        <v>450000</v>
      </c>
      <c r="AE346" s="3">
        <v>453000</v>
      </c>
      <c r="AF346" s="3">
        <v>463130.5</v>
      </c>
      <c r="AG346" s="3">
        <v>524000</v>
      </c>
      <c r="AH346" s="3">
        <v>547500</v>
      </c>
      <c r="AI346" s="3">
        <v>632500</v>
      </c>
      <c r="AJ346" s="3">
        <v>681000</v>
      </c>
      <c r="AK346" s="3">
        <v>862500</v>
      </c>
      <c r="AL346" s="3">
        <v>796500</v>
      </c>
      <c r="AM346" s="3">
        <v>588500</v>
      </c>
      <c r="AN346" s="4">
        <v>937000</v>
      </c>
      <c r="AO346" s="4">
        <v>750000</v>
      </c>
      <c r="AP346" s="4">
        <v>840000</v>
      </c>
      <c r="AQ346" s="4">
        <v>930000</v>
      </c>
      <c r="AR346" s="4">
        <v>877500</v>
      </c>
    </row>
    <row r="347" spans="1:44" ht="15" x14ac:dyDescent="0.2">
      <c r="A347" s="2" t="s">
        <v>304</v>
      </c>
      <c r="B347" s="3" t="s">
        <v>330</v>
      </c>
      <c r="C347" s="3">
        <v>422000</v>
      </c>
      <c r="D347" s="3">
        <f>IFERROR(VLOOKUP(B347,'[1]All Metro Suburbs'!B$2:D$483,3,FALSE),0)</f>
        <v>360000</v>
      </c>
      <c r="E347" s="3">
        <f>IFERROR(VLOOKUP(B347,[2]LSG_Stats_Combined!B$2:D$478,3,FALSE),0)</f>
        <v>450000</v>
      </c>
      <c r="F347" s="3">
        <f>IFERROR(VLOOKUP(B347,[3]Sheet1!B$2:D$478,3,FALSE),0)</f>
        <v>399500</v>
      </c>
      <c r="G347" s="3">
        <v>375000</v>
      </c>
      <c r="H347" s="3">
        <f>IFERROR(VLOOKUP(B347,'[1]All Metro Suburbs'!B$2:F$483,5,FALSE),)</f>
        <v>555000</v>
      </c>
      <c r="I347" s="3">
        <f>IFERROR(VLOOKUP(B347,[2]LSG_Stats_Combined!B$2:F$478,5,FALSE),)</f>
        <v>417000</v>
      </c>
      <c r="J347" s="3">
        <f>IFERROR(VLOOKUP(B347,[3]Sheet1!B$2:F$478,5,FALSE),0)</f>
        <v>407098</v>
      </c>
      <c r="K347" s="3">
        <f>IFERROR(VLOOKUP(B347,[4]Sheet1!B$2:F$478,5,FALSE),0)</f>
        <v>461000</v>
      </c>
      <c r="L347" s="3">
        <f>IFERROR(VLOOKUP(B347,[5]LSG_Stats_Combined_2016q2!B$2:F$479,5,FALSE),0)</f>
        <v>430000</v>
      </c>
      <c r="M347" s="3">
        <f>IFERROR(VLOOKUP(B347,[6]LSG_Stats_Combined_2016q3!B$2:F$479,5,FALSE),0)</f>
        <v>410000</v>
      </c>
      <c r="N347" s="3">
        <f>IFERROR(VLOOKUP(B347,[7]LSG_Stats_Combined_2016q4!B$2:F$478,5,FALSE),0)</f>
        <v>430000</v>
      </c>
      <c r="O347" s="3">
        <f>IFERROR(VLOOKUP(B347,[8]LSG_Stats_Combined_2017q1!B$2:F$479,5,FALSE),0)</f>
        <v>460000</v>
      </c>
      <c r="P347" s="3">
        <f>IFERROR(VLOOKUP(B347,[9]LSG_Stats_Combined_2017q2!B$2:F$479,5,FALSE),0)</f>
        <v>455750</v>
      </c>
      <c r="Q347" s="3">
        <f>IFERROR(VLOOKUP(B347,[10]City_Suburb_2017q3!B$2:F$479,5,FALSE),0)</f>
        <v>491000</v>
      </c>
      <c r="R347" s="3">
        <f>IFERROR(VLOOKUP(B347,[11]LSG_Stats_Combined_2017q4!B$2:F$480,5,FALSE),0)</f>
        <v>499000</v>
      </c>
      <c r="S347" s="3">
        <f>IFERROR(VLOOKUP(B347,[12]LSG_Stats_Combined_2018q1!B$1:G$480,5,FALSE),0)</f>
        <v>498500</v>
      </c>
      <c r="T347" s="3">
        <v>427500</v>
      </c>
      <c r="U347" s="3">
        <v>447000</v>
      </c>
      <c r="V347" s="3">
        <v>400000</v>
      </c>
      <c r="W347" s="3">
        <v>568250</v>
      </c>
      <c r="X347" s="3">
        <v>475000</v>
      </c>
      <c r="Y347" s="3">
        <v>416250</v>
      </c>
      <c r="Z347" s="3">
        <v>450000</v>
      </c>
      <c r="AA347" s="3">
        <v>0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437000</v>
      </c>
      <c r="AK347" s="3">
        <v>635000</v>
      </c>
      <c r="AL347" s="3">
        <v>675000</v>
      </c>
      <c r="AM347" s="3">
        <v>516250</v>
      </c>
      <c r="AN347" s="4">
        <v>668500</v>
      </c>
      <c r="AO347" s="4">
        <v>625000</v>
      </c>
      <c r="AP347" s="4">
        <v>727500</v>
      </c>
      <c r="AQ347" s="4">
        <v>805000</v>
      </c>
      <c r="AR347" s="4">
        <v>855000</v>
      </c>
    </row>
    <row r="348" spans="1:44" ht="15" x14ac:dyDescent="0.2">
      <c r="A348" s="2" t="s">
        <v>304</v>
      </c>
      <c r="B348" s="3" t="s">
        <v>331</v>
      </c>
      <c r="C348" s="3">
        <v>0</v>
      </c>
      <c r="D348" s="3">
        <f>IFERROR(VLOOKUP(B348,'[1]All Metro Suburbs'!B$2:D$483,3,FALSE),0)</f>
        <v>0</v>
      </c>
      <c r="E348" s="3">
        <f>IFERROR(VLOOKUP(B348,[2]LSG_Stats_Combined!B$2:D$478,3,FALSE),0)</f>
        <v>0</v>
      </c>
      <c r="F348" s="3">
        <f>IFERROR(VLOOKUP(B348,[3]Sheet1!B$2:D$478,3,FALSE),0)</f>
        <v>0</v>
      </c>
      <c r="G348" s="3">
        <v>0</v>
      </c>
      <c r="H348" s="3">
        <f>IFERROR(VLOOKUP(B348,'[1]All Metro Suburbs'!B$2:F$483,5,FALSE),)</f>
        <v>0</v>
      </c>
      <c r="I348" s="3">
        <f>IFERROR(VLOOKUP(B348,[2]LSG_Stats_Combined!B$2:F$478,5,FALSE),)</f>
        <v>0</v>
      </c>
      <c r="J348" s="3">
        <f>IFERROR(VLOOKUP(B348,[3]Sheet1!B$2:F$478,5,FALSE),0)</f>
        <v>0</v>
      </c>
      <c r="K348" s="3">
        <f>IFERROR(VLOOKUP(B348,[4]Sheet1!B$2:F$478,5,FALSE),0)</f>
        <v>0</v>
      </c>
      <c r="L348" s="3">
        <f>IFERROR(VLOOKUP(B348,[5]LSG_Stats_Combined_2016q2!B$2:F$479,5,FALSE),0)</f>
        <v>517500</v>
      </c>
      <c r="M348" s="3">
        <f>IFERROR(VLOOKUP(B348,[6]LSG_Stats_Combined_2016q3!B$2:F$479,5,FALSE),0)</f>
        <v>472500</v>
      </c>
      <c r="N348" s="3">
        <f>IFERROR(VLOOKUP(B348,[7]LSG_Stats_Combined_2016q4!B$2:F$478,5,FALSE),0)</f>
        <v>478000</v>
      </c>
      <c r="O348" s="3">
        <f>IFERROR(VLOOKUP(B348,[8]LSG_Stats_Combined_2017q1!B$2:F$479,5,FALSE),0)</f>
        <v>505000</v>
      </c>
      <c r="P348" s="3">
        <f>IFERROR(VLOOKUP(B348,[9]LSG_Stats_Combined_2017q2!B$2:F$479,5,FALSE),0)</f>
        <v>467500</v>
      </c>
      <c r="Q348" s="3">
        <f>IFERROR(VLOOKUP(B348,[10]City_Suburb_2017q3!B$2:F$479,5,FALSE),0)</f>
        <v>450000</v>
      </c>
      <c r="R348" s="3">
        <f>IFERROR(VLOOKUP(B348,[11]LSG_Stats_Combined_2017q4!B$2:F$480,5,FALSE),0)</f>
        <v>480000</v>
      </c>
      <c r="S348" s="3">
        <f>IFERROR(VLOOKUP(B348,[12]LSG_Stats_Combined_2018q1!B$1:G$480,5,FALSE),0)</f>
        <v>480000</v>
      </c>
      <c r="T348" s="3">
        <v>489000</v>
      </c>
      <c r="U348" s="3">
        <v>528000</v>
      </c>
      <c r="V348" s="3">
        <v>497500</v>
      </c>
      <c r="W348" s="3">
        <v>435000</v>
      </c>
      <c r="X348" s="3">
        <v>395000</v>
      </c>
      <c r="Y348" s="3">
        <v>497500</v>
      </c>
      <c r="Z348" s="3">
        <v>452000</v>
      </c>
      <c r="AA348" s="3">
        <v>440500</v>
      </c>
      <c r="AB348" s="3">
        <v>465000</v>
      </c>
      <c r="AC348" s="3">
        <v>470000</v>
      </c>
      <c r="AD348" s="3">
        <v>455500</v>
      </c>
      <c r="AE348" s="3">
        <v>522500</v>
      </c>
      <c r="AF348" s="3">
        <v>585050</v>
      </c>
      <c r="AG348" s="3">
        <v>565000</v>
      </c>
      <c r="AH348" s="3">
        <v>609500</v>
      </c>
      <c r="AI348" s="3">
        <v>782500</v>
      </c>
      <c r="AJ348" s="3">
        <v>700000</v>
      </c>
      <c r="AK348" s="3">
        <v>650000</v>
      </c>
      <c r="AL348" s="3">
        <v>650000</v>
      </c>
      <c r="AM348" s="3">
        <v>700000</v>
      </c>
      <c r="AN348" s="4">
        <v>629000</v>
      </c>
      <c r="AO348" s="4">
        <v>660000</v>
      </c>
      <c r="AP348" s="4">
        <v>647500</v>
      </c>
      <c r="AQ348" s="4">
        <v>634999</v>
      </c>
      <c r="AR348" s="4">
        <v>737400</v>
      </c>
    </row>
    <row r="349" spans="1:44" ht="15" x14ac:dyDescent="0.2">
      <c r="A349" s="2" t="s">
        <v>304</v>
      </c>
      <c r="B349" s="3" t="s">
        <v>332</v>
      </c>
      <c r="C349" s="3">
        <v>396000</v>
      </c>
      <c r="D349" s="3">
        <f>IFERROR(VLOOKUP(B349,'[1]All Metro Suburbs'!B$2:D$483,3,FALSE),0)</f>
        <v>567500</v>
      </c>
      <c r="E349" s="3">
        <f>IFERROR(VLOOKUP(B349,[2]LSG_Stats_Combined!B$2:D$478,3,FALSE),0)</f>
        <v>476000</v>
      </c>
      <c r="F349" s="3">
        <f>IFERROR(VLOOKUP(B349,[3]Sheet1!B$2:D$478,3,FALSE),0)</f>
        <v>565000</v>
      </c>
      <c r="G349" s="3">
        <v>530000</v>
      </c>
      <c r="H349" s="3">
        <f>IFERROR(VLOOKUP(B349,'[1]All Metro Suburbs'!B$2:F$483,5,FALSE),)</f>
        <v>512000</v>
      </c>
      <c r="I349" s="3">
        <f>IFERROR(VLOOKUP(B349,[2]LSG_Stats_Combined!B$2:F$478,5,FALSE),)</f>
        <v>526500</v>
      </c>
      <c r="J349" s="3">
        <f>IFERROR(VLOOKUP(B349,[3]Sheet1!B$2:F$478,5,FALSE),0)</f>
        <v>520000</v>
      </c>
      <c r="K349" s="3">
        <f>IFERROR(VLOOKUP(B349,[4]Sheet1!B$2:F$478,5,FALSE),0)</f>
        <v>640000</v>
      </c>
      <c r="L349" s="3">
        <f>IFERROR(VLOOKUP(B349,[5]LSG_Stats_Combined_2016q2!B$2:F$479,5,FALSE),0)</f>
        <v>672500</v>
      </c>
      <c r="M349" s="3">
        <f>IFERROR(VLOOKUP(B349,[6]LSG_Stats_Combined_2016q3!B$2:F$479,5,FALSE),0)</f>
        <v>672500</v>
      </c>
      <c r="N349" s="3">
        <f>IFERROR(VLOOKUP(B349,[7]LSG_Stats_Combined_2016q4!B$2:F$478,5,FALSE),0)</f>
        <v>561250</v>
      </c>
      <c r="O349" s="3">
        <f>IFERROR(VLOOKUP(B349,[8]LSG_Stats_Combined_2017q1!B$2:F$479,5,FALSE),0)</f>
        <v>650000</v>
      </c>
      <c r="P349" s="3">
        <f>IFERROR(VLOOKUP(B349,[9]LSG_Stats_Combined_2017q2!B$2:F$479,5,FALSE),0)</f>
        <v>552000</v>
      </c>
      <c r="Q349" s="3">
        <f>IFERROR(VLOOKUP(B349,[10]City_Suburb_2017q3!B$2:F$479,5,FALSE),0)</f>
        <v>756000</v>
      </c>
      <c r="R349" s="3">
        <f>IFERROR(VLOOKUP(B349,[11]LSG_Stats_Combined_2017q4!B$2:F$480,5,FALSE),0)</f>
        <v>645000</v>
      </c>
      <c r="S349" s="3">
        <f>IFERROR(VLOOKUP(B349,[12]LSG_Stats_Combined_2018q1!B$1:G$480,5,FALSE),0)</f>
        <v>571250</v>
      </c>
      <c r="T349" s="3">
        <v>746800</v>
      </c>
      <c r="U349" s="3">
        <v>640000</v>
      </c>
      <c r="V349" s="3">
        <v>580000</v>
      </c>
      <c r="W349" s="3">
        <v>457500</v>
      </c>
      <c r="X349" s="3">
        <v>590500</v>
      </c>
      <c r="Y349" s="3">
        <v>735000</v>
      </c>
      <c r="Z349" s="3">
        <v>647500</v>
      </c>
      <c r="AA349" s="3">
        <v>447500</v>
      </c>
      <c r="AB349" s="3">
        <v>460000</v>
      </c>
      <c r="AC349" s="3">
        <v>429250</v>
      </c>
      <c r="AD349" s="3">
        <v>431000</v>
      </c>
      <c r="AE349" s="3">
        <v>455000</v>
      </c>
      <c r="AF349" s="3">
        <v>512500</v>
      </c>
      <c r="AG349" s="3">
        <v>503500</v>
      </c>
      <c r="AH349" s="3">
        <v>591000</v>
      </c>
      <c r="AI349" s="3">
        <v>560000</v>
      </c>
      <c r="AJ349" s="3">
        <v>690500</v>
      </c>
      <c r="AK349" s="3">
        <v>1078000</v>
      </c>
      <c r="AL349" s="3">
        <v>659000</v>
      </c>
      <c r="AM349" s="3">
        <v>631000</v>
      </c>
      <c r="AN349" s="4">
        <v>876944</v>
      </c>
      <c r="AO349" s="4">
        <v>930000</v>
      </c>
      <c r="AP349" s="4">
        <v>995000</v>
      </c>
      <c r="AQ349" s="4">
        <v>895000</v>
      </c>
      <c r="AR349" s="4">
        <v>1472000</v>
      </c>
    </row>
    <row r="350" spans="1:44" ht="15" x14ac:dyDescent="0.2">
      <c r="A350" s="2" t="s">
        <v>304</v>
      </c>
      <c r="B350" s="3" t="s">
        <v>333</v>
      </c>
      <c r="C350" s="3">
        <v>330000</v>
      </c>
      <c r="D350" s="3">
        <f>IFERROR(VLOOKUP(B350,'[1]All Metro Suburbs'!B$2:D$483,3,FALSE),0)</f>
        <v>398000</v>
      </c>
      <c r="E350" s="3">
        <f>IFERROR(VLOOKUP(B350,[2]LSG_Stats_Combined!B$2:D$478,3,FALSE),0)</f>
        <v>385000</v>
      </c>
      <c r="F350" s="3">
        <f>IFERROR(VLOOKUP(B350,[3]Sheet1!B$2:D$478,3,FALSE),0)</f>
        <v>383000</v>
      </c>
      <c r="G350" s="3">
        <v>390500</v>
      </c>
      <c r="H350" s="3">
        <f>IFERROR(VLOOKUP(B350,'[1]All Metro Suburbs'!B$2:F$483,5,FALSE),)</f>
        <v>385000</v>
      </c>
      <c r="I350" s="3">
        <f>IFERROR(VLOOKUP(B350,[2]LSG_Stats_Combined!B$2:F$478,5,FALSE),)</f>
        <v>356000</v>
      </c>
      <c r="J350" s="3">
        <f>IFERROR(VLOOKUP(B350,[3]Sheet1!B$2:F$478,5,FALSE),0)</f>
        <v>387000</v>
      </c>
      <c r="K350" s="3">
        <f>IFERROR(VLOOKUP(B350,[4]Sheet1!B$2:F$478,5,FALSE),0)</f>
        <v>450000</v>
      </c>
      <c r="L350" s="3">
        <f>IFERROR(VLOOKUP(B350,[5]LSG_Stats_Combined_2016q2!B$2:F$479,5,FALSE),0)</f>
        <v>445000</v>
      </c>
      <c r="M350" s="3">
        <f>IFERROR(VLOOKUP(B350,[6]LSG_Stats_Combined_2016q3!B$2:F$479,5,FALSE),0)</f>
        <v>415750</v>
      </c>
      <c r="N350" s="3">
        <f>IFERROR(VLOOKUP(B350,[7]LSG_Stats_Combined_2016q4!B$2:F$478,5,FALSE),0)</f>
        <v>412500</v>
      </c>
      <c r="O350" s="3">
        <f>IFERROR(VLOOKUP(B350,[8]LSG_Stats_Combined_2017q1!B$2:F$479,5,FALSE),0)</f>
        <v>419000</v>
      </c>
      <c r="P350" s="3">
        <f>IFERROR(VLOOKUP(B350,[9]LSG_Stats_Combined_2017q2!B$2:F$479,5,FALSE),0)</f>
        <v>375000</v>
      </c>
      <c r="Q350" s="3">
        <f>IFERROR(VLOOKUP(B350,[10]City_Suburb_2017q3!B$2:F$479,5,FALSE),0)</f>
        <v>377000</v>
      </c>
      <c r="R350" s="3">
        <f>IFERROR(VLOOKUP(B350,[11]LSG_Stats_Combined_2017q4!B$2:F$480,5,FALSE),0)</f>
        <v>405000</v>
      </c>
      <c r="S350" s="3">
        <f>IFERROR(VLOOKUP(B350,[12]LSG_Stats_Combined_2018q1!B$1:G$480,5,FALSE),0)</f>
        <v>447000</v>
      </c>
      <c r="T350" s="3">
        <v>405000</v>
      </c>
      <c r="U350" s="3">
        <v>425000</v>
      </c>
      <c r="V350" s="3">
        <v>410500</v>
      </c>
      <c r="W350" s="3">
        <v>417500</v>
      </c>
      <c r="X350" s="3">
        <v>420000</v>
      </c>
      <c r="Y350" s="3">
        <v>414000</v>
      </c>
      <c r="Z350" s="3">
        <v>440000</v>
      </c>
      <c r="AA350" s="3">
        <v>562750</v>
      </c>
      <c r="AB350" s="3">
        <v>621250</v>
      </c>
      <c r="AC350" s="3">
        <v>641000</v>
      </c>
      <c r="AD350" s="3">
        <v>647500</v>
      </c>
      <c r="AE350" s="3">
        <v>575000</v>
      </c>
      <c r="AF350" s="3">
        <v>820000</v>
      </c>
      <c r="AG350" s="3">
        <v>550000</v>
      </c>
      <c r="AH350" s="3">
        <v>740000</v>
      </c>
      <c r="AI350" s="3">
        <v>933500</v>
      </c>
      <c r="AJ350" s="3">
        <v>748555</v>
      </c>
      <c r="AK350" s="3">
        <v>670000</v>
      </c>
      <c r="AL350" s="3">
        <v>632500</v>
      </c>
      <c r="AM350" s="3">
        <v>900000</v>
      </c>
      <c r="AN350" s="4">
        <v>655000</v>
      </c>
      <c r="AO350" s="4">
        <v>720000</v>
      </c>
      <c r="AP350" s="4">
        <v>677000</v>
      </c>
      <c r="AQ350" s="4">
        <v>670000</v>
      </c>
      <c r="AR350" s="4">
        <v>755000</v>
      </c>
    </row>
    <row r="351" spans="1:44" ht="15" x14ac:dyDescent="0.2">
      <c r="A351" s="2" t="s">
        <v>304</v>
      </c>
      <c r="B351" s="3" t="s">
        <v>334</v>
      </c>
      <c r="C351" s="3">
        <v>0</v>
      </c>
      <c r="D351" s="3">
        <f>IFERROR(VLOOKUP(B351,'[1]All Metro Suburbs'!B$2:D$483,3,FALSE),0)</f>
        <v>0</v>
      </c>
      <c r="E351" s="3">
        <f>IFERROR(VLOOKUP(B351,[2]LSG_Stats_Combined!B$2:D$478,3,FALSE),0)</f>
        <v>0</v>
      </c>
      <c r="F351" s="3">
        <f>IFERROR(VLOOKUP(B351,[3]Sheet1!B$2:D$478,3,FALSE),0)</f>
        <v>0</v>
      </c>
      <c r="G351" s="3">
        <v>0</v>
      </c>
      <c r="H351" s="3">
        <f>IFERROR(VLOOKUP(B351,'[1]All Metro Suburbs'!B$2:F$483,5,FALSE),)</f>
        <v>0</v>
      </c>
      <c r="I351" s="3">
        <f>IFERROR(VLOOKUP(B351,[2]LSG_Stats_Combined!B$2:F$478,5,FALSE),)</f>
        <v>0</v>
      </c>
      <c r="J351" s="3">
        <f>IFERROR(VLOOKUP(B351,[3]Sheet1!B$2:F$478,5,FALSE),0)</f>
        <v>0</v>
      </c>
      <c r="K351" s="3">
        <f>IFERROR(VLOOKUP(B351,[4]Sheet1!B$2:F$478,5,FALSE),0)</f>
        <v>0</v>
      </c>
      <c r="L351" s="3">
        <f>IFERROR(VLOOKUP(B351,[5]LSG_Stats_Combined_2016q2!B$2:F$479,5,FALSE),0)</f>
        <v>0</v>
      </c>
      <c r="M351" s="3">
        <f>IFERROR(VLOOKUP(B351,[6]LSG_Stats_Combined_2016q3!B$2:F$479,5,FALSE),0)</f>
        <v>0</v>
      </c>
      <c r="N351" s="3">
        <f>IFERROR(VLOOKUP(B351,[7]LSG_Stats_Combined_2016q4!B$2:F$478,5,FALSE),0)</f>
        <v>0</v>
      </c>
      <c r="O351" s="3">
        <f>IFERROR(VLOOKUP(B351,[8]LSG_Stats_Combined_2017q1!B$2:F$479,5,FALSE),0)</f>
        <v>0</v>
      </c>
      <c r="P351" s="3">
        <f>IFERROR(VLOOKUP(B351,[9]LSG_Stats_Combined_2017q2!B$2:F$479,5,FALSE),0)</f>
        <v>0</v>
      </c>
      <c r="Q351" s="3">
        <f>IFERROR(VLOOKUP(B351,[10]City_Suburb_2017q3!B$2:F$479,5,FALSE),0)</f>
        <v>0</v>
      </c>
      <c r="R351" s="3">
        <f>IFERROR(VLOOKUP(B351,[11]LSG_Stats_Combined_2017q4!B$2:F$480,5,FALSE),0)</f>
        <v>0</v>
      </c>
      <c r="S351" s="3">
        <f>IFERROR(VLOOKUP(B351,[12]LSG_Stats_Combined_2018q1!B$1:G$480,5,FALSE),0)</f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465000</v>
      </c>
      <c r="AB351" s="3">
        <v>526000</v>
      </c>
      <c r="AC351" s="3">
        <v>486000</v>
      </c>
      <c r="AD351" s="3">
        <v>476000</v>
      </c>
      <c r="AE351" s="3">
        <v>527500</v>
      </c>
      <c r="AF351" s="3">
        <v>490000</v>
      </c>
      <c r="AG351" s="3">
        <v>548000</v>
      </c>
      <c r="AH351" s="3">
        <v>803500</v>
      </c>
      <c r="AI351" s="3">
        <v>700000</v>
      </c>
      <c r="AJ351" s="3">
        <v>720250</v>
      </c>
      <c r="AK351" s="3">
        <v>568400</v>
      </c>
      <c r="AL351" s="3">
        <v>694725</v>
      </c>
      <c r="AM351" s="3">
        <v>695625</v>
      </c>
      <c r="AN351" s="4">
        <v>485300</v>
      </c>
      <c r="AO351" s="4">
        <v>538900</v>
      </c>
      <c r="AP351" s="4">
        <v>0</v>
      </c>
      <c r="AQ351" s="4">
        <v>601550</v>
      </c>
      <c r="AR351" s="4">
        <v>0</v>
      </c>
    </row>
    <row r="352" spans="1:44" ht="15" x14ac:dyDescent="0.2">
      <c r="A352" s="2" t="s">
        <v>304</v>
      </c>
      <c r="B352" s="3" t="s">
        <v>335</v>
      </c>
      <c r="C352" s="3">
        <v>456500</v>
      </c>
      <c r="D352" s="3">
        <f>IFERROR(VLOOKUP(B352,'[1]All Metro Suburbs'!B$2:D$483,3,FALSE),0)</f>
        <v>424750</v>
      </c>
      <c r="E352" s="3">
        <f>IFERROR(VLOOKUP(B352,[2]LSG_Stats_Combined!B$2:D$478,3,FALSE),0)</f>
        <v>435500</v>
      </c>
      <c r="F352" s="3">
        <f>IFERROR(VLOOKUP(B352,[3]Sheet1!B$2:D$478,3,FALSE),0)</f>
        <v>440750</v>
      </c>
      <c r="G352" s="3">
        <v>457500</v>
      </c>
      <c r="H352" s="3">
        <f>IFERROR(VLOOKUP(B352,'[1]All Metro Suburbs'!B$2:F$483,5,FALSE),)</f>
        <v>425000</v>
      </c>
      <c r="I352" s="3">
        <f>IFERROR(VLOOKUP(B352,[2]LSG_Stats_Combined!B$2:F$478,5,FALSE),)</f>
        <v>393000</v>
      </c>
      <c r="J352" s="3">
        <f>IFERROR(VLOOKUP(B352,[3]Sheet1!B$2:F$478,5,FALSE),0)</f>
        <v>435000</v>
      </c>
      <c r="K352" s="3">
        <f>IFERROR(VLOOKUP(B352,[4]Sheet1!B$2:F$478,5,FALSE),0)</f>
        <v>507750</v>
      </c>
      <c r="L352" s="3">
        <f>IFERROR(VLOOKUP(B352,[5]LSG_Stats_Combined_2016q2!B$2:F$479,5,FALSE),0)</f>
        <v>488000</v>
      </c>
      <c r="M352" s="3">
        <f>IFERROR(VLOOKUP(B352,[6]LSG_Stats_Combined_2016q3!B$2:F$479,5,FALSE),0)</f>
        <v>370000</v>
      </c>
      <c r="N352" s="3">
        <f>IFERROR(VLOOKUP(B352,[7]LSG_Stats_Combined_2016q4!B$2:F$478,5,FALSE),0)</f>
        <v>490000</v>
      </c>
      <c r="O352" s="3">
        <f>IFERROR(VLOOKUP(B352,[8]LSG_Stats_Combined_2017q1!B$2:F$479,5,FALSE),0)</f>
        <v>455000</v>
      </c>
      <c r="P352" s="3">
        <f>IFERROR(VLOOKUP(B352,[9]LSG_Stats_Combined_2017q2!B$2:F$479,5,FALSE),0)</f>
        <v>482500</v>
      </c>
      <c r="Q352" s="3">
        <f>IFERROR(VLOOKUP(B352,[10]City_Suburb_2017q3!B$2:F$479,5,FALSE),0)</f>
        <v>496500</v>
      </c>
      <c r="R352" s="3">
        <f>IFERROR(VLOOKUP(B352,[11]LSG_Stats_Combined_2017q4!B$2:F$480,5,FALSE),0)</f>
        <v>458000</v>
      </c>
      <c r="S352" s="3">
        <f>IFERROR(VLOOKUP(B352,[12]LSG_Stats_Combined_2018q1!B$1:G$480,5,FALSE),0)</f>
        <v>622500</v>
      </c>
      <c r="T352" s="3">
        <v>456000</v>
      </c>
      <c r="U352" s="3">
        <v>525000</v>
      </c>
      <c r="V352" s="3">
        <v>481000</v>
      </c>
      <c r="W352" s="3">
        <v>475000</v>
      </c>
      <c r="X352" s="3">
        <v>450000</v>
      </c>
      <c r="Y352" s="3">
        <v>487500</v>
      </c>
      <c r="Z352" s="3">
        <v>492100</v>
      </c>
      <c r="AA352" s="3">
        <v>407500</v>
      </c>
      <c r="AB352" s="3">
        <v>443500</v>
      </c>
      <c r="AC352" s="3">
        <v>402000</v>
      </c>
      <c r="AD352" s="3">
        <v>454000</v>
      </c>
      <c r="AE352" s="3">
        <v>436000</v>
      </c>
      <c r="AF352" s="3">
        <v>460000</v>
      </c>
      <c r="AG352" s="3">
        <v>465000</v>
      </c>
      <c r="AH352" s="3">
        <v>472500</v>
      </c>
      <c r="AI352" s="3">
        <v>552500</v>
      </c>
      <c r="AJ352" s="3">
        <v>545000</v>
      </c>
      <c r="AK352" s="3">
        <v>705000</v>
      </c>
      <c r="AL352" s="3">
        <v>737500</v>
      </c>
      <c r="AM352" s="3">
        <v>515000</v>
      </c>
      <c r="AN352" s="4">
        <v>660000</v>
      </c>
      <c r="AO352" s="4">
        <v>770000</v>
      </c>
      <c r="AP352" s="4">
        <v>767500</v>
      </c>
      <c r="AQ352" s="4">
        <v>933000</v>
      </c>
      <c r="AR352" s="4">
        <v>802000</v>
      </c>
    </row>
    <row r="353" spans="1:44" ht="15" x14ac:dyDescent="0.2">
      <c r="A353" s="2" t="s">
        <v>304</v>
      </c>
      <c r="B353" s="3" t="s">
        <v>336</v>
      </c>
      <c r="C353" s="3">
        <v>340000</v>
      </c>
      <c r="D353" s="3">
        <f>IFERROR(VLOOKUP(B353,'[1]All Metro Suburbs'!B$2:D$483,3,FALSE),0)</f>
        <v>387250</v>
      </c>
      <c r="E353" s="3">
        <f>IFERROR(VLOOKUP(B353,[2]LSG_Stats_Combined!B$2:D$478,3,FALSE),0)</f>
        <v>372500</v>
      </c>
      <c r="F353" s="3">
        <f>IFERROR(VLOOKUP(B353,[3]Sheet1!B$2:D$478,3,FALSE),0)</f>
        <v>365000</v>
      </c>
      <c r="G353" s="3">
        <v>395000</v>
      </c>
      <c r="H353" s="3">
        <f>IFERROR(VLOOKUP(B353,'[1]All Metro Suburbs'!B$2:F$483,5,FALSE),)</f>
        <v>394250</v>
      </c>
      <c r="I353" s="3">
        <f>IFERROR(VLOOKUP(B353,[2]LSG_Stats_Combined!B$2:F$478,5,FALSE),)</f>
        <v>420000</v>
      </c>
      <c r="J353" s="3">
        <f>IFERROR(VLOOKUP(B353,[3]Sheet1!B$2:F$478,5,FALSE),0)</f>
        <v>408750</v>
      </c>
      <c r="K353" s="3">
        <f>IFERROR(VLOOKUP(B353,[4]Sheet1!B$2:F$478,5,FALSE),0)</f>
        <v>410000</v>
      </c>
      <c r="L353" s="3">
        <f>IFERROR(VLOOKUP(B353,[5]LSG_Stats_Combined_2016q2!B$2:F$479,5,FALSE),0)</f>
        <v>397500</v>
      </c>
      <c r="M353" s="3">
        <f>IFERROR(VLOOKUP(B353,[6]LSG_Stats_Combined_2016q3!B$2:F$479,5,FALSE),0)</f>
        <v>395000</v>
      </c>
      <c r="N353" s="3">
        <f>IFERROR(VLOOKUP(B353,[7]LSG_Stats_Combined_2016q4!B$2:F$478,5,FALSE),0)</f>
        <v>392500</v>
      </c>
      <c r="O353" s="3">
        <f>IFERROR(VLOOKUP(B353,[8]LSG_Stats_Combined_2017q1!B$2:F$479,5,FALSE),0)</f>
        <v>410000</v>
      </c>
      <c r="P353" s="3">
        <f>IFERROR(VLOOKUP(B353,[9]LSG_Stats_Combined_2017q2!B$2:F$479,5,FALSE),0)</f>
        <v>414000</v>
      </c>
      <c r="Q353" s="3">
        <f>IFERROR(VLOOKUP(B353,[10]City_Suburb_2017q3!B$2:F$479,5,FALSE),0)</f>
        <v>392500</v>
      </c>
      <c r="R353" s="3">
        <f>IFERROR(VLOOKUP(B353,[11]LSG_Stats_Combined_2017q4!B$2:F$480,5,FALSE),0)</f>
        <v>452500</v>
      </c>
      <c r="S353" s="3">
        <f>IFERROR(VLOOKUP(B353,[12]LSG_Stats_Combined_2018q1!B$1:G$480,5,FALSE),0)</f>
        <v>415000</v>
      </c>
      <c r="T353" s="3">
        <v>437500</v>
      </c>
      <c r="U353" s="3">
        <v>438000</v>
      </c>
      <c r="V353" s="3">
        <v>442500</v>
      </c>
      <c r="W353" s="3">
        <v>425000</v>
      </c>
      <c r="X353" s="3">
        <v>448000</v>
      </c>
      <c r="Y353" s="3">
        <v>432500</v>
      </c>
      <c r="Z353" s="3">
        <v>455000</v>
      </c>
      <c r="AA353" s="3">
        <v>375000</v>
      </c>
      <c r="AB353" s="3">
        <v>376500</v>
      </c>
      <c r="AC353" s="3">
        <v>370000</v>
      </c>
      <c r="AD353" s="3">
        <v>378621</v>
      </c>
      <c r="AE353" s="3">
        <v>400000</v>
      </c>
      <c r="AF353" s="3">
        <v>428500</v>
      </c>
      <c r="AG353" s="3">
        <v>440000</v>
      </c>
      <c r="AH353" s="3">
        <v>477000</v>
      </c>
      <c r="AI353" s="3">
        <v>500000</v>
      </c>
      <c r="AJ353" s="3">
        <v>552000</v>
      </c>
      <c r="AK353" s="3">
        <v>710250</v>
      </c>
      <c r="AL353" s="3">
        <v>679500</v>
      </c>
      <c r="AM353" s="3">
        <v>578000</v>
      </c>
      <c r="AN353" s="4">
        <v>671500</v>
      </c>
      <c r="AO353" s="4">
        <v>740000</v>
      </c>
      <c r="AP353" s="4">
        <v>755000</v>
      </c>
      <c r="AQ353" s="4">
        <v>820000</v>
      </c>
      <c r="AR353" s="4">
        <v>750750</v>
      </c>
    </row>
    <row r="354" spans="1:44" ht="15" x14ac:dyDescent="0.2">
      <c r="A354" s="2" t="s">
        <v>304</v>
      </c>
      <c r="B354" s="3" t="s">
        <v>337</v>
      </c>
      <c r="C354" s="3">
        <v>489750</v>
      </c>
      <c r="D354" s="3">
        <f>IFERROR(VLOOKUP(B354,'[1]All Metro Suburbs'!B$2:D$483,3,FALSE),0)</f>
        <v>580000</v>
      </c>
      <c r="E354" s="3">
        <f>IFERROR(VLOOKUP(B354,[2]LSG_Stats_Combined!B$2:D$478,3,FALSE),0)</f>
        <v>520000</v>
      </c>
      <c r="F354" s="3">
        <f>IFERROR(VLOOKUP(B354,[3]Sheet1!B$2:D$478,3,FALSE),0)</f>
        <v>519250</v>
      </c>
      <c r="G354" s="3">
        <v>492500</v>
      </c>
      <c r="H354" s="3">
        <f>IFERROR(VLOOKUP(B354,'[1]All Metro Suburbs'!B$2:F$483,5,FALSE),)</f>
        <v>556000</v>
      </c>
      <c r="I354" s="3">
        <f>IFERROR(VLOOKUP(B354,[2]LSG_Stats_Combined!B$2:F$478,5,FALSE),)</f>
        <v>485000</v>
      </c>
      <c r="J354" s="3">
        <f>IFERROR(VLOOKUP(B354,[3]Sheet1!B$2:F$478,5,FALSE),0)</f>
        <v>535000</v>
      </c>
      <c r="K354" s="3">
        <f>IFERROR(VLOOKUP(B354,[4]Sheet1!B$2:F$478,5,FALSE),0)</f>
        <v>505000</v>
      </c>
      <c r="L354" s="3">
        <f>IFERROR(VLOOKUP(B354,[5]LSG_Stats_Combined_2016q2!B$2:F$479,5,FALSE),0)</f>
        <v>563000</v>
      </c>
      <c r="M354" s="3">
        <f>IFERROR(VLOOKUP(B354,[6]LSG_Stats_Combined_2016q3!B$2:F$479,5,FALSE),0)</f>
        <v>595000</v>
      </c>
      <c r="N354" s="3">
        <f>IFERROR(VLOOKUP(B354,[7]LSG_Stats_Combined_2016q4!B$2:F$478,5,FALSE),0)</f>
        <v>660000</v>
      </c>
      <c r="O354" s="3">
        <f>IFERROR(VLOOKUP(B354,[8]LSG_Stats_Combined_2017q1!B$2:F$479,5,FALSE),0)</f>
        <v>578000</v>
      </c>
      <c r="P354" s="3">
        <f>IFERROR(VLOOKUP(B354,[9]LSG_Stats_Combined_2017q2!B$2:F$479,5,FALSE),0)</f>
        <v>602505.5</v>
      </c>
      <c r="Q354" s="3">
        <f>IFERROR(VLOOKUP(B354,[10]City_Suburb_2017q3!B$2:F$479,5,FALSE),0)</f>
        <v>560750</v>
      </c>
      <c r="R354" s="3">
        <f>IFERROR(VLOOKUP(B354,[11]LSG_Stats_Combined_2017q4!B$2:F$480,5,FALSE),0)</f>
        <v>587550</v>
      </c>
      <c r="S354" s="3">
        <f>IFERROR(VLOOKUP(B354,[12]LSG_Stats_Combined_2018q1!B$1:G$480,5,FALSE),0)</f>
        <v>580000</v>
      </c>
      <c r="T354" s="3">
        <v>547500</v>
      </c>
      <c r="U354" s="3">
        <v>560000</v>
      </c>
      <c r="V354" s="3">
        <v>540000</v>
      </c>
      <c r="W354" s="3">
        <v>570000</v>
      </c>
      <c r="X354" s="3">
        <v>635000</v>
      </c>
      <c r="Y354" s="3">
        <v>545000</v>
      </c>
      <c r="Z354" s="3">
        <v>582000</v>
      </c>
      <c r="AA354" s="3">
        <v>0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795000</v>
      </c>
      <c r="AL354" s="3">
        <v>895000</v>
      </c>
      <c r="AM354" s="3">
        <v>0</v>
      </c>
      <c r="AN354" s="4">
        <v>913000</v>
      </c>
      <c r="AO354" s="4">
        <v>838255.5</v>
      </c>
      <c r="AP354" s="4">
        <v>876000</v>
      </c>
      <c r="AQ354" s="4">
        <v>935000</v>
      </c>
      <c r="AR354" s="4">
        <v>1057500</v>
      </c>
    </row>
    <row r="355" spans="1:44" ht="15" x14ac:dyDescent="0.2">
      <c r="A355" s="2" t="s">
        <v>304</v>
      </c>
      <c r="B355" s="3" t="s">
        <v>338</v>
      </c>
      <c r="C355" s="3">
        <v>450000</v>
      </c>
      <c r="D355" s="3">
        <f>IFERROR(VLOOKUP(B355,'[1]All Metro Suburbs'!B$2:D$483,3,FALSE),0)</f>
        <v>428000</v>
      </c>
      <c r="E355" s="3">
        <f>IFERROR(VLOOKUP(B355,[2]LSG_Stats_Combined!B$2:D$478,3,FALSE),0)</f>
        <v>430000</v>
      </c>
      <c r="F355" s="3">
        <f>IFERROR(VLOOKUP(B355,[3]Sheet1!B$2:D$478,3,FALSE),0)</f>
        <v>427000</v>
      </c>
      <c r="G355" s="3">
        <v>430000</v>
      </c>
      <c r="H355" s="3">
        <f>IFERROR(VLOOKUP(B355,'[1]All Metro Suburbs'!B$2:F$483,5,FALSE),)</f>
        <v>397500</v>
      </c>
      <c r="I355" s="3">
        <f>IFERROR(VLOOKUP(B355,[2]LSG_Stats_Combined!B$2:F$478,5,FALSE),)</f>
        <v>455000</v>
      </c>
      <c r="J355" s="3">
        <f>IFERROR(VLOOKUP(B355,[3]Sheet1!B$2:F$478,5,FALSE),0)</f>
        <v>475000</v>
      </c>
      <c r="K355" s="3">
        <f>IFERROR(VLOOKUP(B355,[4]Sheet1!B$2:F$478,5,FALSE),0)</f>
        <v>550000</v>
      </c>
      <c r="L355" s="3">
        <f>IFERROR(VLOOKUP(B355,[5]LSG_Stats_Combined_2016q2!B$2:F$479,5,FALSE),0)</f>
        <v>405000</v>
      </c>
      <c r="M355" s="3">
        <f>IFERROR(VLOOKUP(B355,[6]LSG_Stats_Combined_2016q3!B$2:F$479,5,FALSE),0)</f>
        <v>435000</v>
      </c>
      <c r="N355" s="3">
        <f>IFERROR(VLOOKUP(B355,[7]LSG_Stats_Combined_2016q4!B$2:F$478,5,FALSE),0)</f>
        <v>477500</v>
      </c>
      <c r="O355" s="3">
        <f>IFERROR(VLOOKUP(B355,[8]LSG_Stats_Combined_2017q1!B$2:F$479,5,FALSE),0)</f>
        <v>476000</v>
      </c>
      <c r="P355" s="3">
        <f>IFERROR(VLOOKUP(B355,[9]LSG_Stats_Combined_2017q2!B$2:F$479,5,FALSE),0)</f>
        <v>440500</v>
      </c>
      <c r="Q355" s="3">
        <f>IFERROR(VLOOKUP(B355,[10]City_Suburb_2017q3!B$2:F$479,5,FALSE),0)</f>
        <v>433750</v>
      </c>
      <c r="R355" s="3">
        <f>IFERROR(VLOOKUP(B355,[11]LSG_Stats_Combined_2017q4!B$2:F$480,5,FALSE),0)</f>
        <v>444500</v>
      </c>
      <c r="S355" s="3">
        <f>IFERROR(VLOOKUP(B355,[12]LSG_Stats_Combined_2018q1!B$1:G$480,5,FALSE),0)</f>
        <v>434000</v>
      </c>
      <c r="T355" s="3">
        <v>484500</v>
      </c>
      <c r="U355" s="3">
        <v>465000</v>
      </c>
      <c r="V355" s="3">
        <v>453250</v>
      </c>
      <c r="W355" s="3">
        <v>450000</v>
      </c>
      <c r="X355" s="3">
        <v>470000</v>
      </c>
      <c r="Y355" s="3">
        <v>461100</v>
      </c>
      <c r="Z355" s="3">
        <v>432500</v>
      </c>
      <c r="AA355" s="3">
        <v>0</v>
      </c>
      <c r="AB355" s="3">
        <v>702000</v>
      </c>
      <c r="AC355" s="3">
        <v>0</v>
      </c>
      <c r="AD355" s="3">
        <v>795000</v>
      </c>
      <c r="AE355" s="3">
        <v>670750</v>
      </c>
      <c r="AF355" s="3">
        <v>0</v>
      </c>
      <c r="AG355" s="3">
        <v>900000</v>
      </c>
      <c r="AH355" s="3">
        <v>560000</v>
      </c>
      <c r="AI355" s="3">
        <v>685000</v>
      </c>
      <c r="AJ355" s="3">
        <v>1143500</v>
      </c>
      <c r="AK355" s="3">
        <v>742500</v>
      </c>
      <c r="AL355" s="3">
        <v>633000</v>
      </c>
      <c r="AM355" s="3">
        <v>825000</v>
      </c>
      <c r="AN355" s="4">
        <v>732500</v>
      </c>
      <c r="AO355" s="4">
        <v>809000</v>
      </c>
      <c r="AP355" s="4">
        <v>685500</v>
      </c>
      <c r="AQ355" s="4">
        <v>800000</v>
      </c>
      <c r="AR355" s="4">
        <v>770250</v>
      </c>
    </row>
    <row r="356" spans="1:44" ht="15" x14ac:dyDescent="0.2">
      <c r="A356" s="2" t="s">
        <v>304</v>
      </c>
      <c r="B356" s="3" t="s">
        <v>339</v>
      </c>
      <c r="C356" s="3">
        <v>370000</v>
      </c>
      <c r="D356" s="3">
        <f>IFERROR(VLOOKUP(B356,'[1]All Metro Suburbs'!B$2:D$483,3,FALSE),0)</f>
        <v>275000</v>
      </c>
      <c r="E356" s="3">
        <f>IFERROR(VLOOKUP(B356,[2]LSG_Stats_Combined!B$2:D$478,3,FALSE),0)</f>
        <v>332500</v>
      </c>
      <c r="F356" s="3">
        <f>IFERROR(VLOOKUP(B356,[3]Sheet1!B$2:D$478,3,FALSE),0)</f>
        <v>320000</v>
      </c>
      <c r="G356" s="3">
        <v>330000</v>
      </c>
      <c r="H356" s="3">
        <f>IFERROR(VLOOKUP(B356,'[1]All Metro Suburbs'!B$2:F$483,5,FALSE),)</f>
        <v>330000</v>
      </c>
      <c r="I356" s="3">
        <f>IFERROR(VLOOKUP(B356,[2]LSG_Stats_Combined!B$2:F$478,5,FALSE),)</f>
        <v>400000</v>
      </c>
      <c r="J356" s="3">
        <f>IFERROR(VLOOKUP(B356,[3]Sheet1!B$2:F$478,5,FALSE),0)</f>
        <v>422500</v>
      </c>
      <c r="K356" s="3">
        <f>IFERROR(VLOOKUP(B356,[4]Sheet1!B$2:F$478,5,FALSE),0)</f>
        <v>440000</v>
      </c>
      <c r="L356" s="3">
        <f>IFERROR(VLOOKUP(B356,[5]LSG_Stats_Combined_2016q2!B$2:F$479,5,FALSE),0)</f>
        <v>375000</v>
      </c>
      <c r="M356" s="3">
        <f>IFERROR(VLOOKUP(B356,[6]LSG_Stats_Combined_2016q3!B$2:F$479,5,FALSE),0)</f>
        <v>335000</v>
      </c>
      <c r="N356" s="3">
        <f>IFERROR(VLOOKUP(B356,[7]LSG_Stats_Combined_2016q4!B$2:F$478,5,FALSE),0)</f>
        <v>320000</v>
      </c>
      <c r="O356" s="3">
        <f>IFERROR(VLOOKUP(B356,[8]LSG_Stats_Combined_2017q1!B$2:F$479,5,FALSE),0)</f>
        <v>350000</v>
      </c>
      <c r="P356" s="3">
        <f>IFERROR(VLOOKUP(B356,[9]LSG_Stats_Combined_2017q2!B$2:F$479,5,FALSE),0)</f>
        <v>397500</v>
      </c>
      <c r="Q356" s="3">
        <f>IFERROR(VLOOKUP(B356,[10]City_Suburb_2017q3!B$2:F$479,5,FALSE),0)</f>
        <v>423000</v>
      </c>
      <c r="R356" s="3">
        <f>IFERROR(VLOOKUP(B356,[11]LSG_Stats_Combined_2017q4!B$2:F$480,5,FALSE),0)</f>
        <v>377250</v>
      </c>
      <c r="S356" s="3">
        <f>IFERROR(VLOOKUP(B356,[12]LSG_Stats_Combined_2018q1!B$1:G$480,5,FALSE),0)</f>
        <v>382500</v>
      </c>
      <c r="T356" s="3">
        <v>383750</v>
      </c>
      <c r="U356" s="3">
        <v>385000</v>
      </c>
      <c r="V356" s="3">
        <v>394000</v>
      </c>
      <c r="W356" s="3">
        <v>390000</v>
      </c>
      <c r="X356" s="3">
        <v>455000</v>
      </c>
      <c r="Y356" s="3">
        <v>392500</v>
      </c>
      <c r="Z356" s="3">
        <v>397300</v>
      </c>
      <c r="AA356" s="3">
        <v>550500</v>
      </c>
      <c r="AB356" s="3">
        <v>450000</v>
      </c>
      <c r="AC356" s="3">
        <v>497500</v>
      </c>
      <c r="AD356" s="3">
        <v>470000</v>
      </c>
      <c r="AE356" s="3">
        <v>450000</v>
      </c>
      <c r="AF356" s="3">
        <v>480000</v>
      </c>
      <c r="AG356" s="3">
        <v>477500</v>
      </c>
      <c r="AH356" s="3">
        <v>488875</v>
      </c>
      <c r="AI356" s="3">
        <v>652500</v>
      </c>
      <c r="AJ356" s="3">
        <v>600000</v>
      </c>
      <c r="AK356" s="3">
        <v>580000</v>
      </c>
      <c r="AL356" s="3">
        <v>628100</v>
      </c>
      <c r="AM356" s="3">
        <v>0</v>
      </c>
      <c r="AN356" s="4">
        <v>550000</v>
      </c>
      <c r="AO356" s="4">
        <v>663000</v>
      </c>
      <c r="AP356" s="4">
        <v>800000</v>
      </c>
      <c r="AQ356" s="4">
        <v>696250</v>
      </c>
      <c r="AR356" s="4">
        <v>725000</v>
      </c>
    </row>
    <row r="357" spans="1:44" ht="15" x14ac:dyDescent="0.2">
      <c r="A357" s="2" t="s">
        <v>304</v>
      </c>
      <c r="B357" s="3" t="s">
        <v>340</v>
      </c>
      <c r="C357" s="3">
        <v>290000</v>
      </c>
      <c r="D357" s="3">
        <f>IFERROR(VLOOKUP(B357,'[1]All Metro Suburbs'!B$2:D$483,3,FALSE),0)</f>
        <v>316500</v>
      </c>
      <c r="E357" s="3">
        <f>IFERROR(VLOOKUP(B357,[2]LSG_Stats_Combined!B$2:D$478,3,FALSE),0)</f>
        <v>340000</v>
      </c>
      <c r="F357" s="3">
        <f>IFERROR(VLOOKUP(B357,[3]Sheet1!B$2:D$478,3,FALSE),0)</f>
        <v>335500</v>
      </c>
      <c r="G357" s="3">
        <v>283000</v>
      </c>
      <c r="H357" s="3">
        <f>IFERROR(VLOOKUP(B357,'[1]All Metro Suburbs'!B$2:F$483,5,FALSE),)</f>
        <v>311000</v>
      </c>
      <c r="I357" s="3">
        <f>IFERROR(VLOOKUP(B357,[2]LSG_Stats_Combined!B$2:F$478,5,FALSE),)</f>
        <v>323000</v>
      </c>
      <c r="J357" s="3">
        <f>IFERROR(VLOOKUP(B357,[3]Sheet1!B$2:F$478,5,FALSE),0)</f>
        <v>372500</v>
      </c>
      <c r="K357" s="3">
        <f>IFERROR(VLOOKUP(B357,[4]Sheet1!B$2:F$478,5,FALSE),0)</f>
        <v>365000</v>
      </c>
      <c r="L357" s="3">
        <f>IFERROR(VLOOKUP(B357,[5]LSG_Stats_Combined_2016q2!B$2:F$479,5,FALSE),0)</f>
        <v>357500</v>
      </c>
      <c r="M357" s="3">
        <f>IFERROR(VLOOKUP(B357,[6]LSG_Stats_Combined_2016q3!B$2:F$479,5,FALSE),0)</f>
        <v>325000</v>
      </c>
      <c r="N357" s="3">
        <f>IFERROR(VLOOKUP(B357,[7]LSG_Stats_Combined_2016q4!B$2:F$478,5,FALSE),0)</f>
        <v>355000</v>
      </c>
      <c r="O357" s="3">
        <f>IFERROR(VLOOKUP(B357,[8]LSG_Stats_Combined_2017q1!B$2:F$479,5,FALSE),0)</f>
        <v>387500</v>
      </c>
      <c r="P357" s="3">
        <f>IFERROR(VLOOKUP(B357,[9]LSG_Stats_Combined_2017q2!B$2:F$479,5,FALSE),0)</f>
        <v>340000</v>
      </c>
      <c r="Q357" s="3">
        <f>IFERROR(VLOOKUP(B357,[10]City_Suburb_2017q3!B$2:F$479,5,FALSE),0)</f>
        <v>349000</v>
      </c>
      <c r="R357" s="3">
        <f>IFERROR(VLOOKUP(B357,[11]LSG_Stats_Combined_2017q4!B$2:F$480,5,FALSE),0)</f>
        <v>356000</v>
      </c>
      <c r="S357" s="3">
        <f>IFERROR(VLOOKUP(B357,[12]LSG_Stats_Combined_2018q1!B$1:G$480,5,FALSE),0)</f>
        <v>426000</v>
      </c>
      <c r="T357" s="3">
        <v>378000</v>
      </c>
      <c r="U357" s="3">
        <v>365000</v>
      </c>
      <c r="V357" s="3">
        <v>397000</v>
      </c>
      <c r="W357" s="3">
        <v>392000</v>
      </c>
      <c r="X357" s="3">
        <v>366000</v>
      </c>
      <c r="Y357" s="3">
        <v>350000</v>
      </c>
      <c r="Z357" s="3">
        <v>347500</v>
      </c>
      <c r="AA357" s="3">
        <v>503750</v>
      </c>
      <c r="AB357" s="3">
        <v>0</v>
      </c>
      <c r="AC357" s="3">
        <v>398000</v>
      </c>
      <c r="AD357" s="3">
        <v>516400</v>
      </c>
      <c r="AE357" s="3">
        <v>456500</v>
      </c>
      <c r="AF357" s="3">
        <v>552950</v>
      </c>
      <c r="AG357" s="3">
        <v>408200</v>
      </c>
      <c r="AH357" s="3">
        <v>752500</v>
      </c>
      <c r="AI357" s="3">
        <v>608000</v>
      </c>
      <c r="AJ357" s="3">
        <v>820000</v>
      </c>
      <c r="AK357" s="3">
        <v>535000</v>
      </c>
      <c r="AL357" s="3">
        <v>465000</v>
      </c>
      <c r="AM357" s="3">
        <v>540885</v>
      </c>
      <c r="AN357" s="4">
        <v>629000</v>
      </c>
      <c r="AO357" s="4">
        <v>700000</v>
      </c>
      <c r="AP357" s="4">
        <v>600000</v>
      </c>
      <c r="AQ357" s="4">
        <v>670400</v>
      </c>
      <c r="AR357" s="4">
        <v>670000</v>
      </c>
    </row>
    <row r="358" spans="1:44" ht="15" x14ac:dyDescent="0.2">
      <c r="A358" s="2" t="s">
        <v>304</v>
      </c>
      <c r="B358" s="3" t="s">
        <v>341</v>
      </c>
      <c r="C358" s="3">
        <v>0</v>
      </c>
      <c r="D358" s="3">
        <f>IFERROR(VLOOKUP(B358,'[1]All Metro Suburbs'!B$2:D$483,3,FALSE),0)</f>
        <v>0</v>
      </c>
      <c r="E358" s="3">
        <f>IFERROR(VLOOKUP(B358,[2]LSG_Stats_Combined!B$2:D$478,3,FALSE),0)</f>
        <v>0</v>
      </c>
      <c r="F358" s="3">
        <f>IFERROR(VLOOKUP(B358,[3]Sheet1!B$2:D$478,3,FALSE),0)</f>
        <v>0</v>
      </c>
      <c r="G358" s="3">
        <v>0</v>
      </c>
      <c r="H358" s="3">
        <f>IFERROR(VLOOKUP(B358,'[1]All Metro Suburbs'!B$2:F$483,5,FALSE),)</f>
        <v>0</v>
      </c>
      <c r="I358" s="3">
        <f>IFERROR(VLOOKUP(B358,[2]LSG_Stats_Combined!B$2:F$478,5,FALSE),)</f>
        <v>0</v>
      </c>
      <c r="J358" s="3">
        <f>IFERROR(VLOOKUP(B358,[3]Sheet1!B$2:F$478,5,FALSE),0)</f>
        <v>0</v>
      </c>
      <c r="K358" s="3">
        <f>IFERROR(VLOOKUP(B358,[4]Sheet1!B$2:F$478,5,FALSE),0)</f>
        <v>0</v>
      </c>
      <c r="L358" s="3">
        <f>IFERROR(VLOOKUP(B358,[5]LSG_Stats_Combined_2016q2!B$2:F$479,5,FALSE),0)</f>
        <v>0</v>
      </c>
      <c r="M358" s="3">
        <f>IFERROR(VLOOKUP(B358,[6]LSG_Stats_Combined_2016q3!B$2:F$479,5,FALSE),0)</f>
        <v>0</v>
      </c>
      <c r="N358" s="3">
        <f>IFERROR(VLOOKUP(B358,[7]LSG_Stats_Combined_2016q4!B$2:F$478,5,FALSE),0)</f>
        <v>0</v>
      </c>
      <c r="O358" s="3">
        <f>IFERROR(VLOOKUP(B358,[8]LSG_Stats_Combined_2017q1!B$2:F$479,5,FALSE),0)</f>
        <v>0</v>
      </c>
      <c r="P358" s="3">
        <f>IFERROR(VLOOKUP(B358,[9]LSG_Stats_Combined_2017q2!B$2:F$479,5,FALSE),0)</f>
        <v>0</v>
      </c>
      <c r="Q358" s="3">
        <f>IFERROR(VLOOKUP(B358,[10]City_Suburb_2017q3!B$2:F$479,5,FALSE),0)</f>
        <v>0</v>
      </c>
      <c r="R358" s="3">
        <f>IFERROR(VLOOKUP(B358,[11]LSG_Stats_Combined_2017q4!B$2:F$480,5,FALSE),0)</f>
        <v>0</v>
      </c>
      <c r="S358" s="3">
        <f>IFERROR(VLOOKUP(B358,[12]LSG_Stats_Combined_2018q1!B$1:G$480,5,FALSE),0)</f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775000</v>
      </c>
      <c r="AB358" s="3">
        <v>710000</v>
      </c>
      <c r="AC358" s="3">
        <v>690000</v>
      </c>
      <c r="AD358" s="3">
        <v>751000</v>
      </c>
      <c r="AE358" s="3">
        <v>720000</v>
      </c>
      <c r="AF358" s="3">
        <v>725000</v>
      </c>
      <c r="AG358" s="3">
        <v>855000</v>
      </c>
      <c r="AH358" s="3">
        <v>1023750</v>
      </c>
      <c r="AI358" s="3">
        <v>1105000</v>
      </c>
      <c r="AJ358" s="3">
        <v>1112000</v>
      </c>
      <c r="AK358" s="3">
        <v>0</v>
      </c>
      <c r="AL358" s="3">
        <v>0</v>
      </c>
      <c r="AM358" s="3">
        <v>1050000</v>
      </c>
      <c r="AN358" s="4">
        <v>0</v>
      </c>
      <c r="AO358" s="4">
        <v>0</v>
      </c>
      <c r="AP358" s="4">
        <v>0</v>
      </c>
      <c r="AQ358" s="4">
        <v>0</v>
      </c>
      <c r="AR358" s="4">
        <v>0</v>
      </c>
    </row>
    <row r="359" spans="1:44" ht="15" x14ac:dyDescent="0.2">
      <c r="A359" s="2" t="s">
        <v>304</v>
      </c>
      <c r="B359" s="3" t="s">
        <v>342</v>
      </c>
      <c r="C359" s="3">
        <v>330000</v>
      </c>
      <c r="D359" s="3">
        <f>IFERROR(VLOOKUP(B359,'[1]All Metro Suburbs'!B$2:D$483,3,FALSE),0)</f>
        <v>397500</v>
      </c>
      <c r="E359" s="3">
        <f>IFERROR(VLOOKUP(B359,[2]LSG_Stats_Combined!B$2:D$478,3,FALSE),0)</f>
        <v>298000</v>
      </c>
      <c r="F359" s="3">
        <f>IFERROR(VLOOKUP(B359,[3]Sheet1!B$2:D$478,3,FALSE),0)</f>
        <v>360000</v>
      </c>
      <c r="G359" s="3">
        <v>355000</v>
      </c>
      <c r="H359" s="3">
        <f>IFERROR(VLOOKUP(B359,'[1]All Metro Suburbs'!B$2:F$483,5,FALSE),)</f>
        <v>315000</v>
      </c>
      <c r="I359" s="3">
        <f>IFERROR(VLOOKUP(B359,[2]LSG_Stats_Combined!B$2:F$478,5,FALSE),)</f>
        <v>270000</v>
      </c>
      <c r="J359" s="3">
        <f>IFERROR(VLOOKUP(B359,[3]Sheet1!B$2:F$478,5,FALSE),0)</f>
        <v>392500</v>
      </c>
      <c r="K359" s="3">
        <f>IFERROR(VLOOKUP(B359,[4]Sheet1!B$2:F$478,5,FALSE),0)</f>
        <v>375000</v>
      </c>
      <c r="L359" s="3">
        <f>IFERROR(VLOOKUP(B359,[5]LSG_Stats_Combined_2016q2!B$2:F$479,5,FALSE),0)</f>
        <v>405000</v>
      </c>
      <c r="M359" s="3">
        <f>IFERROR(VLOOKUP(B359,[6]LSG_Stats_Combined_2016q3!B$2:F$479,5,FALSE),0)</f>
        <v>380000</v>
      </c>
      <c r="N359" s="3">
        <f>IFERROR(VLOOKUP(B359,[7]LSG_Stats_Combined_2016q4!B$2:F$478,5,FALSE),0)</f>
        <v>432500</v>
      </c>
      <c r="O359" s="3">
        <f>IFERROR(VLOOKUP(B359,[8]LSG_Stats_Combined_2017q1!B$2:F$479,5,FALSE),0)</f>
        <v>500000</v>
      </c>
      <c r="P359" s="3">
        <f>IFERROR(VLOOKUP(B359,[9]LSG_Stats_Combined_2017q2!B$2:F$479,5,FALSE),0)</f>
        <v>400000</v>
      </c>
      <c r="Q359" s="3">
        <f>IFERROR(VLOOKUP(B359,[10]City_Suburb_2017q3!B$2:F$479,5,FALSE),0)</f>
        <v>437500</v>
      </c>
      <c r="R359" s="3">
        <f>IFERROR(VLOOKUP(B359,[11]LSG_Stats_Combined_2017q4!B$2:F$480,5,FALSE),0)</f>
        <v>370000</v>
      </c>
      <c r="S359" s="3">
        <f>IFERROR(VLOOKUP(B359,[12]LSG_Stats_Combined_2018q1!B$1:G$480,5,FALSE),0)</f>
        <v>360000</v>
      </c>
      <c r="T359" s="3">
        <v>395000</v>
      </c>
      <c r="U359" s="3">
        <v>413500</v>
      </c>
      <c r="V359" s="3">
        <v>385000</v>
      </c>
      <c r="W359" s="3">
        <v>612500</v>
      </c>
      <c r="X359" s="3">
        <v>325000</v>
      </c>
      <c r="Y359" s="3">
        <v>255000</v>
      </c>
      <c r="Z359" s="3">
        <v>678500</v>
      </c>
      <c r="AA359" s="3">
        <v>495000</v>
      </c>
      <c r="AB359" s="3">
        <v>480000</v>
      </c>
      <c r="AC359" s="3">
        <v>440750</v>
      </c>
      <c r="AD359" s="3">
        <v>567000</v>
      </c>
      <c r="AE359" s="3">
        <v>540000</v>
      </c>
      <c r="AF359" s="3">
        <v>557750</v>
      </c>
      <c r="AG359" s="3">
        <v>626000</v>
      </c>
      <c r="AH359" s="3">
        <v>500000</v>
      </c>
      <c r="AI359" s="3">
        <v>700000</v>
      </c>
      <c r="AJ359" s="3">
        <v>640000</v>
      </c>
      <c r="AK359" s="3">
        <v>590000</v>
      </c>
      <c r="AL359" s="3">
        <v>645000</v>
      </c>
      <c r="AM359" s="3">
        <v>495000</v>
      </c>
      <c r="AN359" s="4">
        <v>677500</v>
      </c>
      <c r="AO359" s="4">
        <v>534000</v>
      </c>
      <c r="AP359" s="4">
        <v>650000</v>
      </c>
      <c r="AQ359" s="4">
        <v>709500</v>
      </c>
      <c r="AR359" s="4">
        <v>730000</v>
      </c>
    </row>
    <row r="360" spans="1:44" ht="15" x14ac:dyDescent="0.2">
      <c r="A360" s="2" t="s">
        <v>304</v>
      </c>
      <c r="B360" s="3" t="s">
        <v>343</v>
      </c>
      <c r="C360" s="3">
        <v>360000</v>
      </c>
      <c r="D360" s="3">
        <f>IFERROR(VLOOKUP(B360,'[1]All Metro Suburbs'!B$2:D$483,3,FALSE),0)</f>
        <v>410000</v>
      </c>
      <c r="E360" s="3">
        <f>IFERROR(VLOOKUP(B360,[2]LSG_Stats_Combined!B$2:D$478,3,FALSE),0)</f>
        <v>529000</v>
      </c>
      <c r="F360" s="3">
        <f>IFERROR(VLOOKUP(B360,[3]Sheet1!B$2:D$478,3,FALSE),0)</f>
        <v>356250</v>
      </c>
      <c r="G360" s="3">
        <v>315000</v>
      </c>
      <c r="H360" s="3">
        <f>IFERROR(VLOOKUP(B360,'[1]All Metro Suburbs'!B$2:F$483,5,FALSE),)</f>
        <v>440000</v>
      </c>
      <c r="I360" s="3">
        <f>IFERROR(VLOOKUP(B360,[2]LSG_Stats_Combined!B$2:F$478,5,FALSE),)</f>
        <v>465000</v>
      </c>
      <c r="J360" s="3">
        <f>IFERROR(VLOOKUP(B360,[3]Sheet1!B$2:F$478,5,FALSE),0)</f>
        <v>265000</v>
      </c>
      <c r="K360" s="3">
        <f>IFERROR(VLOOKUP(B360,[4]Sheet1!B$2:F$478,5,FALSE),0)</f>
        <v>337500</v>
      </c>
      <c r="L360" s="3">
        <f>IFERROR(VLOOKUP(B360,[5]LSG_Stats_Combined_2016q2!B$2:F$479,5,FALSE),0)</f>
        <v>282500</v>
      </c>
      <c r="M360" s="3">
        <f>IFERROR(VLOOKUP(B360,[6]LSG_Stats_Combined_2016q3!B$2:F$479,5,FALSE),0)</f>
        <v>0</v>
      </c>
      <c r="N360" s="3">
        <f>IFERROR(VLOOKUP(B360,[7]LSG_Stats_Combined_2016q4!B$2:F$478,5,FALSE),0)</f>
        <v>335000</v>
      </c>
      <c r="O360" s="3">
        <f>IFERROR(VLOOKUP(B360,[8]LSG_Stats_Combined_2017q1!B$2:F$479,5,FALSE),0)</f>
        <v>560000</v>
      </c>
      <c r="P360" s="3">
        <f>IFERROR(VLOOKUP(B360,[9]LSG_Stats_Combined_2017q2!B$2:F$479,5,FALSE),0)</f>
        <v>415500</v>
      </c>
      <c r="Q360" s="3">
        <f>IFERROR(VLOOKUP(B360,[10]City_Suburb_2017q3!B$2:F$479,5,FALSE),0)</f>
        <v>246500</v>
      </c>
      <c r="R360" s="3">
        <f>IFERROR(VLOOKUP(B360,[11]LSG_Stats_Combined_2017q4!B$2:F$480,5,FALSE),0)</f>
        <v>480000</v>
      </c>
      <c r="S360" s="3">
        <f>IFERROR(VLOOKUP(B360,[12]LSG_Stats_Combined_2018q1!B$1:G$480,5,FALSE),0)</f>
        <v>275100</v>
      </c>
      <c r="T360" s="3">
        <v>350000</v>
      </c>
      <c r="U360" s="3">
        <v>381000</v>
      </c>
      <c r="V360" s="3">
        <v>630000</v>
      </c>
      <c r="W360" s="3">
        <v>590000</v>
      </c>
      <c r="X360" s="3">
        <v>0</v>
      </c>
      <c r="Y360" s="3">
        <v>507500</v>
      </c>
      <c r="Z360" s="3">
        <v>412500</v>
      </c>
      <c r="AA360" s="3">
        <v>0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625000</v>
      </c>
      <c r="AL360" s="3">
        <v>616000</v>
      </c>
      <c r="AM360" s="3">
        <v>0</v>
      </c>
      <c r="AN360" s="4">
        <v>712000</v>
      </c>
      <c r="AO360" s="4">
        <v>847500</v>
      </c>
      <c r="AP360" s="4">
        <v>912500</v>
      </c>
      <c r="AQ360" s="4">
        <v>760000</v>
      </c>
      <c r="AR360" s="4">
        <v>610000</v>
      </c>
    </row>
    <row r="361" spans="1:44" ht="15" x14ac:dyDescent="0.2">
      <c r="A361" s="2" t="s">
        <v>304</v>
      </c>
      <c r="B361" s="3" t="s">
        <v>344</v>
      </c>
      <c r="C361" s="3">
        <v>347000</v>
      </c>
      <c r="D361" s="3">
        <f>IFERROR(VLOOKUP(B361,'[1]All Metro Suburbs'!B$2:D$483,3,FALSE),0)</f>
        <v>374500</v>
      </c>
      <c r="E361" s="3">
        <f>IFERROR(VLOOKUP(B361,[2]LSG_Stats_Combined!B$2:D$478,3,FALSE),0)</f>
        <v>385000</v>
      </c>
      <c r="F361" s="3">
        <f>IFERROR(VLOOKUP(B361,[3]Sheet1!B$2:D$478,3,FALSE),0)</f>
        <v>379400</v>
      </c>
      <c r="G361" s="3">
        <v>402500</v>
      </c>
      <c r="H361" s="3">
        <f>IFERROR(VLOOKUP(B361,'[1]All Metro Suburbs'!B$2:F$483,5,FALSE),)</f>
        <v>399000</v>
      </c>
      <c r="I361" s="3">
        <f>IFERROR(VLOOKUP(B361,[2]LSG_Stats_Combined!B$2:F$478,5,FALSE),)</f>
        <v>387500</v>
      </c>
      <c r="J361" s="3">
        <f>IFERROR(VLOOKUP(B361,[3]Sheet1!B$2:F$478,5,FALSE),0)</f>
        <v>457500</v>
      </c>
      <c r="K361" s="3">
        <f>IFERROR(VLOOKUP(B361,[4]Sheet1!B$2:F$478,5,FALSE),0)</f>
        <v>380250</v>
      </c>
      <c r="L361" s="3">
        <f>IFERROR(VLOOKUP(B361,[5]LSG_Stats_Combined_2016q2!B$2:F$479,5,FALSE),0)</f>
        <v>365000</v>
      </c>
      <c r="M361" s="3">
        <f>IFERROR(VLOOKUP(B361,[6]LSG_Stats_Combined_2016q3!B$2:F$479,5,FALSE),0)</f>
        <v>410000</v>
      </c>
      <c r="N361" s="3">
        <f>IFERROR(VLOOKUP(B361,[7]LSG_Stats_Combined_2016q4!B$2:F$478,5,FALSE),0)</f>
        <v>455000</v>
      </c>
      <c r="O361" s="3">
        <f>IFERROR(VLOOKUP(B361,[8]LSG_Stats_Combined_2017q1!B$2:F$479,5,FALSE),0)</f>
        <v>380000</v>
      </c>
      <c r="P361" s="3">
        <f>IFERROR(VLOOKUP(B361,[9]LSG_Stats_Combined_2017q2!B$2:F$479,5,FALSE),0)</f>
        <v>355000</v>
      </c>
      <c r="Q361" s="3">
        <f>IFERROR(VLOOKUP(B361,[10]City_Suburb_2017q3!B$2:F$479,5,FALSE),0)</f>
        <v>427500</v>
      </c>
      <c r="R361" s="3">
        <f>IFERROR(VLOOKUP(B361,[11]LSG_Stats_Combined_2017q4!B$2:F$480,5,FALSE),0)</f>
        <v>415000</v>
      </c>
      <c r="S361" s="3">
        <f>IFERROR(VLOOKUP(B361,[12]LSG_Stats_Combined_2018q1!B$1:G$480,5,FALSE),0)</f>
        <v>440000</v>
      </c>
      <c r="T361" s="3">
        <v>380000</v>
      </c>
      <c r="U361" s="3">
        <v>431500</v>
      </c>
      <c r="V361" s="3">
        <v>375000</v>
      </c>
      <c r="W361" s="3">
        <v>393750</v>
      </c>
      <c r="X361" s="3">
        <v>416500</v>
      </c>
      <c r="Y361" s="3">
        <v>404250</v>
      </c>
      <c r="Z361" s="3">
        <v>405500</v>
      </c>
      <c r="AA361" s="3">
        <v>393000</v>
      </c>
      <c r="AB361" s="3">
        <v>481750</v>
      </c>
      <c r="AC361" s="3">
        <v>395000</v>
      </c>
      <c r="AD361" s="3">
        <v>425000</v>
      </c>
      <c r="AE361" s="3">
        <v>440000</v>
      </c>
      <c r="AF361" s="3">
        <v>442000</v>
      </c>
      <c r="AG361" s="3">
        <v>514500</v>
      </c>
      <c r="AH361" s="3">
        <v>502500</v>
      </c>
      <c r="AI361" s="3">
        <v>507500</v>
      </c>
      <c r="AJ361" s="3">
        <v>615000</v>
      </c>
      <c r="AK361" s="3">
        <v>565000</v>
      </c>
      <c r="AL361" s="3">
        <v>670000</v>
      </c>
      <c r="AM361" s="3">
        <v>457000</v>
      </c>
      <c r="AN361" s="4">
        <v>715000</v>
      </c>
      <c r="AO361" s="4">
        <v>697067.5</v>
      </c>
      <c r="AP361" s="4">
        <v>627500</v>
      </c>
      <c r="AQ361" s="4">
        <v>675000</v>
      </c>
      <c r="AR361" s="4">
        <v>755000</v>
      </c>
    </row>
    <row r="362" spans="1:44" ht="15" x14ac:dyDescent="0.2">
      <c r="A362" s="2" t="s">
        <v>304</v>
      </c>
      <c r="B362" s="3" t="s">
        <v>345</v>
      </c>
      <c r="C362" s="3">
        <v>0</v>
      </c>
      <c r="D362" s="3">
        <f>IFERROR(VLOOKUP(B362,'[1]All Metro Suburbs'!B$2:D$483,3,FALSE),0)</f>
        <v>0</v>
      </c>
      <c r="E362" s="3">
        <f>IFERROR(VLOOKUP(B362,[2]LSG_Stats_Combined!B$2:D$478,3,FALSE),0)</f>
        <v>0</v>
      </c>
      <c r="F362" s="3">
        <f>IFERROR(VLOOKUP(B362,[3]Sheet1!B$2:D$478,3,FALSE),0)</f>
        <v>0</v>
      </c>
      <c r="G362" s="3">
        <v>0</v>
      </c>
      <c r="H362" s="3">
        <f>IFERROR(VLOOKUP(B362,'[1]All Metro Suburbs'!B$2:F$483,5,FALSE),)</f>
        <v>0</v>
      </c>
      <c r="I362" s="3">
        <f>IFERROR(VLOOKUP(B362,[2]LSG_Stats_Combined!B$2:F$478,5,FALSE),)</f>
        <v>0</v>
      </c>
      <c r="J362" s="3">
        <f>IFERROR(VLOOKUP(B362,[3]Sheet1!B$2:F$478,5,FALSE),0)</f>
        <v>0</v>
      </c>
      <c r="K362" s="3">
        <f>IFERROR(VLOOKUP(B362,[4]Sheet1!B$2:F$478,5,FALSE),0)</f>
        <v>0</v>
      </c>
      <c r="L362" s="3">
        <f>IFERROR(VLOOKUP(B362,[5]LSG_Stats_Combined_2016q2!B$2:F$479,5,FALSE),0)</f>
        <v>0</v>
      </c>
      <c r="M362" s="3">
        <f>IFERROR(VLOOKUP(B362,[6]LSG_Stats_Combined_2016q3!B$2:F$479,5,FALSE),0)</f>
        <v>0</v>
      </c>
      <c r="N362" s="3">
        <f>IFERROR(VLOOKUP(B362,[7]LSG_Stats_Combined_2016q4!B$2:F$478,5,FALSE),0)</f>
        <v>0</v>
      </c>
      <c r="O362" s="3">
        <f>IFERROR(VLOOKUP(B362,[8]LSG_Stats_Combined_2017q1!B$2:F$479,5,FALSE),0)</f>
        <v>0</v>
      </c>
      <c r="P362" s="3">
        <f>IFERROR(VLOOKUP(B362,[9]LSG_Stats_Combined_2017q2!B$2:F$479,5,FALSE),0)</f>
        <v>0</v>
      </c>
      <c r="Q362" s="3">
        <f>IFERROR(VLOOKUP(B362,[10]City_Suburb_2017q3!B$2:F$479,5,FALSE),0)</f>
        <v>0</v>
      </c>
      <c r="R362" s="3">
        <f>IFERROR(VLOOKUP(B362,[11]LSG_Stats_Combined_2017q4!B$2:F$480,5,FALSE),0)</f>
        <v>0</v>
      </c>
      <c r="S362" s="3">
        <f>IFERROR(VLOOKUP(B362,[12]LSG_Stats_Combined_2018q1!B$1:G$480,5,FALSE),0)</f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571000</v>
      </c>
      <c r="AB362" s="3">
        <v>625000</v>
      </c>
      <c r="AC362" s="3">
        <v>682500</v>
      </c>
      <c r="AD362" s="3">
        <v>546000</v>
      </c>
      <c r="AE362" s="3">
        <v>689950</v>
      </c>
      <c r="AF362" s="3">
        <v>788750</v>
      </c>
      <c r="AG362" s="3">
        <v>723000</v>
      </c>
      <c r="AH362" s="3">
        <v>1285000</v>
      </c>
      <c r="AI362" s="3">
        <v>726000</v>
      </c>
      <c r="AJ362" s="3">
        <v>1007500</v>
      </c>
      <c r="AK362" s="3">
        <v>0</v>
      </c>
      <c r="AL362" s="3">
        <v>0</v>
      </c>
      <c r="AM362" s="3">
        <v>1110000</v>
      </c>
      <c r="AN362" s="4">
        <v>0</v>
      </c>
      <c r="AO362" s="4">
        <v>0</v>
      </c>
      <c r="AP362" s="4">
        <v>0</v>
      </c>
      <c r="AQ362" s="4">
        <v>650000</v>
      </c>
      <c r="AR362" s="4">
        <v>0</v>
      </c>
    </row>
    <row r="363" spans="1:44" ht="15" x14ac:dyDescent="0.2">
      <c r="A363" s="2" t="s">
        <v>304</v>
      </c>
      <c r="B363" s="3" t="s">
        <v>346</v>
      </c>
      <c r="C363" s="3">
        <v>340000</v>
      </c>
      <c r="D363" s="3">
        <f>IFERROR(VLOOKUP(B363,'[1]All Metro Suburbs'!B$2:D$483,3,FALSE),0)</f>
        <v>332500</v>
      </c>
      <c r="E363" s="3">
        <f>IFERROR(VLOOKUP(B363,[2]LSG_Stats_Combined!B$2:D$478,3,FALSE),0)</f>
        <v>305000</v>
      </c>
      <c r="F363" s="3">
        <f>IFERROR(VLOOKUP(B363,[3]Sheet1!B$2:D$478,3,FALSE),0)</f>
        <v>345000</v>
      </c>
      <c r="G363" s="3">
        <v>320000</v>
      </c>
      <c r="H363" s="3">
        <f>IFERROR(VLOOKUP(B363,'[1]All Metro Suburbs'!B$2:F$483,5,FALSE),)</f>
        <v>365000</v>
      </c>
      <c r="I363" s="3">
        <f>IFERROR(VLOOKUP(B363,[2]LSG_Stats_Combined!B$2:F$478,5,FALSE),)</f>
        <v>340000</v>
      </c>
      <c r="J363" s="3">
        <f>IFERROR(VLOOKUP(B363,[3]Sheet1!B$2:F$478,5,FALSE),0)</f>
        <v>365000</v>
      </c>
      <c r="K363" s="3">
        <f>IFERROR(VLOOKUP(B363,[4]Sheet1!B$2:F$478,5,FALSE),0)</f>
        <v>325000</v>
      </c>
      <c r="L363" s="3">
        <f>IFERROR(VLOOKUP(B363,[5]LSG_Stats_Combined_2016q2!B$2:F$479,5,FALSE),0)</f>
        <v>325000</v>
      </c>
      <c r="M363" s="3">
        <f>IFERROR(VLOOKUP(B363,[6]LSG_Stats_Combined_2016q3!B$2:F$479,5,FALSE),0)</f>
        <v>375000</v>
      </c>
      <c r="N363" s="3">
        <f>IFERROR(VLOOKUP(B363,[7]LSG_Stats_Combined_2016q4!B$2:F$478,5,FALSE),0)</f>
        <v>347500</v>
      </c>
      <c r="O363" s="3">
        <f>IFERROR(VLOOKUP(B363,[8]LSG_Stats_Combined_2017q1!B$2:F$479,5,FALSE),0)</f>
        <v>350000</v>
      </c>
      <c r="P363" s="3">
        <f>IFERROR(VLOOKUP(B363,[9]LSG_Stats_Combined_2017q2!B$2:F$479,5,FALSE),0)</f>
        <v>348000</v>
      </c>
      <c r="Q363" s="3">
        <f>IFERROR(VLOOKUP(B363,[10]City_Suburb_2017q3!B$2:F$479,5,FALSE),0)</f>
        <v>377000</v>
      </c>
      <c r="R363" s="3">
        <f>IFERROR(VLOOKUP(B363,[11]LSG_Stats_Combined_2017q4!B$2:F$480,5,FALSE),0)</f>
        <v>386250</v>
      </c>
      <c r="S363" s="3">
        <f>IFERROR(VLOOKUP(B363,[12]LSG_Stats_Combined_2018q1!B$1:G$480,5,FALSE),0)</f>
        <v>414000</v>
      </c>
      <c r="T363" s="3">
        <v>352500</v>
      </c>
      <c r="U363" s="3">
        <v>375000</v>
      </c>
      <c r="V363" s="3">
        <v>380000</v>
      </c>
      <c r="W363" s="3">
        <v>410000</v>
      </c>
      <c r="X363" s="3">
        <v>423000</v>
      </c>
      <c r="Y363" s="3">
        <v>385750</v>
      </c>
      <c r="Z363" s="3">
        <v>461000</v>
      </c>
      <c r="AA363" s="3">
        <v>912500</v>
      </c>
      <c r="AB363" s="3">
        <v>780000</v>
      </c>
      <c r="AC363" s="3">
        <v>660000</v>
      </c>
      <c r="AD363" s="3">
        <v>748000</v>
      </c>
      <c r="AE363" s="3">
        <v>693500</v>
      </c>
      <c r="AF363" s="3">
        <v>859000</v>
      </c>
      <c r="AG363" s="3">
        <v>850000</v>
      </c>
      <c r="AH363" s="3">
        <v>860000</v>
      </c>
      <c r="AI363" s="3">
        <v>1112500</v>
      </c>
      <c r="AJ363" s="3">
        <v>1060000</v>
      </c>
      <c r="AK363" s="3">
        <v>551500</v>
      </c>
      <c r="AL363" s="3">
        <v>531000</v>
      </c>
      <c r="AM363" s="3">
        <v>930000</v>
      </c>
      <c r="AN363" s="4">
        <v>638500</v>
      </c>
      <c r="AO363" s="4">
        <v>623000</v>
      </c>
      <c r="AP363" s="4">
        <v>605000</v>
      </c>
      <c r="AQ363" s="4">
        <v>650500</v>
      </c>
      <c r="AR363" s="4">
        <v>731000</v>
      </c>
    </row>
    <row r="364" spans="1:44" ht="15" x14ac:dyDescent="0.2">
      <c r="A364" s="2" t="s">
        <v>304</v>
      </c>
      <c r="B364" s="3" t="s">
        <v>347</v>
      </c>
      <c r="C364" s="3">
        <v>459500</v>
      </c>
      <c r="D364" s="3">
        <f>IFERROR(VLOOKUP(B364,'[1]All Metro Suburbs'!B$2:D$483,3,FALSE),0)</f>
        <v>538250</v>
      </c>
      <c r="E364" s="3">
        <f>IFERROR(VLOOKUP(B364,[2]LSG_Stats_Combined!B$2:D$478,3,FALSE),0)</f>
        <v>467250</v>
      </c>
      <c r="F364" s="3">
        <f>IFERROR(VLOOKUP(B364,[3]Sheet1!B$2:D$478,3,FALSE),0)</f>
        <v>485000</v>
      </c>
      <c r="G364" s="3">
        <v>672500</v>
      </c>
      <c r="H364" s="3">
        <f>IFERROR(VLOOKUP(B364,'[1]All Metro Suburbs'!B$2:F$483,5,FALSE),)</f>
        <v>575000</v>
      </c>
      <c r="I364" s="3">
        <f>IFERROR(VLOOKUP(B364,[2]LSG_Stats_Combined!B$2:F$478,5,FALSE),)</f>
        <v>552500</v>
      </c>
      <c r="J364" s="3">
        <f>IFERROR(VLOOKUP(B364,[3]Sheet1!B$2:F$478,5,FALSE),0)</f>
        <v>450000</v>
      </c>
      <c r="K364" s="3">
        <f>IFERROR(VLOOKUP(B364,[4]Sheet1!B$2:F$478,5,FALSE),0)</f>
        <v>531630</v>
      </c>
      <c r="L364" s="3">
        <f>IFERROR(VLOOKUP(B364,[5]LSG_Stats_Combined_2016q2!B$2:F$479,5,FALSE),0)</f>
        <v>410000</v>
      </c>
      <c r="M364" s="3">
        <f>IFERROR(VLOOKUP(B364,[6]LSG_Stats_Combined_2016q3!B$2:F$479,5,FALSE),0)</f>
        <v>645000</v>
      </c>
      <c r="N364" s="3">
        <f>IFERROR(VLOOKUP(B364,[7]LSG_Stats_Combined_2016q4!B$2:F$478,5,FALSE),0)</f>
        <v>506500</v>
      </c>
      <c r="O364" s="3">
        <f>IFERROR(VLOOKUP(B364,[8]LSG_Stats_Combined_2017q1!B$2:F$479,5,FALSE),0)</f>
        <v>590000</v>
      </c>
      <c r="P364" s="3">
        <f>IFERROR(VLOOKUP(B364,[9]LSG_Stats_Combined_2017q2!B$2:F$479,5,FALSE),0)</f>
        <v>712000</v>
      </c>
      <c r="Q364" s="3">
        <f>IFERROR(VLOOKUP(B364,[10]City_Suburb_2017q3!B$2:F$479,5,FALSE),0)</f>
        <v>675000</v>
      </c>
      <c r="R364" s="3">
        <f>IFERROR(VLOOKUP(B364,[11]LSG_Stats_Combined_2017q4!B$2:F$480,5,FALSE),0)</f>
        <v>620000</v>
      </c>
      <c r="S364" s="3">
        <f>IFERROR(VLOOKUP(B364,[12]LSG_Stats_Combined_2018q1!B$1:G$480,5,FALSE),0)</f>
        <v>0</v>
      </c>
      <c r="T364" s="3">
        <v>716000</v>
      </c>
      <c r="U364" s="3">
        <v>780000</v>
      </c>
      <c r="V364" s="3">
        <v>579000</v>
      </c>
      <c r="W364" s="3">
        <v>495000</v>
      </c>
      <c r="X364" s="3">
        <v>603500</v>
      </c>
      <c r="Y364" s="3">
        <v>693000</v>
      </c>
      <c r="Z364" s="3">
        <v>655500</v>
      </c>
      <c r="AA364" s="3">
        <v>1085000</v>
      </c>
      <c r="AB364" s="3">
        <v>830000</v>
      </c>
      <c r="AC364" s="3">
        <v>817500</v>
      </c>
      <c r="AD364" s="3">
        <v>853400</v>
      </c>
      <c r="AE364" s="3">
        <v>745000</v>
      </c>
      <c r="AF364" s="3">
        <v>930500</v>
      </c>
      <c r="AG364" s="3">
        <v>560000</v>
      </c>
      <c r="AH364" s="3">
        <v>820000</v>
      </c>
      <c r="AI364" s="3">
        <v>1250000</v>
      </c>
      <c r="AJ364" s="3">
        <v>1345000</v>
      </c>
      <c r="AK364" s="3">
        <v>820000</v>
      </c>
      <c r="AL364" s="3">
        <v>820000</v>
      </c>
      <c r="AM364" s="3">
        <v>0</v>
      </c>
      <c r="AN364" s="4">
        <v>772500</v>
      </c>
      <c r="AO364" s="4">
        <v>915000</v>
      </c>
      <c r="AP364" s="4">
        <v>930000</v>
      </c>
      <c r="AQ364" s="4">
        <v>975000</v>
      </c>
      <c r="AR364" s="4">
        <v>1585000</v>
      </c>
    </row>
    <row r="365" spans="1:44" ht="15" x14ac:dyDescent="0.2">
      <c r="A365" s="2" t="s">
        <v>304</v>
      </c>
      <c r="B365" s="3" t="s">
        <v>348</v>
      </c>
      <c r="C365" s="3">
        <v>445000</v>
      </c>
      <c r="D365" s="3">
        <f>IFERROR(VLOOKUP(B365,'[1]All Metro Suburbs'!B$2:D$483,3,FALSE),0)</f>
        <v>583000</v>
      </c>
      <c r="E365" s="3">
        <f>IFERROR(VLOOKUP(B365,[2]LSG_Stats_Combined!B$2:D$478,3,FALSE),0)</f>
        <v>562500</v>
      </c>
      <c r="F365" s="3">
        <f>IFERROR(VLOOKUP(B365,[3]Sheet1!B$2:D$478,3,FALSE),0)</f>
        <v>425000</v>
      </c>
      <c r="G365" s="3">
        <v>475000</v>
      </c>
      <c r="H365" s="3">
        <f>IFERROR(VLOOKUP(B365,'[1]All Metro Suburbs'!B$2:F$483,5,FALSE),)</f>
        <v>545000</v>
      </c>
      <c r="I365" s="3">
        <f>IFERROR(VLOOKUP(B365,[2]LSG_Stats_Combined!B$2:F$478,5,FALSE),)</f>
        <v>530000</v>
      </c>
      <c r="J365" s="3">
        <f>IFERROR(VLOOKUP(B365,[3]Sheet1!B$2:F$478,5,FALSE),0)</f>
        <v>830000</v>
      </c>
      <c r="K365" s="3">
        <f>IFERROR(VLOOKUP(B365,[4]Sheet1!B$2:F$478,5,FALSE),0)</f>
        <v>518000</v>
      </c>
      <c r="L365" s="3">
        <f>IFERROR(VLOOKUP(B365,[5]LSG_Stats_Combined_2016q2!B$2:F$479,5,FALSE),0)</f>
        <v>628750</v>
      </c>
      <c r="M365" s="3">
        <f>IFERROR(VLOOKUP(B365,[6]LSG_Stats_Combined_2016q3!B$2:F$479,5,FALSE),0)</f>
        <v>520000</v>
      </c>
      <c r="N365" s="3">
        <f>IFERROR(VLOOKUP(B365,[7]LSG_Stats_Combined_2016q4!B$2:F$478,5,FALSE),0)</f>
        <v>735000</v>
      </c>
      <c r="O365" s="3">
        <f>IFERROR(VLOOKUP(B365,[8]LSG_Stats_Combined_2017q1!B$2:F$479,5,FALSE),0)</f>
        <v>628000</v>
      </c>
      <c r="P365" s="3">
        <f>IFERROR(VLOOKUP(B365,[9]LSG_Stats_Combined_2017q2!B$2:F$479,5,FALSE),0)</f>
        <v>535750</v>
      </c>
      <c r="Q365" s="3">
        <f>IFERROR(VLOOKUP(B365,[10]City_Suburb_2017q3!B$2:F$479,5,FALSE),0)</f>
        <v>785000</v>
      </c>
      <c r="R365" s="3">
        <f>IFERROR(VLOOKUP(B365,[11]LSG_Stats_Combined_2017q4!B$2:F$480,5,FALSE),0)</f>
        <v>540000</v>
      </c>
      <c r="S365" s="3">
        <f>IFERROR(VLOOKUP(B365,[12]LSG_Stats_Combined_2018q1!B$1:G$480,5,FALSE),0)</f>
        <v>737500</v>
      </c>
      <c r="T365" s="3">
        <v>681000</v>
      </c>
      <c r="U365" s="3">
        <v>617500</v>
      </c>
      <c r="V365" s="3">
        <v>635000</v>
      </c>
      <c r="W365" s="3">
        <v>820000</v>
      </c>
      <c r="X365" s="3">
        <v>745000</v>
      </c>
      <c r="Y365" s="3">
        <v>664950</v>
      </c>
      <c r="Z365" s="3">
        <v>612500</v>
      </c>
      <c r="AA365" s="3">
        <v>439500</v>
      </c>
      <c r="AB365" s="3">
        <v>391000</v>
      </c>
      <c r="AC365" s="3">
        <v>481250</v>
      </c>
      <c r="AD365" s="3">
        <v>380000</v>
      </c>
      <c r="AE365" s="3">
        <v>410000</v>
      </c>
      <c r="AF365" s="3">
        <v>478000</v>
      </c>
      <c r="AG365" s="3">
        <v>390000</v>
      </c>
      <c r="AH365" s="3">
        <v>538000</v>
      </c>
      <c r="AI365" s="3">
        <v>550000</v>
      </c>
      <c r="AJ365" s="3">
        <v>562500</v>
      </c>
      <c r="AK365" s="3">
        <v>810000</v>
      </c>
      <c r="AL365" s="3">
        <v>1041000</v>
      </c>
      <c r="AM365" s="3">
        <v>570000</v>
      </c>
      <c r="AN365" s="4">
        <v>975000</v>
      </c>
      <c r="AO365" s="4">
        <v>1000000</v>
      </c>
      <c r="AP365" s="4">
        <v>843500</v>
      </c>
      <c r="AQ365" s="4">
        <v>816000</v>
      </c>
      <c r="AR365" s="4">
        <v>1342000</v>
      </c>
    </row>
    <row r="366" spans="1:44" ht="15" x14ac:dyDescent="0.2">
      <c r="A366" s="2" t="s">
        <v>304</v>
      </c>
      <c r="B366" s="3" t="s">
        <v>349</v>
      </c>
      <c r="C366" s="3">
        <v>577500</v>
      </c>
      <c r="D366" s="3">
        <f>IFERROR(VLOOKUP(B366,'[1]All Metro Suburbs'!B$2:D$483,3,FALSE),0)</f>
        <v>600500</v>
      </c>
      <c r="E366" s="3">
        <f>IFERROR(VLOOKUP(B366,[2]LSG_Stats_Combined!B$2:D$478,3,FALSE),0)</f>
        <v>525000</v>
      </c>
      <c r="F366" s="3">
        <f>IFERROR(VLOOKUP(B366,[3]Sheet1!B$2:D$478,3,FALSE),0)</f>
        <v>470000</v>
      </c>
      <c r="G366" s="3">
        <v>482500</v>
      </c>
      <c r="H366" s="3">
        <f>IFERROR(VLOOKUP(B366,'[1]All Metro Suburbs'!B$2:F$483,5,FALSE),)</f>
        <v>633000</v>
      </c>
      <c r="I366" s="3">
        <f>IFERROR(VLOOKUP(B366,[2]LSG_Stats_Combined!B$2:F$478,5,FALSE),)</f>
        <v>455000</v>
      </c>
      <c r="J366" s="3">
        <f>IFERROR(VLOOKUP(B366,[3]Sheet1!B$2:F$478,5,FALSE),0)</f>
        <v>713500</v>
      </c>
      <c r="K366" s="3">
        <f>IFERROR(VLOOKUP(B366,[4]Sheet1!B$2:F$478,5,FALSE),0)</f>
        <v>808000</v>
      </c>
      <c r="L366" s="3">
        <f>IFERROR(VLOOKUP(B366,[5]LSG_Stats_Combined_2016q2!B$2:F$479,5,FALSE),0)</f>
        <v>530000</v>
      </c>
      <c r="M366" s="3">
        <f>IFERROR(VLOOKUP(B366,[6]LSG_Stats_Combined_2016q3!B$2:F$479,5,FALSE),0)</f>
        <v>732000</v>
      </c>
      <c r="N366" s="3">
        <f>IFERROR(VLOOKUP(B366,[7]LSG_Stats_Combined_2016q4!B$2:F$478,5,FALSE),0)</f>
        <v>622500</v>
      </c>
      <c r="O366" s="3">
        <f>IFERROR(VLOOKUP(B366,[8]LSG_Stats_Combined_2017q1!B$2:F$479,5,FALSE),0)</f>
        <v>666500</v>
      </c>
      <c r="P366" s="3">
        <f>IFERROR(VLOOKUP(B366,[9]LSG_Stats_Combined_2017q2!B$2:F$479,5,FALSE),0)</f>
        <v>664000</v>
      </c>
      <c r="Q366" s="3">
        <f>IFERROR(VLOOKUP(B366,[10]City_Suburb_2017q3!B$2:F$479,5,FALSE),0)</f>
        <v>689000</v>
      </c>
      <c r="R366" s="3">
        <f>IFERROR(VLOOKUP(B366,[11]LSG_Stats_Combined_2017q4!B$2:F$480,5,FALSE),0)</f>
        <v>607500</v>
      </c>
      <c r="S366" s="3">
        <f>IFERROR(VLOOKUP(B366,[12]LSG_Stats_Combined_2018q1!B$1:G$480,5,FALSE),0)</f>
        <v>0</v>
      </c>
      <c r="T366" s="3">
        <v>0</v>
      </c>
      <c r="U366" s="3">
        <v>748750</v>
      </c>
      <c r="V366" s="3">
        <v>616250</v>
      </c>
      <c r="W366" s="3">
        <v>842000</v>
      </c>
      <c r="X366" s="3">
        <v>555000</v>
      </c>
      <c r="Y366" s="3">
        <v>595500</v>
      </c>
      <c r="Z366" s="3">
        <v>922500</v>
      </c>
      <c r="AA366" s="3">
        <v>388500</v>
      </c>
      <c r="AB366" s="3">
        <v>415250</v>
      </c>
      <c r="AC366" s="3">
        <v>406000</v>
      </c>
      <c r="AD366" s="3">
        <v>407500</v>
      </c>
      <c r="AE366" s="3">
        <v>435000</v>
      </c>
      <c r="AF366" s="3">
        <v>500000</v>
      </c>
      <c r="AG366" s="3">
        <v>516000</v>
      </c>
      <c r="AH366" s="3">
        <v>537625</v>
      </c>
      <c r="AI366" s="3">
        <v>615000</v>
      </c>
      <c r="AJ366" s="3">
        <v>611000</v>
      </c>
      <c r="AK366" s="3">
        <v>2010000</v>
      </c>
      <c r="AL366" s="3">
        <v>895000</v>
      </c>
      <c r="AM366" s="3">
        <v>595000</v>
      </c>
      <c r="AN366" s="4">
        <v>831000</v>
      </c>
      <c r="AO366" s="4">
        <v>949000</v>
      </c>
      <c r="AP366" s="4">
        <v>1250000</v>
      </c>
      <c r="AQ366" s="4">
        <v>1150000</v>
      </c>
      <c r="AR366" s="4">
        <v>1093750</v>
      </c>
    </row>
    <row r="367" spans="1:44" ht="15" x14ac:dyDescent="0.2">
      <c r="A367" s="2" t="s">
        <v>304</v>
      </c>
      <c r="B367" s="3" t="s">
        <v>350</v>
      </c>
      <c r="C367" s="3">
        <v>340000</v>
      </c>
      <c r="D367" s="3">
        <f>IFERROR(VLOOKUP(B367,'[1]All Metro Suburbs'!B$2:D$483,3,FALSE),0)</f>
        <v>345000</v>
      </c>
      <c r="E367" s="3">
        <f>IFERROR(VLOOKUP(B367,[2]LSG_Stats_Combined!B$2:D$478,3,FALSE),0)</f>
        <v>312250</v>
      </c>
      <c r="F367" s="3">
        <f>IFERROR(VLOOKUP(B367,[3]Sheet1!B$2:D$478,3,FALSE),0)</f>
        <v>336000</v>
      </c>
      <c r="G367" s="3">
        <v>375000</v>
      </c>
      <c r="H367" s="3">
        <f>IFERROR(VLOOKUP(B367,'[1]All Metro Suburbs'!B$2:F$483,5,FALSE),)</f>
        <v>345000</v>
      </c>
      <c r="I367" s="3">
        <f>IFERROR(VLOOKUP(B367,[2]LSG_Stats_Combined!B$2:F$478,5,FALSE),)</f>
        <v>281500</v>
      </c>
      <c r="J367" s="3">
        <f>IFERROR(VLOOKUP(B367,[3]Sheet1!B$2:F$478,5,FALSE),0)</f>
        <v>375000</v>
      </c>
      <c r="K367" s="3">
        <f>IFERROR(VLOOKUP(B367,[4]Sheet1!B$2:F$478,5,FALSE),0)</f>
        <v>410000</v>
      </c>
      <c r="L367" s="3">
        <f>IFERROR(VLOOKUP(B367,[5]LSG_Stats_Combined_2016q2!B$2:F$479,5,FALSE),0)</f>
        <v>339000</v>
      </c>
      <c r="M367" s="3">
        <f>IFERROR(VLOOKUP(B367,[6]LSG_Stats_Combined_2016q3!B$2:F$479,5,FALSE),0)</f>
        <v>390000</v>
      </c>
      <c r="N367" s="3">
        <f>IFERROR(VLOOKUP(B367,[7]LSG_Stats_Combined_2016q4!B$2:F$478,5,FALSE),0)</f>
        <v>355000</v>
      </c>
      <c r="O367" s="3">
        <f>IFERROR(VLOOKUP(B367,[8]LSG_Stats_Combined_2017q1!B$2:F$479,5,FALSE),0)</f>
        <v>370000</v>
      </c>
      <c r="P367" s="3">
        <f>IFERROR(VLOOKUP(B367,[9]LSG_Stats_Combined_2017q2!B$2:F$479,5,FALSE),0)</f>
        <v>362500</v>
      </c>
      <c r="Q367" s="3">
        <f>IFERROR(VLOOKUP(B367,[10]City_Suburb_2017q3!B$2:F$479,5,FALSE),0)</f>
        <v>386500</v>
      </c>
      <c r="R367" s="3">
        <f>IFERROR(VLOOKUP(B367,[11]LSG_Stats_Combined_2017q4!B$2:F$480,5,FALSE),0)</f>
        <v>380000</v>
      </c>
      <c r="S367" s="3">
        <f>IFERROR(VLOOKUP(B367,[12]LSG_Stats_Combined_2018q1!B$1:G$480,5,FALSE),0)</f>
        <v>358750</v>
      </c>
      <c r="T367" s="3">
        <v>386250</v>
      </c>
      <c r="U367" s="3">
        <v>300000</v>
      </c>
      <c r="V367" s="3">
        <v>412500</v>
      </c>
      <c r="W367" s="3">
        <v>355000</v>
      </c>
      <c r="X367" s="3">
        <v>377500</v>
      </c>
      <c r="Y367" s="3">
        <v>386500</v>
      </c>
      <c r="Z367" s="3">
        <v>395000</v>
      </c>
      <c r="AA367" s="3">
        <v>456000</v>
      </c>
      <c r="AB367" s="3">
        <v>605000</v>
      </c>
      <c r="AC367" s="3">
        <v>607000</v>
      </c>
      <c r="AD367" s="3">
        <v>640000</v>
      </c>
      <c r="AE367" s="3">
        <v>566000</v>
      </c>
      <c r="AF367" s="3">
        <v>602500</v>
      </c>
      <c r="AG367" s="3">
        <v>737000</v>
      </c>
      <c r="AH367" s="3">
        <v>722800</v>
      </c>
      <c r="AI367" s="3">
        <v>712000</v>
      </c>
      <c r="AJ367" s="3">
        <v>773000</v>
      </c>
      <c r="AK367" s="3">
        <v>658500</v>
      </c>
      <c r="AL367" s="3">
        <v>510500</v>
      </c>
      <c r="AM367" s="3">
        <v>766000</v>
      </c>
      <c r="AN367" s="4">
        <v>739250</v>
      </c>
      <c r="AO367" s="4">
        <v>571250</v>
      </c>
      <c r="AP367" s="4">
        <v>703000</v>
      </c>
      <c r="AQ367" s="4">
        <v>676000</v>
      </c>
      <c r="AR367" s="4">
        <v>685000</v>
      </c>
    </row>
    <row r="368" spans="1:44" ht="15" x14ac:dyDescent="0.2">
      <c r="A368" s="2" t="s">
        <v>304</v>
      </c>
      <c r="B368" s="3" t="s">
        <v>351</v>
      </c>
      <c r="C368" s="3">
        <v>340000</v>
      </c>
      <c r="D368" s="3">
        <f>IFERROR(VLOOKUP(B368,'[1]All Metro Suburbs'!B$2:D$483,3,FALSE),0)</f>
        <v>348000</v>
      </c>
      <c r="E368" s="3">
        <f>IFERROR(VLOOKUP(B368,[2]LSG_Stats_Combined!B$2:D$478,3,FALSE),0)</f>
        <v>347000</v>
      </c>
      <c r="F368" s="3">
        <f>IFERROR(VLOOKUP(B368,[3]Sheet1!B$2:D$478,3,FALSE),0)</f>
        <v>344000</v>
      </c>
      <c r="G368" s="3">
        <v>353000</v>
      </c>
      <c r="H368" s="3">
        <f>IFERROR(VLOOKUP(B368,'[1]All Metro Suburbs'!B$2:F$483,5,FALSE),)</f>
        <v>345000</v>
      </c>
      <c r="I368" s="3">
        <f>IFERROR(VLOOKUP(B368,[2]LSG_Stats_Combined!B$2:F$478,5,FALSE),)</f>
        <v>367500</v>
      </c>
      <c r="J368" s="3">
        <f>IFERROR(VLOOKUP(B368,[3]Sheet1!B$2:F$478,5,FALSE),0)</f>
        <v>387000</v>
      </c>
      <c r="K368" s="3">
        <f>IFERROR(VLOOKUP(B368,[4]Sheet1!B$2:F$478,5,FALSE),0)</f>
        <v>357750</v>
      </c>
      <c r="L368" s="3">
        <f>IFERROR(VLOOKUP(B368,[5]LSG_Stats_Combined_2016q2!B$2:F$479,5,FALSE),0)</f>
        <v>405100</v>
      </c>
      <c r="M368" s="3">
        <f>IFERROR(VLOOKUP(B368,[6]LSG_Stats_Combined_2016q3!B$2:F$479,5,FALSE),0)</f>
        <v>375000</v>
      </c>
      <c r="N368" s="3">
        <f>IFERROR(VLOOKUP(B368,[7]LSG_Stats_Combined_2016q4!B$2:F$478,5,FALSE),0)</f>
        <v>395000</v>
      </c>
      <c r="O368" s="3">
        <f>IFERROR(VLOOKUP(B368,[8]LSG_Stats_Combined_2017q1!B$2:F$479,5,FALSE),0)</f>
        <v>416000</v>
      </c>
      <c r="P368" s="3">
        <f>IFERROR(VLOOKUP(B368,[9]LSG_Stats_Combined_2017q2!B$2:F$479,5,FALSE),0)</f>
        <v>386000</v>
      </c>
      <c r="Q368" s="3">
        <f>IFERROR(VLOOKUP(B368,[10]City_Suburb_2017q3!B$2:F$479,5,FALSE),0)</f>
        <v>386000</v>
      </c>
      <c r="R368" s="3">
        <f>IFERROR(VLOOKUP(B368,[11]LSG_Stats_Combined_2017q4!B$2:F$480,5,FALSE),0)</f>
        <v>410000</v>
      </c>
      <c r="S368" s="3">
        <f>IFERROR(VLOOKUP(B368,[12]LSG_Stats_Combined_2018q1!B$1:G$480,5,FALSE),0)</f>
        <v>375000</v>
      </c>
      <c r="T368" s="3">
        <v>400100</v>
      </c>
      <c r="U368" s="3">
        <v>401150</v>
      </c>
      <c r="V368" s="3">
        <v>445500</v>
      </c>
      <c r="W368" s="3">
        <v>378499.5</v>
      </c>
      <c r="X368" s="3">
        <v>408250</v>
      </c>
      <c r="Y368" s="3">
        <v>375000</v>
      </c>
      <c r="Z368" s="3">
        <v>442250</v>
      </c>
      <c r="AA368" s="3">
        <v>473000</v>
      </c>
      <c r="AB368" s="3">
        <v>470000</v>
      </c>
      <c r="AC368" s="3">
        <v>480000</v>
      </c>
      <c r="AD368" s="3">
        <v>476888</v>
      </c>
      <c r="AE368" s="3">
        <v>499000</v>
      </c>
      <c r="AF368" s="3">
        <v>529000</v>
      </c>
      <c r="AG368" s="3">
        <v>562000</v>
      </c>
      <c r="AH368" s="3">
        <v>669250</v>
      </c>
      <c r="AI368" s="3">
        <v>625000</v>
      </c>
      <c r="AJ368" s="3">
        <v>650000</v>
      </c>
      <c r="AK368" s="3">
        <v>622500</v>
      </c>
      <c r="AL368" s="3">
        <v>619500</v>
      </c>
      <c r="AM368" s="3">
        <v>742500</v>
      </c>
      <c r="AN368" s="4">
        <v>637500</v>
      </c>
      <c r="AO368" s="4">
        <v>670000</v>
      </c>
      <c r="AP368" s="4">
        <v>722500</v>
      </c>
      <c r="AQ368" s="4">
        <v>703000</v>
      </c>
      <c r="AR368" s="4">
        <v>719000</v>
      </c>
    </row>
    <row r="369" spans="1:44" ht="15" x14ac:dyDescent="0.2">
      <c r="A369" s="2" t="s">
        <v>304</v>
      </c>
      <c r="B369" s="3" t="s">
        <v>352</v>
      </c>
      <c r="C369" s="3">
        <v>477000</v>
      </c>
      <c r="D369" s="3">
        <f>IFERROR(VLOOKUP(B369,'[1]All Metro Suburbs'!B$2:D$483,3,FALSE),0)</f>
        <v>485250</v>
      </c>
      <c r="E369" s="3">
        <f>IFERROR(VLOOKUP(B369,[2]LSG_Stats_Combined!B$2:D$478,3,FALSE),0)</f>
        <v>525750</v>
      </c>
      <c r="F369" s="3">
        <f>IFERROR(VLOOKUP(B369,[3]Sheet1!B$2:D$478,3,FALSE),0)</f>
        <v>522500</v>
      </c>
      <c r="G369" s="3">
        <v>507000</v>
      </c>
      <c r="H369" s="3">
        <f>IFERROR(VLOOKUP(B369,'[1]All Metro Suburbs'!B$2:F$483,5,FALSE),)</f>
        <v>535000</v>
      </c>
      <c r="I369" s="3">
        <f>IFERROR(VLOOKUP(B369,[2]LSG_Stats_Combined!B$2:F$478,5,FALSE),)</f>
        <v>503000</v>
      </c>
      <c r="J369" s="3">
        <f>IFERROR(VLOOKUP(B369,[3]Sheet1!B$2:F$478,5,FALSE),0)</f>
        <v>413100</v>
      </c>
      <c r="K369" s="3">
        <f>IFERROR(VLOOKUP(B369,[4]Sheet1!B$2:F$478,5,FALSE),0)</f>
        <v>560000</v>
      </c>
      <c r="L369" s="3">
        <f>IFERROR(VLOOKUP(B369,[5]LSG_Stats_Combined_2016q2!B$2:F$479,5,FALSE),0)</f>
        <v>515000</v>
      </c>
      <c r="M369" s="3">
        <f>IFERROR(VLOOKUP(B369,[6]LSG_Stats_Combined_2016q3!B$2:F$479,5,FALSE),0)</f>
        <v>530000</v>
      </c>
      <c r="N369" s="3">
        <f>IFERROR(VLOOKUP(B369,[7]LSG_Stats_Combined_2016q4!B$2:F$478,5,FALSE),0)</f>
        <v>440000</v>
      </c>
      <c r="O369" s="3">
        <f>IFERROR(VLOOKUP(B369,[8]LSG_Stats_Combined_2017q1!B$2:F$479,5,FALSE),0)</f>
        <v>537500</v>
      </c>
      <c r="P369" s="3">
        <f>IFERROR(VLOOKUP(B369,[9]LSG_Stats_Combined_2017q2!B$2:F$479,5,FALSE),0)</f>
        <v>560000</v>
      </c>
      <c r="Q369" s="3">
        <f>IFERROR(VLOOKUP(B369,[10]City_Suburb_2017q3!B$2:F$479,5,FALSE),0)</f>
        <v>630000</v>
      </c>
      <c r="R369" s="3">
        <f>IFERROR(VLOOKUP(B369,[11]LSG_Stats_Combined_2017q4!B$2:F$480,5,FALSE),0)</f>
        <v>565000</v>
      </c>
      <c r="S369" s="3">
        <f>IFERROR(VLOOKUP(B369,[12]LSG_Stats_Combined_2018q1!B$1:G$480,5,FALSE),0)</f>
        <v>595000</v>
      </c>
      <c r="T369" s="3">
        <v>570000</v>
      </c>
      <c r="U369" s="3">
        <v>511500</v>
      </c>
      <c r="V369" s="3">
        <v>504000</v>
      </c>
      <c r="W369" s="3">
        <v>557500</v>
      </c>
      <c r="X369" s="3">
        <v>560500</v>
      </c>
      <c r="Y369" s="3">
        <v>592500</v>
      </c>
      <c r="Z369" s="3">
        <v>561250</v>
      </c>
      <c r="AA369" s="3">
        <v>285000</v>
      </c>
      <c r="AB369" s="3">
        <v>280000</v>
      </c>
      <c r="AC369" s="3">
        <v>315000</v>
      </c>
      <c r="AD369" s="3">
        <v>255100</v>
      </c>
      <c r="AE369" s="3">
        <v>350000</v>
      </c>
      <c r="AF369" s="3">
        <v>0</v>
      </c>
      <c r="AG369" s="3">
        <v>425000</v>
      </c>
      <c r="AH369" s="3">
        <v>395000</v>
      </c>
      <c r="AI369" s="3">
        <v>362000</v>
      </c>
      <c r="AJ369" s="3">
        <v>400000</v>
      </c>
      <c r="AK369" s="3">
        <v>828000</v>
      </c>
      <c r="AL369" s="3">
        <v>868000</v>
      </c>
      <c r="AM369" s="3">
        <v>490000</v>
      </c>
      <c r="AN369" s="4">
        <v>750000</v>
      </c>
      <c r="AO369" s="4">
        <v>862500</v>
      </c>
      <c r="AP369" s="4">
        <v>795000</v>
      </c>
      <c r="AQ369" s="4">
        <v>815000</v>
      </c>
      <c r="AR369" s="4">
        <v>923586</v>
      </c>
    </row>
    <row r="370" spans="1:44" ht="15" x14ac:dyDescent="0.2">
      <c r="A370" s="2" t="s">
        <v>304</v>
      </c>
      <c r="B370" s="3" t="s">
        <v>353</v>
      </c>
      <c r="C370" s="3">
        <v>385000</v>
      </c>
      <c r="D370" s="3">
        <f>IFERROR(VLOOKUP(B370,'[1]All Metro Suburbs'!B$2:D$483,3,FALSE),0)</f>
        <v>381725</v>
      </c>
      <c r="E370" s="3">
        <f>IFERROR(VLOOKUP(B370,[2]LSG_Stats_Combined!B$2:D$478,3,FALSE),0)</f>
        <v>401200</v>
      </c>
      <c r="F370" s="3">
        <f>IFERROR(VLOOKUP(B370,[3]Sheet1!B$2:D$478,3,FALSE),0)</f>
        <v>406500</v>
      </c>
      <c r="G370" s="3">
        <v>414000</v>
      </c>
      <c r="H370" s="3">
        <f>IFERROR(VLOOKUP(B370,'[1]All Metro Suburbs'!B$2:F$483,5,FALSE),)</f>
        <v>387000</v>
      </c>
      <c r="I370" s="3">
        <f>IFERROR(VLOOKUP(B370,[2]LSG_Stats_Combined!B$2:F$478,5,FALSE),)</f>
        <v>430500</v>
      </c>
      <c r="J370" s="3">
        <f>IFERROR(VLOOKUP(B370,[3]Sheet1!B$2:F$478,5,FALSE),0)</f>
        <v>432500</v>
      </c>
      <c r="K370" s="3">
        <f>IFERROR(VLOOKUP(B370,[4]Sheet1!B$2:F$478,5,FALSE),0)</f>
        <v>430000</v>
      </c>
      <c r="L370" s="3">
        <f>IFERROR(VLOOKUP(B370,[5]LSG_Stats_Combined_2016q2!B$2:F$479,5,FALSE),0)</f>
        <v>437000</v>
      </c>
      <c r="M370" s="3">
        <f>IFERROR(VLOOKUP(B370,[6]LSG_Stats_Combined_2016q3!B$2:F$479,5,FALSE),0)</f>
        <v>435000</v>
      </c>
      <c r="N370" s="3">
        <f>IFERROR(VLOOKUP(B370,[7]LSG_Stats_Combined_2016q4!B$2:F$478,5,FALSE),0)</f>
        <v>427000</v>
      </c>
      <c r="O370" s="3">
        <f>IFERROR(VLOOKUP(B370,[8]LSG_Stats_Combined_2017q1!B$2:F$479,5,FALSE),0)</f>
        <v>457000</v>
      </c>
      <c r="P370" s="3">
        <f>IFERROR(VLOOKUP(B370,[9]LSG_Stats_Combined_2017q2!B$2:F$479,5,FALSE),0)</f>
        <v>450000</v>
      </c>
      <c r="Q370" s="3">
        <f>IFERROR(VLOOKUP(B370,[10]City_Suburb_2017q3!B$2:F$479,5,FALSE),0)</f>
        <v>452500</v>
      </c>
      <c r="R370" s="3">
        <f>IFERROR(VLOOKUP(B370,[11]LSG_Stats_Combined_2017q4!B$2:F$480,5,FALSE),0)</f>
        <v>456250</v>
      </c>
      <c r="S370" s="3">
        <f>IFERROR(VLOOKUP(B370,[12]LSG_Stats_Combined_2018q1!B$1:G$480,5,FALSE),0)</f>
        <v>451500</v>
      </c>
      <c r="T370" s="3">
        <v>465000</v>
      </c>
      <c r="U370" s="3">
        <v>460000</v>
      </c>
      <c r="V370" s="3">
        <v>445000</v>
      </c>
      <c r="W370" s="3">
        <v>435000</v>
      </c>
      <c r="X370" s="3">
        <v>450000</v>
      </c>
      <c r="Y370" s="3">
        <v>497500</v>
      </c>
      <c r="Z370" s="3">
        <v>475000</v>
      </c>
      <c r="AA370" s="3">
        <v>275000</v>
      </c>
      <c r="AB370" s="3">
        <v>445386.5</v>
      </c>
      <c r="AC370" s="3">
        <v>0</v>
      </c>
      <c r="AD370" s="3">
        <v>465000</v>
      </c>
      <c r="AE370" s="3">
        <v>444700</v>
      </c>
      <c r="AF370" s="3">
        <v>560000</v>
      </c>
      <c r="AG370" s="3">
        <v>365000</v>
      </c>
      <c r="AH370" s="3">
        <v>554500</v>
      </c>
      <c r="AI370" s="3">
        <v>542500</v>
      </c>
      <c r="AJ370" s="3">
        <v>610000</v>
      </c>
      <c r="AK370" s="3">
        <v>652500</v>
      </c>
      <c r="AL370" s="3">
        <v>700000</v>
      </c>
      <c r="AM370" s="3">
        <v>512500</v>
      </c>
      <c r="AN370" s="4">
        <v>755000</v>
      </c>
      <c r="AO370" s="4">
        <v>782500</v>
      </c>
      <c r="AP370" s="4">
        <v>781000</v>
      </c>
      <c r="AQ370" s="4">
        <v>792500</v>
      </c>
      <c r="AR370" s="4">
        <v>750000</v>
      </c>
    </row>
    <row r="371" spans="1:44" ht="15" x14ac:dyDescent="0.2">
      <c r="A371" s="2" t="s">
        <v>304</v>
      </c>
      <c r="B371" s="3" t="s">
        <v>354</v>
      </c>
      <c r="C371" s="3">
        <v>230000</v>
      </c>
      <c r="D371" s="3">
        <f>IFERROR(VLOOKUP(B371,'[1]All Metro Suburbs'!B$2:D$483,3,FALSE),0)</f>
        <v>0</v>
      </c>
      <c r="E371" s="3">
        <f>IFERROR(VLOOKUP(B371,[2]LSG_Stats_Combined!B$2:D$478,3,FALSE),0)</f>
        <v>0</v>
      </c>
      <c r="F371" s="3">
        <f>IFERROR(VLOOKUP(B371,[3]Sheet1!B$2:D$478,3,FALSE),0)</f>
        <v>240000</v>
      </c>
      <c r="G371" s="3">
        <v>295000</v>
      </c>
      <c r="H371" s="3">
        <f>IFERROR(VLOOKUP(B371,'[1]All Metro Suburbs'!B$2:F$483,5,FALSE),)</f>
        <v>227500</v>
      </c>
      <c r="I371" s="3">
        <f>IFERROR(VLOOKUP(B371,[2]LSG_Stats_Combined!B$2:F$478,5,FALSE),)</f>
        <v>325000</v>
      </c>
      <c r="J371" s="3">
        <f>IFERROR(VLOOKUP(B371,[3]Sheet1!B$2:F$478,5,FALSE),0)</f>
        <v>0</v>
      </c>
      <c r="K371" s="3">
        <f>IFERROR(VLOOKUP(B371,[4]Sheet1!B$2:F$478,5,FALSE),0)</f>
        <v>290000</v>
      </c>
      <c r="L371" s="3">
        <f>IFERROR(VLOOKUP(B371,[5]LSG_Stats_Combined_2016q2!B$2:F$479,5,FALSE),0)</f>
        <v>310000</v>
      </c>
      <c r="M371" s="3">
        <f>IFERROR(VLOOKUP(B371,[6]LSG_Stats_Combined_2016q3!B$2:F$479,5,FALSE),0)</f>
        <v>295000</v>
      </c>
      <c r="N371" s="3">
        <f>IFERROR(VLOOKUP(B371,[7]LSG_Stats_Combined_2016q4!B$2:F$478,5,FALSE),0)</f>
        <v>0</v>
      </c>
      <c r="O371" s="3">
        <f>IFERROR(VLOOKUP(B371,[8]LSG_Stats_Combined_2017q1!B$2:F$479,5,FALSE),0)</f>
        <v>309000</v>
      </c>
      <c r="P371" s="3">
        <f>IFERROR(VLOOKUP(B371,[9]LSG_Stats_Combined_2017q2!B$2:F$479,5,FALSE),0)</f>
        <v>303500</v>
      </c>
      <c r="Q371" s="3">
        <f>IFERROR(VLOOKUP(B371,[10]City_Suburb_2017q3!B$2:F$479,5,FALSE),0)</f>
        <v>282500</v>
      </c>
      <c r="R371" s="3">
        <f>IFERROR(VLOOKUP(B371,[11]LSG_Stats_Combined_2017q4!B$2:F$480,5,FALSE),0)</f>
        <v>0</v>
      </c>
      <c r="S371" s="3">
        <f>IFERROR(VLOOKUP(B371,[12]LSG_Stats_Combined_2018q1!B$1:G$480,5,FALSE),0)</f>
        <v>311250</v>
      </c>
      <c r="T371" s="3">
        <v>245000</v>
      </c>
      <c r="U371" s="3">
        <v>279000</v>
      </c>
      <c r="V371" s="3">
        <v>305000</v>
      </c>
      <c r="W371" s="3">
        <v>336000</v>
      </c>
      <c r="X371" s="3">
        <v>0</v>
      </c>
      <c r="Y371" s="3">
        <v>241500</v>
      </c>
      <c r="Z371" s="3">
        <v>0</v>
      </c>
      <c r="AA371" s="3">
        <v>573050</v>
      </c>
      <c r="AB371" s="3">
        <v>590250</v>
      </c>
      <c r="AC371" s="3">
        <v>499250</v>
      </c>
      <c r="AD371" s="3">
        <v>611750</v>
      </c>
      <c r="AE371" s="3">
        <v>659000</v>
      </c>
      <c r="AF371" s="3">
        <v>662000</v>
      </c>
      <c r="AG371" s="3">
        <v>735000</v>
      </c>
      <c r="AH371" s="3">
        <v>768500</v>
      </c>
      <c r="AI371" s="3">
        <v>880000</v>
      </c>
      <c r="AJ371" s="3">
        <v>820000</v>
      </c>
      <c r="AK371" s="3">
        <v>410500</v>
      </c>
      <c r="AL371" s="3">
        <v>433000</v>
      </c>
      <c r="AM371" s="3">
        <v>830500</v>
      </c>
      <c r="AN371" s="4">
        <v>380000</v>
      </c>
      <c r="AO371" s="4">
        <v>420000</v>
      </c>
      <c r="AP371" s="4">
        <v>618000</v>
      </c>
      <c r="AQ371" s="4">
        <v>480000</v>
      </c>
      <c r="AR371" s="4">
        <v>579000</v>
      </c>
    </row>
    <row r="372" spans="1:44" ht="15" x14ac:dyDescent="0.2">
      <c r="A372" s="2" t="s">
        <v>304</v>
      </c>
      <c r="B372" s="3" t="s">
        <v>355</v>
      </c>
      <c r="C372" s="3">
        <v>325250</v>
      </c>
      <c r="D372" s="3">
        <f>IFERROR(VLOOKUP(B372,'[1]All Metro Suburbs'!B$2:D$483,3,FALSE),0)</f>
        <v>390000</v>
      </c>
      <c r="E372" s="3">
        <f>IFERROR(VLOOKUP(B372,[2]LSG_Stats_Combined!B$2:D$478,3,FALSE),0)</f>
        <v>445000</v>
      </c>
      <c r="F372" s="3">
        <f>IFERROR(VLOOKUP(B372,[3]Sheet1!B$2:D$478,3,FALSE),0)</f>
        <v>355000</v>
      </c>
      <c r="G372" s="3">
        <v>370000</v>
      </c>
      <c r="H372" s="3">
        <f>IFERROR(VLOOKUP(B372,'[1]All Metro Suburbs'!B$2:F$483,5,FALSE),)</f>
        <v>0</v>
      </c>
      <c r="I372" s="3">
        <f>IFERROR(VLOOKUP(B372,[2]LSG_Stats_Combined!B$2:F$478,5,FALSE),)</f>
        <v>350500</v>
      </c>
      <c r="J372" s="3">
        <f>IFERROR(VLOOKUP(B372,[3]Sheet1!B$2:F$478,5,FALSE),0)</f>
        <v>0</v>
      </c>
      <c r="K372" s="3">
        <f>IFERROR(VLOOKUP(B372,[4]Sheet1!B$2:F$478,5,FALSE),0)</f>
        <v>405393</v>
      </c>
      <c r="L372" s="3">
        <f>IFERROR(VLOOKUP(B372,[5]LSG_Stats_Combined_2016q2!B$2:F$479,5,FALSE),0)</f>
        <v>415000</v>
      </c>
      <c r="M372" s="3">
        <f>IFERROR(VLOOKUP(B372,[6]LSG_Stats_Combined_2016q3!B$2:F$479,5,FALSE),0)</f>
        <v>302000</v>
      </c>
      <c r="N372" s="3">
        <f>IFERROR(VLOOKUP(B372,[7]LSG_Stats_Combined_2016q4!B$2:F$478,5,FALSE),0)</f>
        <v>437000</v>
      </c>
      <c r="O372" s="3">
        <f>IFERROR(VLOOKUP(B372,[8]LSG_Stats_Combined_2017q1!B$2:F$479,5,FALSE),0)</f>
        <v>413000</v>
      </c>
      <c r="P372" s="3">
        <f>IFERROR(VLOOKUP(B372,[9]LSG_Stats_Combined_2017q2!B$2:F$479,5,FALSE),0)</f>
        <v>437000</v>
      </c>
      <c r="Q372" s="3">
        <f>IFERROR(VLOOKUP(B372,[10]City_Suburb_2017q3!B$2:F$479,5,FALSE),0)</f>
        <v>487500</v>
      </c>
      <c r="R372" s="3">
        <f>IFERROR(VLOOKUP(B372,[11]LSG_Stats_Combined_2017q4!B$2:F$480,5,FALSE),0)</f>
        <v>415500</v>
      </c>
      <c r="S372" s="3">
        <f>IFERROR(VLOOKUP(B372,[12]LSG_Stats_Combined_2018q1!B$1:G$480,5,FALSE),0)</f>
        <v>393000</v>
      </c>
      <c r="T372" s="3">
        <v>495000</v>
      </c>
      <c r="U372" s="3">
        <v>439500</v>
      </c>
      <c r="V372" s="3">
        <v>440000</v>
      </c>
      <c r="W372" s="3">
        <v>433000</v>
      </c>
      <c r="X372" s="3">
        <v>459500</v>
      </c>
      <c r="Y372" s="3">
        <v>415000</v>
      </c>
      <c r="Z372" s="3">
        <v>435000</v>
      </c>
      <c r="AA372" s="3">
        <v>826000</v>
      </c>
      <c r="AB372" s="3">
        <v>815000</v>
      </c>
      <c r="AC372" s="3">
        <v>1900000</v>
      </c>
      <c r="AD372" s="3">
        <v>1200000</v>
      </c>
      <c r="AE372" s="3">
        <v>1250000</v>
      </c>
      <c r="AF372" s="3">
        <v>1045000</v>
      </c>
      <c r="AG372" s="3">
        <v>1415000</v>
      </c>
      <c r="AH372" s="3">
        <v>1360000</v>
      </c>
      <c r="AI372" s="3">
        <v>1062500</v>
      </c>
      <c r="AJ372" s="3">
        <v>1730000</v>
      </c>
      <c r="AK372" s="3">
        <v>615000</v>
      </c>
      <c r="AL372" s="3">
        <v>0</v>
      </c>
      <c r="AM372" s="3">
        <v>2500000</v>
      </c>
      <c r="AN372" s="4">
        <v>730000</v>
      </c>
      <c r="AO372" s="4">
        <v>667500</v>
      </c>
      <c r="AP372" s="4">
        <v>595500</v>
      </c>
      <c r="AQ372" s="4">
        <v>745000</v>
      </c>
      <c r="AR372" s="4">
        <v>820000</v>
      </c>
    </row>
    <row r="373" spans="1:44" ht="15" x14ac:dyDescent="0.2">
      <c r="A373" s="2" t="s">
        <v>356</v>
      </c>
      <c r="B373" s="3" t="s">
        <v>309</v>
      </c>
      <c r="C373" s="3">
        <v>465500</v>
      </c>
      <c r="D373" s="3">
        <f>IFERROR(VLOOKUP(B373,'[1]All Metro Suburbs'!B$2:D$483,3,FALSE),0)</f>
        <v>442000</v>
      </c>
      <c r="E373" s="3">
        <f>IFERROR(VLOOKUP(B373,[2]LSG_Stats_Combined!B$2:D$478,3,FALSE),0)</f>
        <v>459500</v>
      </c>
      <c r="F373" s="3">
        <f>IFERROR(VLOOKUP(B373,[3]Sheet1!B$2:D$478,3,FALSE),0)</f>
        <v>490900</v>
      </c>
      <c r="G373" s="3">
        <v>505000</v>
      </c>
      <c r="H373" s="3">
        <f>IFERROR(VLOOKUP(B373,'[1]All Metro Suburbs'!B$2:F$483,5,FALSE),)</f>
        <v>528375</v>
      </c>
      <c r="I373" s="3">
        <f>IFERROR(VLOOKUP(B373,[2]LSG_Stats_Combined!B$2:F$478,5,FALSE),)</f>
        <v>565500</v>
      </c>
      <c r="J373" s="3">
        <f>IFERROR(VLOOKUP(B373,[3]Sheet1!B$2:F$478,5,FALSE),0)</f>
        <v>488000</v>
      </c>
      <c r="K373" s="3">
        <f>IFERROR(VLOOKUP(B373,[4]Sheet1!B$2:F$478,5,FALSE),0)</f>
        <v>500000</v>
      </c>
      <c r="L373" s="3">
        <f>IFERROR(VLOOKUP(B373,[5]LSG_Stats_Combined_2016q2!B$2:F$479,5,FALSE),0)</f>
        <v>542500</v>
      </c>
      <c r="M373" s="3">
        <f>IFERROR(VLOOKUP(B373,[6]LSG_Stats_Combined_2016q3!B$2:F$479,5,FALSE),0)</f>
        <v>567500</v>
      </c>
      <c r="N373" s="3">
        <f>IFERROR(VLOOKUP(B373,[7]LSG_Stats_Combined_2016q4!B$2:F$478,5,FALSE),0)</f>
        <v>605000</v>
      </c>
      <c r="O373" s="3">
        <f>IFERROR(VLOOKUP(B373,[8]LSG_Stats_Combined_2017q1!B$2:F$479,5,FALSE),0)</f>
        <v>524000</v>
      </c>
      <c r="P373" s="3">
        <f>IFERROR(VLOOKUP(B373,[9]LSG_Stats_Combined_2017q2!B$2:F$479,5,FALSE),0)</f>
        <v>497500</v>
      </c>
      <c r="Q373" s="3">
        <f>IFERROR(VLOOKUP(B373,[10]City_Suburb_2017q3!B$2:F$479,5,FALSE),0)</f>
        <v>570500</v>
      </c>
      <c r="R373" s="3">
        <f>IFERROR(VLOOKUP(B373,[11]LSG_Stats_Combined_2017q4!B$2:F$480,5,FALSE),0)</f>
        <v>605250</v>
      </c>
      <c r="S373" s="3">
        <f>IFERROR(VLOOKUP(B373,[12]LSG_Stats_Combined_2018q1!B$1:G$480,5,FALSE),0)</f>
        <v>505000</v>
      </c>
      <c r="T373" s="3">
        <v>584000</v>
      </c>
      <c r="U373" s="3">
        <v>615000</v>
      </c>
      <c r="V373" s="3">
        <v>680000</v>
      </c>
      <c r="W373" s="3">
        <v>605000</v>
      </c>
      <c r="X373" s="3">
        <v>625000</v>
      </c>
      <c r="Y373" s="3">
        <v>582000</v>
      </c>
      <c r="Z373" s="3">
        <v>520000</v>
      </c>
      <c r="AA373" s="3">
        <v>1150000</v>
      </c>
      <c r="AB373" s="3">
        <v>1280000</v>
      </c>
      <c r="AC373" s="3">
        <v>0</v>
      </c>
      <c r="AD373" s="3">
        <v>1625000</v>
      </c>
      <c r="AE373" s="3">
        <v>1954200</v>
      </c>
      <c r="AF373" s="3">
        <v>1800500</v>
      </c>
      <c r="AG373" s="3">
        <v>1605000</v>
      </c>
      <c r="AH373" s="3">
        <v>1775000</v>
      </c>
      <c r="AI373" s="3">
        <v>2000000</v>
      </c>
      <c r="AJ373" s="3">
        <v>2500000</v>
      </c>
      <c r="AK373" s="3">
        <v>850000</v>
      </c>
      <c r="AL373" s="3">
        <v>805000</v>
      </c>
      <c r="AM373" s="3">
        <v>2600000</v>
      </c>
      <c r="AN373" s="4">
        <v>810000</v>
      </c>
      <c r="AO373" s="4">
        <v>880000</v>
      </c>
      <c r="AP373" s="4">
        <v>1043200</v>
      </c>
      <c r="AQ373" s="4">
        <v>950000</v>
      </c>
      <c r="AR373" s="4">
        <v>882500</v>
      </c>
    </row>
    <row r="374" spans="1:44" ht="15" x14ac:dyDescent="0.2">
      <c r="A374" s="2" t="s">
        <v>356</v>
      </c>
      <c r="B374" s="3" t="s">
        <v>357</v>
      </c>
      <c r="C374" s="3">
        <v>648000</v>
      </c>
      <c r="D374" s="3">
        <f>IFERROR(VLOOKUP(B374,'[1]All Metro Suburbs'!B$2:D$483,3,FALSE),0)</f>
        <v>641000</v>
      </c>
      <c r="E374" s="3">
        <f>IFERROR(VLOOKUP(B374,[2]LSG_Stats_Combined!B$2:D$478,3,FALSE),0)</f>
        <v>562000</v>
      </c>
      <c r="F374" s="3">
        <f>IFERROR(VLOOKUP(B374,[3]Sheet1!B$2:D$478,3,FALSE),0)</f>
        <v>566750</v>
      </c>
      <c r="G374" s="3">
        <v>750000</v>
      </c>
      <c r="H374" s="3">
        <f>IFERROR(VLOOKUP(B374,'[1]All Metro Suburbs'!B$2:F$483,5,FALSE),)</f>
        <v>665000</v>
      </c>
      <c r="I374" s="3">
        <f>IFERROR(VLOOKUP(B374,[2]LSG_Stats_Combined!B$2:F$478,5,FALSE),)</f>
        <v>895000</v>
      </c>
      <c r="J374" s="3">
        <f>IFERROR(VLOOKUP(B374,[3]Sheet1!B$2:F$478,5,FALSE),0)</f>
        <v>825000</v>
      </c>
      <c r="K374" s="3">
        <f>IFERROR(VLOOKUP(B374,[4]Sheet1!B$2:F$478,5,FALSE),0)</f>
        <v>625000</v>
      </c>
      <c r="L374" s="3">
        <f>IFERROR(VLOOKUP(B374,[5]LSG_Stats_Combined_2016q2!B$2:F$479,5,FALSE),0)</f>
        <v>702000</v>
      </c>
      <c r="M374" s="3">
        <f>IFERROR(VLOOKUP(B374,[6]LSG_Stats_Combined_2016q3!B$2:F$479,5,FALSE),0)</f>
        <v>1150000</v>
      </c>
      <c r="N374" s="3">
        <f>IFERROR(VLOOKUP(B374,[7]LSG_Stats_Combined_2016q4!B$2:F$478,5,FALSE),0)</f>
        <v>695500</v>
      </c>
      <c r="O374" s="3">
        <f>IFERROR(VLOOKUP(B374,[8]LSG_Stats_Combined_2017q1!B$2:F$479,5,FALSE),0)</f>
        <v>830000</v>
      </c>
      <c r="P374" s="3">
        <f>IFERROR(VLOOKUP(B374,[9]LSG_Stats_Combined_2017q2!B$2:F$479,5,FALSE),0)</f>
        <v>930000</v>
      </c>
      <c r="Q374" s="3">
        <f>IFERROR(VLOOKUP(B374,[10]City_Suburb_2017q3!B$2:F$479,5,FALSE),0)</f>
        <v>900000</v>
      </c>
      <c r="R374" s="3">
        <f>IFERROR(VLOOKUP(B374,[11]LSG_Stats_Combined_2017q4!B$2:F$480,5,FALSE),0)</f>
        <v>831355</v>
      </c>
      <c r="S374" s="3">
        <f>IFERROR(VLOOKUP(B374,[12]LSG_Stats_Combined_2018q1!B$1:G$480,5,FALSE),0)</f>
        <v>861250</v>
      </c>
      <c r="T374" s="3">
        <v>576000</v>
      </c>
      <c r="U374" s="3">
        <v>1083000</v>
      </c>
      <c r="V374" s="3">
        <v>917500</v>
      </c>
      <c r="W374" s="3">
        <v>915000</v>
      </c>
      <c r="X374" s="3">
        <v>1035500</v>
      </c>
      <c r="Y374" s="3">
        <v>895000</v>
      </c>
      <c r="Z374" s="3">
        <v>955000</v>
      </c>
      <c r="AA374" s="3">
        <v>1290000</v>
      </c>
      <c r="AB374" s="3">
        <v>980000</v>
      </c>
      <c r="AC374" s="3">
        <v>806000</v>
      </c>
      <c r="AD374" s="3">
        <v>0</v>
      </c>
      <c r="AE374" s="3">
        <v>0</v>
      </c>
      <c r="AF374" s="3">
        <v>0</v>
      </c>
      <c r="AG374" s="3">
        <v>1585000</v>
      </c>
      <c r="AH374" s="3">
        <v>0</v>
      </c>
      <c r="AI374" s="3">
        <v>0</v>
      </c>
      <c r="AJ374" s="3">
        <v>0</v>
      </c>
      <c r="AK374" s="3">
        <v>2850000</v>
      </c>
      <c r="AL374" s="3">
        <v>1265000</v>
      </c>
      <c r="AM374" s="3">
        <v>0</v>
      </c>
      <c r="AN374" s="4">
        <v>755000</v>
      </c>
      <c r="AO374" s="4">
        <v>1625000</v>
      </c>
      <c r="AP374" s="4">
        <v>1190000</v>
      </c>
      <c r="AQ374" s="4">
        <v>2725000</v>
      </c>
      <c r="AR374" s="4">
        <v>910000</v>
      </c>
    </row>
    <row r="375" spans="1:44" ht="15" x14ac:dyDescent="0.2">
      <c r="A375" s="2" t="s">
        <v>356</v>
      </c>
      <c r="B375" s="3" t="s">
        <v>358</v>
      </c>
      <c r="C375" s="3">
        <v>1352500</v>
      </c>
      <c r="D375" s="3">
        <f>IFERROR(VLOOKUP(B375,'[1]All Metro Suburbs'!B$2:D$483,3,FALSE),0)</f>
        <v>716000</v>
      </c>
      <c r="E375" s="3">
        <f>IFERROR(VLOOKUP(B375,[2]LSG_Stats_Combined!B$2:D$478,3,FALSE),0)</f>
        <v>1077500</v>
      </c>
      <c r="F375" s="3">
        <f>IFERROR(VLOOKUP(B375,[3]Sheet1!B$2:D$478,3,FALSE),0)</f>
        <v>1350000</v>
      </c>
      <c r="G375" s="3">
        <v>1320000</v>
      </c>
      <c r="H375" s="3">
        <f>IFERROR(VLOOKUP(B375,'[1]All Metro Suburbs'!B$2:F$483,5,FALSE),)</f>
        <v>786000</v>
      </c>
      <c r="I375" s="3">
        <f>IFERROR(VLOOKUP(B375,[2]LSG_Stats_Combined!B$2:F$478,5,FALSE),)</f>
        <v>1100000</v>
      </c>
      <c r="J375" s="3">
        <f>IFERROR(VLOOKUP(B375,[3]Sheet1!B$2:F$478,5,FALSE),0)</f>
        <v>0</v>
      </c>
      <c r="K375" s="3">
        <f>IFERROR(VLOOKUP(B375,[4]Sheet1!B$2:F$478,5,FALSE),0)</f>
        <v>1395000</v>
      </c>
      <c r="L375" s="3">
        <f>IFERROR(VLOOKUP(B375,[5]LSG_Stats_Combined_2016q2!B$2:F$479,5,FALSE),0)</f>
        <v>1192750</v>
      </c>
      <c r="M375" s="3">
        <f>IFERROR(VLOOKUP(B375,[6]LSG_Stats_Combined_2016q3!B$2:F$479,5,FALSE),0)</f>
        <v>1220000</v>
      </c>
      <c r="N375" s="3">
        <f>IFERROR(VLOOKUP(B375,[7]LSG_Stats_Combined_2016q4!B$2:F$478,5,FALSE),0)</f>
        <v>800000</v>
      </c>
      <c r="O375" s="3">
        <f>IFERROR(VLOOKUP(B375,[8]LSG_Stats_Combined_2017q1!B$2:F$479,5,FALSE),0)</f>
        <v>1350000</v>
      </c>
      <c r="P375" s="3">
        <f>IFERROR(VLOOKUP(B375,[9]LSG_Stats_Combined_2017q2!B$2:F$479,5,FALSE),0)</f>
        <v>0</v>
      </c>
      <c r="Q375" s="3">
        <f>IFERROR(VLOOKUP(B375,[10]City_Suburb_2017q3!B$2:F$479,5,FALSE),0)</f>
        <v>0</v>
      </c>
      <c r="R375" s="3">
        <f>IFERROR(VLOOKUP(B375,[11]LSG_Stats_Combined_2017q4!B$2:F$480,5,FALSE),0)</f>
        <v>0</v>
      </c>
      <c r="S375" s="3">
        <f>IFERROR(VLOOKUP(B375,[12]LSG_Stats_Combined_2018q1!B$1:G$480,5,FALSE),0)</f>
        <v>0</v>
      </c>
      <c r="T375" s="3">
        <v>1167500</v>
      </c>
      <c r="U375" s="3">
        <v>1426000</v>
      </c>
      <c r="V375" s="3">
        <v>1120000</v>
      </c>
      <c r="W375" s="3">
        <v>795000</v>
      </c>
      <c r="X375" s="3">
        <v>760000</v>
      </c>
      <c r="Y375" s="3">
        <v>1300000</v>
      </c>
      <c r="Z375" s="3">
        <v>0</v>
      </c>
      <c r="AA375" s="3">
        <v>778000</v>
      </c>
      <c r="AB375" s="3">
        <v>770000</v>
      </c>
      <c r="AC375" s="3">
        <v>703000</v>
      </c>
      <c r="AD375" s="3">
        <v>719000</v>
      </c>
      <c r="AE375" s="3">
        <v>768750</v>
      </c>
      <c r="AF375" s="3">
        <v>850000</v>
      </c>
      <c r="AG375" s="3">
        <v>956000</v>
      </c>
      <c r="AH375" s="3">
        <v>1051000</v>
      </c>
      <c r="AI375" s="3">
        <v>1237500</v>
      </c>
      <c r="AJ375" s="3">
        <v>697500</v>
      </c>
      <c r="AK375" s="3">
        <v>2237500</v>
      </c>
      <c r="AL375" s="3">
        <v>1960000</v>
      </c>
      <c r="AM375" s="3">
        <v>925000</v>
      </c>
      <c r="AN375" s="4">
        <v>2455000</v>
      </c>
      <c r="AO375" s="4">
        <v>2250000</v>
      </c>
      <c r="AP375" s="4">
        <v>2400000</v>
      </c>
      <c r="AQ375" s="4">
        <v>1900000</v>
      </c>
      <c r="AR375" s="4">
        <v>0</v>
      </c>
    </row>
    <row r="376" spans="1:44" ht="15" x14ac:dyDescent="0.2">
      <c r="A376" s="2" t="s">
        <v>356</v>
      </c>
      <c r="B376" s="3" t="s">
        <v>359</v>
      </c>
      <c r="C376" s="3">
        <v>927500</v>
      </c>
      <c r="D376" s="3">
        <f>IFERROR(VLOOKUP(B376,'[1]All Metro Suburbs'!B$2:D$483,3,FALSE),0)</f>
        <v>0</v>
      </c>
      <c r="E376" s="3">
        <f>IFERROR(VLOOKUP(B376,[2]LSG_Stats_Combined!B$2:D$478,3,FALSE),0)</f>
        <v>860000</v>
      </c>
      <c r="F376" s="3">
        <f>IFERROR(VLOOKUP(B376,[3]Sheet1!B$2:D$478,3,FALSE),0)</f>
        <v>1007500</v>
      </c>
      <c r="G376" s="3">
        <v>1060000</v>
      </c>
      <c r="H376" s="3">
        <f>IFERROR(VLOOKUP(B376,'[1]All Metro Suburbs'!B$2:F$483,5,FALSE),)</f>
        <v>0</v>
      </c>
      <c r="I376" s="3">
        <f>IFERROR(VLOOKUP(B376,[2]LSG_Stats_Combined!B$2:F$478,5,FALSE),)</f>
        <v>940000</v>
      </c>
      <c r="J376" s="3">
        <f>IFERROR(VLOOKUP(B376,[3]Sheet1!B$2:F$478,5,FALSE),0)</f>
        <v>0</v>
      </c>
      <c r="K376" s="3">
        <f>IFERROR(VLOOKUP(B376,[4]Sheet1!B$2:F$478,5,FALSE),0)</f>
        <v>0</v>
      </c>
      <c r="L376" s="3">
        <f>IFERROR(VLOOKUP(B376,[5]LSG_Stats_Combined_2016q2!B$2:F$479,5,FALSE),0)</f>
        <v>1400000</v>
      </c>
      <c r="M376" s="3">
        <f>IFERROR(VLOOKUP(B376,[6]LSG_Stats_Combined_2016q3!B$2:F$479,5,FALSE),0)</f>
        <v>0</v>
      </c>
      <c r="N376" s="3">
        <f>IFERROR(VLOOKUP(B376,[7]LSG_Stats_Combined_2016q4!B$2:F$478,5,FALSE),0)</f>
        <v>0</v>
      </c>
      <c r="O376" s="3">
        <f>IFERROR(VLOOKUP(B376,[8]LSG_Stats_Combined_2017q1!B$2:F$479,5,FALSE),0)</f>
        <v>0</v>
      </c>
      <c r="P376" s="3">
        <f>IFERROR(VLOOKUP(B376,[9]LSG_Stats_Combined_2017q2!B$2:F$479,5,FALSE),0)</f>
        <v>813000</v>
      </c>
      <c r="Q376" s="3">
        <f>IFERROR(VLOOKUP(B376,[10]City_Suburb_2017q3!B$2:F$479,5,FALSE),0)</f>
        <v>923750</v>
      </c>
      <c r="R376" s="3">
        <f>IFERROR(VLOOKUP(B376,[11]LSG_Stats_Combined_2017q4!B$2:F$480,5,FALSE),0)</f>
        <v>0</v>
      </c>
      <c r="S376" s="3">
        <f>IFERROR(VLOOKUP(B376,[12]LSG_Stats_Combined_2018q1!B$1:G$480,5,FALSE),0)</f>
        <v>0</v>
      </c>
      <c r="T376" s="3">
        <v>0</v>
      </c>
      <c r="U376" s="3">
        <v>1870000</v>
      </c>
      <c r="V376" s="3">
        <v>0</v>
      </c>
      <c r="W376" s="3">
        <v>1057500</v>
      </c>
      <c r="X376" s="3">
        <v>945000</v>
      </c>
      <c r="Y376" s="3">
        <v>1300000</v>
      </c>
      <c r="Z376" s="3">
        <v>0</v>
      </c>
      <c r="AA376" s="3">
        <v>0</v>
      </c>
      <c r="AB376" s="3">
        <v>702000</v>
      </c>
      <c r="AC376" s="3">
        <v>0</v>
      </c>
      <c r="AD376" s="3">
        <v>795000</v>
      </c>
      <c r="AE376" s="3">
        <v>670750</v>
      </c>
      <c r="AF376" s="3">
        <v>0</v>
      </c>
      <c r="AG376" s="3">
        <v>900000</v>
      </c>
      <c r="AH376" s="3">
        <v>560000</v>
      </c>
      <c r="AI376" s="3">
        <v>685000</v>
      </c>
      <c r="AJ376" s="3">
        <v>1143500</v>
      </c>
      <c r="AK376" s="3">
        <v>0</v>
      </c>
      <c r="AL376" s="3">
        <v>0</v>
      </c>
      <c r="AM376" s="3">
        <v>825000</v>
      </c>
      <c r="AN376" s="4">
        <v>0</v>
      </c>
      <c r="AO376" s="4">
        <v>0</v>
      </c>
      <c r="AP376" s="4">
        <v>0</v>
      </c>
      <c r="AQ376" s="4">
        <v>0</v>
      </c>
      <c r="AR376" s="4">
        <v>1694000</v>
      </c>
    </row>
    <row r="377" spans="1:44" ht="15" x14ac:dyDescent="0.2">
      <c r="A377" s="2" t="s">
        <v>356</v>
      </c>
      <c r="B377" s="3" t="s">
        <v>360</v>
      </c>
      <c r="C377" s="3">
        <v>491000</v>
      </c>
      <c r="D377" s="3">
        <f>IFERROR(VLOOKUP(B377,'[1]All Metro Suburbs'!B$2:D$483,3,FALSE),0)</f>
        <v>617250</v>
      </c>
      <c r="E377" s="3">
        <f>IFERROR(VLOOKUP(B377,[2]LSG_Stats_Combined!B$2:D$478,3,FALSE),0)</f>
        <v>508750</v>
      </c>
      <c r="F377" s="3">
        <f>IFERROR(VLOOKUP(B377,[3]Sheet1!B$2:D$478,3,FALSE),0)</f>
        <v>540000</v>
      </c>
      <c r="G377" s="3">
        <v>565000</v>
      </c>
      <c r="H377" s="3">
        <f>IFERROR(VLOOKUP(B377,'[1]All Metro Suburbs'!B$2:F$483,5,FALSE),)</f>
        <v>590000</v>
      </c>
      <c r="I377" s="3">
        <f>IFERROR(VLOOKUP(B377,[2]LSG_Stats_Combined!B$2:F$478,5,FALSE),)</f>
        <v>581000</v>
      </c>
      <c r="J377" s="3">
        <f>IFERROR(VLOOKUP(B377,[3]Sheet1!B$2:F$478,5,FALSE),0)</f>
        <v>625000</v>
      </c>
      <c r="K377" s="3">
        <f>IFERROR(VLOOKUP(B377,[4]Sheet1!B$2:F$478,5,FALSE),0)</f>
        <v>706250</v>
      </c>
      <c r="L377" s="3">
        <f>IFERROR(VLOOKUP(B377,[5]LSG_Stats_Combined_2016q2!B$2:F$479,5,FALSE),0)</f>
        <v>745000</v>
      </c>
      <c r="M377" s="3">
        <f>IFERROR(VLOOKUP(B377,[6]LSG_Stats_Combined_2016q3!B$2:F$479,5,FALSE),0)</f>
        <v>727500</v>
      </c>
      <c r="N377" s="3">
        <f>IFERROR(VLOOKUP(B377,[7]LSG_Stats_Combined_2016q4!B$2:F$478,5,FALSE),0)</f>
        <v>618000</v>
      </c>
      <c r="O377" s="3">
        <f>IFERROR(VLOOKUP(B377,[8]LSG_Stats_Combined_2017q1!B$2:F$479,5,FALSE),0)</f>
        <v>590000</v>
      </c>
      <c r="P377" s="3">
        <f>IFERROR(VLOOKUP(B377,[9]LSG_Stats_Combined_2017q2!B$2:F$479,5,FALSE),0)</f>
        <v>730000</v>
      </c>
      <c r="Q377" s="3">
        <f>IFERROR(VLOOKUP(B377,[10]City_Suburb_2017q3!B$2:F$479,5,FALSE),0)</f>
        <v>660000</v>
      </c>
      <c r="R377" s="3">
        <f>IFERROR(VLOOKUP(B377,[11]LSG_Stats_Combined_2017q4!B$2:F$480,5,FALSE),0)</f>
        <v>692500</v>
      </c>
      <c r="S377" s="3">
        <f>IFERROR(VLOOKUP(B377,[12]LSG_Stats_Combined_2018q1!B$1:G$480,5,FALSE),0)</f>
        <v>797500</v>
      </c>
      <c r="T377" s="3">
        <v>626500</v>
      </c>
      <c r="U377" s="3">
        <v>557000</v>
      </c>
      <c r="V377" s="3">
        <v>800000</v>
      </c>
      <c r="W377" s="3">
        <v>692250</v>
      </c>
      <c r="X377" s="3">
        <v>705000</v>
      </c>
      <c r="Y377" s="3">
        <v>727500</v>
      </c>
      <c r="Z377" s="3">
        <v>768500</v>
      </c>
      <c r="AA377" s="3">
        <v>775000</v>
      </c>
      <c r="AB377" s="3">
        <v>710000</v>
      </c>
      <c r="AC377" s="3">
        <v>690000</v>
      </c>
      <c r="AD377" s="3">
        <v>751000</v>
      </c>
      <c r="AE377" s="3">
        <v>720000</v>
      </c>
      <c r="AF377" s="3">
        <v>725000</v>
      </c>
      <c r="AG377" s="3">
        <v>855000</v>
      </c>
      <c r="AH377" s="3">
        <v>1023750</v>
      </c>
      <c r="AI377" s="3">
        <v>1105000</v>
      </c>
      <c r="AJ377" s="3">
        <v>1112000</v>
      </c>
      <c r="AK377" s="3">
        <v>1175000</v>
      </c>
      <c r="AL377" s="3">
        <v>1247500</v>
      </c>
      <c r="AM377" s="3">
        <v>1050000</v>
      </c>
      <c r="AN377" s="4">
        <v>1237500</v>
      </c>
      <c r="AO377" s="4">
        <v>1201500</v>
      </c>
      <c r="AP377" s="4">
        <v>1260000</v>
      </c>
      <c r="AQ377" s="4">
        <v>935000</v>
      </c>
      <c r="AR377" s="4">
        <v>1117000</v>
      </c>
    </row>
    <row r="378" spans="1:44" ht="15" x14ac:dyDescent="0.2">
      <c r="A378" s="2" t="s">
        <v>356</v>
      </c>
      <c r="B378" s="3" t="s">
        <v>101</v>
      </c>
      <c r="C378" s="3">
        <v>502500</v>
      </c>
      <c r="D378" s="3">
        <f>IFERROR(VLOOKUP(B378,'[1]All Metro Suburbs'!B$2:D$483,3,FALSE),0)</f>
        <v>0</v>
      </c>
      <c r="E378" s="3">
        <f>IFERROR(VLOOKUP(B378,[2]LSG_Stats_Combined!B$2:D$478,3,FALSE),0)</f>
        <v>0</v>
      </c>
      <c r="F378" s="3">
        <f>IFERROR(VLOOKUP(B378,[3]Sheet1!B$2:D$478,3,FALSE),0)</f>
        <v>498500</v>
      </c>
      <c r="G378" s="3">
        <v>470000</v>
      </c>
      <c r="H378" s="3">
        <f>IFERROR(VLOOKUP(B378,'[1]All Metro Suburbs'!B$2:F$483,5,FALSE),)</f>
        <v>596250</v>
      </c>
      <c r="I378" s="3">
        <f>IFERROR(VLOOKUP(B378,[2]LSG_Stats_Combined!B$2:F$478,5,FALSE),)</f>
        <v>553000</v>
      </c>
      <c r="J378" s="3">
        <f>IFERROR(VLOOKUP(B378,[3]Sheet1!B$2:F$478,5,FALSE),0)</f>
        <v>0</v>
      </c>
      <c r="K378" s="3">
        <f>IFERROR(VLOOKUP(B378,[4]Sheet1!B$2:F$478,5,FALSE),0)</f>
        <v>0</v>
      </c>
      <c r="L378" s="3">
        <f>IFERROR(VLOOKUP(B378,[5]LSG_Stats_Combined_2016q2!B$2:F$479,5,FALSE),0)</f>
        <v>685000</v>
      </c>
      <c r="M378" s="3">
        <f>IFERROR(VLOOKUP(B378,[6]LSG_Stats_Combined_2016q3!B$2:F$479,5,FALSE),0)</f>
        <v>548750</v>
      </c>
      <c r="N378" s="3">
        <f>IFERROR(VLOOKUP(B378,[7]LSG_Stats_Combined_2016q4!B$2:F$478,5,FALSE),0)</f>
        <v>580000</v>
      </c>
      <c r="O378" s="3">
        <f>IFERROR(VLOOKUP(B378,[8]LSG_Stats_Combined_2017q1!B$2:F$479,5,FALSE),0)</f>
        <v>0</v>
      </c>
      <c r="P378" s="3">
        <f>IFERROR(VLOOKUP(B378,[9]LSG_Stats_Combined_2017q2!B$2:F$479,5,FALSE),0)</f>
        <v>702500</v>
      </c>
      <c r="Q378" s="3">
        <f>IFERROR(VLOOKUP(B378,[10]City_Suburb_2017q3!B$2:F$479,5,FALSE),0)</f>
        <v>601000</v>
      </c>
      <c r="R378" s="3">
        <f>IFERROR(VLOOKUP(B378,[11]LSG_Stats_Combined_2017q4!B$2:F$480,5,FALSE),0)</f>
        <v>611500</v>
      </c>
      <c r="S378" s="3">
        <f>IFERROR(VLOOKUP(B378,[12]LSG_Stats_Combined_2018q1!B$1:G$480,5,FALSE),0)</f>
        <v>840000</v>
      </c>
      <c r="T378" s="3">
        <v>745000</v>
      </c>
      <c r="U378" s="3">
        <v>600000</v>
      </c>
      <c r="V378" s="3">
        <v>745000</v>
      </c>
      <c r="W378" s="3">
        <v>693650</v>
      </c>
      <c r="X378" s="3">
        <v>527500</v>
      </c>
      <c r="Y378" s="3">
        <v>0</v>
      </c>
      <c r="Z378" s="3">
        <v>678500</v>
      </c>
      <c r="AA378" s="3">
        <v>571000</v>
      </c>
      <c r="AB378" s="3">
        <v>625000</v>
      </c>
      <c r="AC378" s="3">
        <v>682500</v>
      </c>
      <c r="AD378" s="3">
        <v>546000</v>
      </c>
      <c r="AE378" s="3">
        <v>689950</v>
      </c>
      <c r="AF378" s="3">
        <v>788750</v>
      </c>
      <c r="AG378" s="3">
        <v>723000</v>
      </c>
      <c r="AH378" s="3">
        <v>1285000</v>
      </c>
      <c r="AI378" s="3">
        <v>726000</v>
      </c>
      <c r="AJ378" s="3">
        <v>1007500</v>
      </c>
      <c r="AK378" s="3">
        <v>938000</v>
      </c>
      <c r="AL378" s="3">
        <v>785000</v>
      </c>
      <c r="AM378" s="3">
        <v>1110000</v>
      </c>
      <c r="AN378" s="4">
        <v>1150000</v>
      </c>
      <c r="AO378" s="4">
        <v>1010000</v>
      </c>
      <c r="AP378" s="4">
        <v>0</v>
      </c>
      <c r="AQ378" s="4">
        <v>1270000</v>
      </c>
      <c r="AR378" s="4">
        <v>0</v>
      </c>
    </row>
    <row r="379" spans="1:44" ht="15" x14ac:dyDescent="0.2">
      <c r="A379" s="2" t="s">
        <v>356</v>
      </c>
      <c r="B379" s="3" t="s">
        <v>356</v>
      </c>
      <c r="C379" s="3">
        <v>604250</v>
      </c>
      <c r="D379" s="3">
        <f>IFERROR(VLOOKUP(B379,'[1]All Metro Suburbs'!B$2:D$483,3,FALSE),0)</f>
        <v>617500</v>
      </c>
      <c r="E379" s="3">
        <f>IFERROR(VLOOKUP(B379,[2]LSG_Stats_Combined!B$2:D$478,3,FALSE),0)</f>
        <v>555008</v>
      </c>
      <c r="F379" s="3">
        <f>IFERROR(VLOOKUP(B379,[3]Sheet1!B$2:D$478,3,FALSE),0)</f>
        <v>560000</v>
      </c>
      <c r="G379" s="3">
        <v>555000</v>
      </c>
      <c r="H379" s="3">
        <f>IFERROR(VLOOKUP(B379,'[1]All Metro Suburbs'!B$2:F$483,5,FALSE),)</f>
        <v>570000</v>
      </c>
      <c r="I379" s="3">
        <f>IFERROR(VLOOKUP(B379,[2]LSG_Stats_Combined!B$2:F$478,5,FALSE),)</f>
        <v>580000</v>
      </c>
      <c r="J379" s="3">
        <f>IFERROR(VLOOKUP(B379,[3]Sheet1!B$2:F$478,5,FALSE),0)</f>
        <v>686350</v>
      </c>
      <c r="K379" s="3">
        <f>IFERROR(VLOOKUP(B379,[4]Sheet1!B$2:F$478,5,FALSE),0)</f>
        <v>570000</v>
      </c>
      <c r="L379" s="3">
        <f>IFERROR(VLOOKUP(B379,[5]LSG_Stats_Combined_2016q2!B$2:F$479,5,FALSE),0)</f>
        <v>641250</v>
      </c>
      <c r="M379" s="3">
        <f>IFERROR(VLOOKUP(B379,[6]LSG_Stats_Combined_2016q3!B$2:F$479,5,FALSE),0)</f>
        <v>661000</v>
      </c>
      <c r="N379" s="3">
        <f>IFERROR(VLOOKUP(B379,[7]LSG_Stats_Combined_2016q4!B$2:F$478,5,FALSE),0)</f>
        <v>700000</v>
      </c>
      <c r="O379" s="3">
        <f>IFERROR(VLOOKUP(B379,[8]LSG_Stats_Combined_2017q1!B$2:F$479,5,FALSE),0)</f>
        <v>725000</v>
      </c>
      <c r="P379" s="3">
        <f>IFERROR(VLOOKUP(B379,[9]LSG_Stats_Combined_2017q2!B$2:F$479,5,FALSE),0)</f>
        <v>759000</v>
      </c>
      <c r="Q379" s="3">
        <f>IFERROR(VLOOKUP(B379,[10]City_Suburb_2017q3!B$2:F$479,5,FALSE),0)</f>
        <v>695000</v>
      </c>
      <c r="R379" s="3">
        <f>IFERROR(VLOOKUP(B379,[11]LSG_Stats_Combined_2017q4!B$2:F$480,5,FALSE),0)</f>
        <v>727000</v>
      </c>
      <c r="S379" s="3">
        <f>IFERROR(VLOOKUP(B379,[12]LSG_Stats_Combined_2018q1!B$1:G$480,5,FALSE),0)</f>
        <v>733000</v>
      </c>
      <c r="T379" s="3">
        <v>755000</v>
      </c>
      <c r="U379" s="3">
        <v>683000</v>
      </c>
      <c r="V379" s="3">
        <v>740000</v>
      </c>
      <c r="W379" s="3">
        <v>760000</v>
      </c>
      <c r="X379" s="3">
        <v>753750</v>
      </c>
      <c r="Y379" s="3">
        <v>654500</v>
      </c>
      <c r="Z379" s="3">
        <v>760000</v>
      </c>
      <c r="AA379" s="3">
        <v>0</v>
      </c>
      <c r="AB379" s="3">
        <v>0</v>
      </c>
      <c r="AC379" s="3">
        <v>1252000</v>
      </c>
      <c r="AD379" s="3">
        <v>1360000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1348250</v>
      </c>
      <c r="AK379" s="3">
        <v>1115000</v>
      </c>
      <c r="AL379" s="3">
        <v>960000</v>
      </c>
      <c r="AM379" s="3">
        <v>0</v>
      </c>
      <c r="AN379" s="4">
        <v>1040000</v>
      </c>
      <c r="AO379" s="4">
        <v>1220000</v>
      </c>
      <c r="AP379" s="4">
        <v>1101000</v>
      </c>
      <c r="AQ379" s="4">
        <v>1262500</v>
      </c>
      <c r="AR379" s="4">
        <v>1287500</v>
      </c>
    </row>
    <row r="380" spans="1:44" ht="15" x14ac:dyDescent="0.2">
      <c r="A380" s="2" t="s">
        <v>356</v>
      </c>
      <c r="B380" s="3" t="s">
        <v>347</v>
      </c>
      <c r="C380" s="3">
        <v>459500</v>
      </c>
      <c r="D380" s="3">
        <f>IFERROR(VLOOKUP(B380,'[1]All Metro Suburbs'!B$2:D$483,3,FALSE),0)</f>
        <v>538250</v>
      </c>
      <c r="E380" s="3">
        <f>IFERROR(VLOOKUP(B380,[2]LSG_Stats_Combined!B$2:D$478,3,FALSE),0)</f>
        <v>467250</v>
      </c>
      <c r="F380" s="3">
        <f>IFERROR(VLOOKUP(B380,[3]Sheet1!B$2:D$478,3,FALSE),0)</f>
        <v>485000</v>
      </c>
      <c r="G380" s="3">
        <v>672500</v>
      </c>
      <c r="H380" s="3">
        <f>IFERROR(VLOOKUP(B380,'[1]All Metro Suburbs'!B$2:F$483,5,FALSE),)</f>
        <v>575000</v>
      </c>
      <c r="I380" s="3">
        <f>IFERROR(VLOOKUP(B380,[2]LSG_Stats_Combined!B$2:F$478,5,FALSE),)</f>
        <v>552500</v>
      </c>
      <c r="J380" s="3">
        <f>IFERROR(VLOOKUP(B380,[3]Sheet1!B$2:F$478,5,FALSE),0)</f>
        <v>450000</v>
      </c>
      <c r="K380" s="3">
        <f>IFERROR(VLOOKUP(B380,[4]Sheet1!B$2:F$478,5,FALSE),0)</f>
        <v>531630</v>
      </c>
      <c r="L380" s="3">
        <f>IFERROR(VLOOKUP(B380,[5]LSG_Stats_Combined_2016q2!B$2:F$479,5,FALSE),0)</f>
        <v>410000</v>
      </c>
      <c r="M380" s="3">
        <f>IFERROR(VLOOKUP(B380,[6]LSG_Stats_Combined_2016q3!B$2:F$479,5,FALSE),0)</f>
        <v>645000</v>
      </c>
      <c r="N380" s="3">
        <f>IFERROR(VLOOKUP(B380,[7]LSG_Stats_Combined_2016q4!B$2:F$478,5,FALSE),0)</f>
        <v>506500</v>
      </c>
      <c r="O380" s="3">
        <f>IFERROR(VLOOKUP(B380,[8]LSG_Stats_Combined_2017q1!B$2:F$479,5,FALSE),0)</f>
        <v>590000</v>
      </c>
      <c r="P380" s="3">
        <f>IFERROR(VLOOKUP(B380,[9]LSG_Stats_Combined_2017q2!B$2:F$479,5,FALSE),0)</f>
        <v>712000</v>
      </c>
      <c r="Q380" s="3">
        <f>IFERROR(VLOOKUP(B380,[10]City_Suburb_2017q3!B$2:F$479,5,FALSE),0)</f>
        <v>675000</v>
      </c>
      <c r="R380" s="3">
        <f>IFERROR(VLOOKUP(B380,[11]LSG_Stats_Combined_2017q4!B$2:F$480,5,FALSE),0)</f>
        <v>620000</v>
      </c>
      <c r="S380" s="3">
        <f>IFERROR(VLOOKUP(B380,[12]LSG_Stats_Combined_2018q1!B$1:G$480,5,FALSE),0)</f>
        <v>0</v>
      </c>
      <c r="T380" s="3">
        <v>716000</v>
      </c>
      <c r="U380" s="3">
        <v>780000</v>
      </c>
      <c r="V380" s="3">
        <v>579000</v>
      </c>
      <c r="W380" s="3">
        <v>495000</v>
      </c>
      <c r="X380" s="3">
        <v>603500</v>
      </c>
      <c r="Y380" s="3">
        <v>693000</v>
      </c>
      <c r="Z380" s="3">
        <v>655500</v>
      </c>
      <c r="AA380" s="3">
        <v>0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0</v>
      </c>
      <c r="AK380" s="3">
        <v>820000</v>
      </c>
      <c r="AL380" s="3">
        <v>820000</v>
      </c>
      <c r="AM380" s="3">
        <v>0</v>
      </c>
      <c r="AN380" s="4">
        <v>772500</v>
      </c>
      <c r="AO380" s="4">
        <v>915000</v>
      </c>
      <c r="AP380" s="4">
        <v>930000</v>
      </c>
      <c r="AQ380" s="4">
        <v>975000</v>
      </c>
      <c r="AR380" s="4">
        <v>1585000</v>
      </c>
    </row>
    <row r="381" spans="1:44" ht="15" x14ac:dyDescent="0.2">
      <c r="A381" s="2" t="s">
        <v>356</v>
      </c>
      <c r="B381" s="3" t="s">
        <v>361</v>
      </c>
      <c r="C381" s="3">
        <v>0</v>
      </c>
      <c r="D381" s="3">
        <f>IFERROR(VLOOKUP(B381,'[1]All Metro Suburbs'!B$2:D$483,3,FALSE),0)</f>
        <v>0</v>
      </c>
      <c r="E381" s="3">
        <f>IFERROR(VLOOKUP(B381,[2]LSG_Stats_Combined!B$2:D$478,3,FALSE),0)</f>
        <v>0</v>
      </c>
      <c r="F381" s="3">
        <f>IFERROR(VLOOKUP(B381,[3]Sheet1!B$2:D$478,3,FALSE),0)</f>
        <v>0</v>
      </c>
      <c r="G381" s="3">
        <v>1725000</v>
      </c>
      <c r="H381" s="3">
        <f>IFERROR(VLOOKUP(B381,'[1]All Metro Suburbs'!B$2:F$483,5,FALSE),)</f>
        <v>850000</v>
      </c>
      <c r="I381" s="3">
        <f>IFERROR(VLOOKUP(B381,[2]LSG_Stats_Combined!B$2:F$478,5,FALSE),)</f>
        <v>1392500</v>
      </c>
      <c r="J381" s="3">
        <f>IFERROR(VLOOKUP(B381,[3]Sheet1!B$2:F$478,5,FALSE),0)</f>
        <v>0</v>
      </c>
      <c r="K381" s="3">
        <f>IFERROR(VLOOKUP(B381,[4]Sheet1!B$2:F$478,5,FALSE),0)</f>
        <v>0</v>
      </c>
      <c r="L381" s="3">
        <f>IFERROR(VLOOKUP(B381,[5]LSG_Stats_Combined_2016q2!B$2:F$479,5,FALSE),0)</f>
        <v>1300000</v>
      </c>
      <c r="M381" s="3">
        <f>IFERROR(VLOOKUP(B381,[6]LSG_Stats_Combined_2016q3!B$2:F$479,5,FALSE),0)</f>
        <v>0</v>
      </c>
      <c r="N381" s="3">
        <f>IFERROR(VLOOKUP(B381,[7]LSG_Stats_Combined_2016q4!B$2:F$478,5,FALSE),0)</f>
        <v>1550000</v>
      </c>
      <c r="O381" s="3">
        <f>IFERROR(VLOOKUP(B381,[8]LSG_Stats_Combined_2017q1!B$2:F$479,5,FALSE),0)</f>
        <v>0</v>
      </c>
      <c r="P381" s="3">
        <f>IFERROR(VLOOKUP(B381,[9]LSG_Stats_Combined_2017q2!B$2:F$479,5,FALSE),0)</f>
        <v>0</v>
      </c>
      <c r="Q381" s="3">
        <f>IFERROR(VLOOKUP(B381,[10]City_Suburb_2017q3!B$2:F$479,5,FALSE),0)</f>
        <v>0</v>
      </c>
      <c r="R381" s="3">
        <f>IFERROR(VLOOKUP(B381,[11]LSG_Stats_Combined_2017q4!B$2:F$480,5,FALSE),0)</f>
        <v>0</v>
      </c>
      <c r="S381" s="3">
        <f>IFERROR(VLOOKUP(B381,[12]LSG_Stats_Combined_2018q1!B$1:G$480,5,FALSE),0)</f>
        <v>0</v>
      </c>
      <c r="T381" s="3">
        <v>1000000</v>
      </c>
      <c r="U381" s="3">
        <v>0</v>
      </c>
      <c r="V381" s="3">
        <v>0</v>
      </c>
      <c r="W381" s="3">
        <v>0</v>
      </c>
      <c r="X381" s="3">
        <v>3600000</v>
      </c>
      <c r="Y381" s="3">
        <v>1240000</v>
      </c>
      <c r="Z381" s="3">
        <v>1260000</v>
      </c>
      <c r="AA381" s="3">
        <v>282500</v>
      </c>
      <c r="AB381" s="3">
        <v>278750</v>
      </c>
      <c r="AC381" s="3">
        <v>298500</v>
      </c>
      <c r="AD381" s="3">
        <v>310000</v>
      </c>
      <c r="AE381" s="3">
        <v>312500</v>
      </c>
      <c r="AF381" s="3">
        <v>335000</v>
      </c>
      <c r="AG381" s="3">
        <v>336275</v>
      </c>
      <c r="AH381" s="3">
        <v>395500</v>
      </c>
      <c r="AI381" s="3">
        <v>405000</v>
      </c>
      <c r="AJ381" s="3">
        <v>403750</v>
      </c>
      <c r="AK381" s="3">
        <v>6000000</v>
      </c>
      <c r="AL381" s="3">
        <v>0</v>
      </c>
      <c r="AM381" s="3">
        <v>470000</v>
      </c>
      <c r="AN381" s="4">
        <v>1275000</v>
      </c>
      <c r="AO381" s="4">
        <v>0</v>
      </c>
      <c r="AP381" s="4">
        <v>0</v>
      </c>
      <c r="AQ381" s="4">
        <v>0</v>
      </c>
      <c r="AR381" s="4">
        <v>1400000</v>
      </c>
    </row>
    <row r="382" spans="1:44" ht="15" x14ac:dyDescent="0.2">
      <c r="A382" s="2" t="s">
        <v>362</v>
      </c>
      <c r="B382" s="3" t="s">
        <v>363</v>
      </c>
      <c r="C382" s="3">
        <v>0</v>
      </c>
      <c r="D382" s="3">
        <f>IFERROR(VLOOKUP(B382,'[1]All Metro Suburbs'!B$2:D$483,3,FALSE),0)</f>
        <v>0</v>
      </c>
      <c r="E382" s="3">
        <f>IFERROR(VLOOKUP(B382,[2]LSG_Stats_Combined!B$2:D$478,3,FALSE),0)</f>
        <v>0</v>
      </c>
      <c r="F382" s="3">
        <f>IFERROR(VLOOKUP(B382,[3]Sheet1!B$2:D$478,3,FALSE),0)</f>
        <v>0</v>
      </c>
      <c r="G382" s="3">
        <v>0</v>
      </c>
      <c r="H382" s="3">
        <f>IFERROR(VLOOKUP(B382,'[1]All Metro Suburbs'!B$2:F$483,5,FALSE),)</f>
        <v>0</v>
      </c>
      <c r="I382" s="3">
        <f>IFERROR(VLOOKUP(B382,[2]LSG_Stats_Combined!B$2:F$478,5,FALSE),)</f>
        <v>0</v>
      </c>
      <c r="J382" s="3">
        <f>IFERROR(VLOOKUP(B382,[3]Sheet1!B$2:F$478,5,FALSE),0)</f>
        <v>0</v>
      </c>
      <c r="K382" s="3">
        <f>IFERROR(VLOOKUP(B382,[4]Sheet1!B$2:F$478,5,FALSE),0)</f>
        <v>0</v>
      </c>
      <c r="L382" s="3">
        <f>IFERROR(VLOOKUP(B382,[5]LSG_Stats_Combined_2016q2!B$2:F$479,5,FALSE),0)</f>
        <v>0</v>
      </c>
      <c r="M382" s="3">
        <f>IFERROR(VLOOKUP(B382,[6]LSG_Stats_Combined_2016q3!B$2:F$479,5,FALSE),0)</f>
        <v>0</v>
      </c>
      <c r="N382" s="3">
        <f>IFERROR(VLOOKUP(B382,[7]LSG_Stats_Combined_2016q4!B$2:F$478,5,FALSE),0)</f>
        <v>0</v>
      </c>
      <c r="O382" s="3">
        <f>IFERROR(VLOOKUP(B382,[8]LSG_Stats_Combined_2017q1!B$2:F$479,5,FALSE),0)</f>
        <v>0</v>
      </c>
      <c r="P382" s="3">
        <f>IFERROR(VLOOKUP(B382,[9]LSG_Stats_Combined_2017q2!B$2:F$479,5,FALSE),0)</f>
        <v>0</v>
      </c>
      <c r="Q382" s="3">
        <f>IFERROR(VLOOKUP(B382,[10]City_Suburb_2017q3!B$2:F$479,5,FALSE),0)</f>
        <v>0</v>
      </c>
      <c r="R382" s="3">
        <f>IFERROR(VLOOKUP(B382,[11]LSG_Stats_Combined_2017q4!B$2:F$480,5,FALSE),0)</f>
        <v>0</v>
      </c>
      <c r="S382" s="3">
        <f>IFERROR(VLOOKUP(B382,[12]LSG_Stats_Combined_2018q1!B$1:G$480,5,FALSE),0)</f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345000</v>
      </c>
      <c r="AB382" s="3">
        <v>320000</v>
      </c>
      <c r="AC382" s="3">
        <v>322750</v>
      </c>
      <c r="AD382" s="3">
        <v>349500</v>
      </c>
      <c r="AE382" s="3">
        <v>327500</v>
      </c>
      <c r="AF382" s="3">
        <v>385000</v>
      </c>
      <c r="AG382" s="3">
        <v>380000</v>
      </c>
      <c r="AH382" s="3">
        <v>438844.5</v>
      </c>
      <c r="AI382" s="3">
        <v>445000</v>
      </c>
      <c r="AJ382" s="3">
        <v>475500</v>
      </c>
      <c r="AK382" s="3">
        <v>0</v>
      </c>
      <c r="AL382" s="3">
        <v>0</v>
      </c>
      <c r="AM382" s="3">
        <v>461000</v>
      </c>
      <c r="AN382" s="4">
        <v>0</v>
      </c>
      <c r="AO382" s="4">
        <v>0</v>
      </c>
      <c r="AP382" s="4">
        <v>0</v>
      </c>
      <c r="AQ382" s="4">
        <v>0</v>
      </c>
      <c r="AR382" s="4">
        <v>0</v>
      </c>
    </row>
    <row r="383" spans="1:44" ht="15" x14ac:dyDescent="0.2">
      <c r="A383" s="2" t="s">
        <v>362</v>
      </c>
      <c r="B383" s="3" t="s">
        <v>364</v>
      </c>
      <c r="C383" s="3">
        <v>250000</v>
      </c>
      <c r="D383" s="3">
        <f>IFERROR(VLOOKUP(B383,'[1]All Metro Suburbs'!B$2:D$483,3,FALSE),0)</f>
        <v>255750</v>
      </c>
      <c r="E383" s="3">
        <f>IFERROR(VLOOKUP(B383,[2]LSG_Stats_Combined!B$2:D$478,3,FALSE),0)</f>
        <v>260500</v>
      </c>
      <c r="F383" s="3">
        <f>IFERROR(VLOOKUP(B383,[3]Sheet1!B$2:D$478,3,FALSE),0)</f>
        <v>277500</v>
      </c>
      <c r="G383" s="3">
        <v>235000</v>
      </c>
      <c r="H383" s="3">
        <f>IFERROR(VLOOKUP(B383,'[1]All Metro Suburbs'!B$2:F$483,5,FALSE),)</f>
        <v>280000</v>
      </c>
      <c r="I383" s="3">
        <f>IFERROR(VLOOKUP(B383,[2]LSG_Stats_Combined!B$2:F$478,5,FALSE),)</f>
        <v>267000</v>
      </c>
      <c r="J383" s="3">
        <f>IFERROR(VLOOKUP(B383,[3]Sheet1!B$2:F$478,5,FALSE),0)</f>
        <v>271000</v>
      </c>
      <c r="K383" s="3">
        <f>IFERROR(VLOOKUP(B383,[4]Sheet1!B$2:F$478,5,FALSE),0)</f>
        <v>278000</v>
      </c>
      <c r="L383" s="3">
        <f>IFERROR(VLOOKUP(B383,[5]LSG_Stats_Combined_2016q2!B$2:F$479,5,FALSE),0)</f>
        <v>280000</v>
      </c>
      <c r="M383" s="3">
        <f>IFERROR(VLOOKUP(B383,[6]LSG_Stats_Combined_2016q3!B$2:F$479,5,FALSE),0)</f>
        <v>272000</v>
      </c>
      <c r="N383" s="3">
        <f>IFERROR(VLOOKUP(B383,[7]LSG_Stats_Combined_2016q4!B$2:F$478,5,FALSE),0)</f>
        <v>262500</v>
      </c>
      <c r="O383" s="3">
        <f>IFERROR(VLOOKUP(B383,[8]LSG_Stats_Combined_2017q1!B$2:F$479,5,FALSE),0)</f>
        <v>260000</v>
      </c>
      <c r="P383" s="3">
        <f>IFERROR(VLOOKUP(B383,[9]LSG_Stats_Combined_2017q2!B$2:F$479,5,FALSE),0)</f>
        <v>272500</v>
      </c>
      <c r="Q383" s="3">
        <f>IFERROR(VLOOKUP(B383,[10]City_Suburb_2017q3!B$2:F$479,5,FALSE),0)</f>
        <v>286000</v>
      </c>
      <c r="R383" s="3">
        <f>IFERROR(VLOOKUP(B383,[11]LSG_Stats_Combined_2017q4!B$2:F$480,5,FALSE),0)</f>
        <v>260000</v>
      </c>
      <c r="S383" s="3">
        <f>IFERROR(VLOOKUP(B383,[12]LSG_Stats_Combined_2018q1!B$1:G$480,5,FALSE),0)</f>
        <v>259000</v>
      </c>
      <c r="T383" s="3">
        <v>265000</v>
      </c>
      <c r="U383" s="3">
        <v>272500</v>
      </c>
      <c r="V383" s="3">
        <v>285000</v>
      </c>
      <c r="W383" s="3">
        <v>256500</v>
      </c>
      <c r="X383" s="3">
        <v>285000</v>
      </c>
      <c r="Y383" s="3">
        <v>291000</v>
      </c>
      <c r="Z383" s="3">
        <v>265000</v>
      </c>
      <c r="AA383" s="3">
        <v>0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0</v>
      </c>
      <c r="AK383" s="3">
        <v>435000</v>
      </c>
      <c r="AL383" s="3">
        <v>462500</v>
      </c>
      <c r="AM383" s="3">
        <v>0</v>
      </c>
      <c r="AN383" s="4">
        <v>487000</v>
      </c>
      <c r="AO383" s="4">
        <v>525000</v>
      </c>
      <c r="AP383" s="4">
        <v>565000</v>
      </c>
      <c r="AQ383" s="4">
        <v>560000</v>
      </c>
      <c r="AR383" s="4">
        <v>595000</v>
      </c>
    </row>
    <row r="384" spans="1:44" ht="15" x14ac:dyDescent="0.2">
      <c r="A384" s="2" t="s">
        <v>362</v>
      </c>
      <c r="B384" s="3" t="s">
        <v>365</v>
      </c>
      <c r="C384" s="3">
        <v>280000</v>
      </c>
      <c r="D384" s="3">
        <f>IFERROR(VLOOKUP(B384,'[1]All Metro Suburbs'!B$2:D$483,3,FALSE),0)</f>
        <v>320000</v>
      </c>
      <c r="E384" s="3">
        <f>IFERROR(VLOOKUP(B384,[2]LSG_Stats_Combined!B$2:D$478,3,FALSE),0)</f>
        <v>295000</v>
      </c>
      <c r="F384" s="3">
        <f>IFERROR(VLOOKUP(B384,[3]Sheet1!B$2:D$478,3,FALSE),0)</f>
        <v>287500</v>
      </c>
      <c r="G384" s="3">
        <v>288000</v>
      </c>
      <c r="H384" s="3">
        <f>IFERROR(VLOOKUP(B384,'[1]All Metro Suburbs'!B$2:F$483,5,FALSE),)</f>
        <v>306000</v>
      </c>
      <c r="I384" s="3">
        <f>IFERROR(VLOOKUP(B384,[2]LSG_Stats_Combined!B$2:F$478,5,FALSE),)</f>
        <v>315000</v>
      </c>
      <c r="J384" s="3">
        <f>IFERROR(VLOOKUP(B384,[3]Sheet1!B$2:F$478,5,FALSE),0)</f>
        <v>345000</v>
      </c>
      <c r="K384" s="3">
        <f>IFERROR(VLOOKUP(B384,[4]Sheet1!B$2:F$478,5,FALSE),0)</f>
        <v>345250</v>
      </c>
      <c r="L384" s="3">
        <f>IFERROR(VLOOKUP(B384,[5]LSG_Stats_Combined_2016q2!B$2:F$479,5,FALSE),0)</f>
        <v>307000</v>
      </c>
      <c r="M384" s="3">
        <f>IFERROR(VLOOKUP(B384,[6]LSG_Stats_Combined_2016q3!B$2:F$479,5,FALSE),0)</f>
        <v>292225</v>
      </c>
      <c r="N384" s="3">
        <f>IFERROR(VLOOKUP(B384,[7]LSG_Stats_Combined_2016q4!B$2:F$478,5,FALSE),0)</f>
        <v>322500</v>
      </c>
      <c r="O384" s="3">
        <f>IFERROR(VLOOKUP(B384,[8]LSG_Stats_Combined_2017q1!B$2:F$479,5,FALSE),0)</f>
        <v>295000</v>
      </c>
      <c r="P384" s="3">
        <f>IFERROR(VLOOKUP(B384,[9]LSG_Stats_Combined_2017q2!B$2:F$479,5,FALSE),0)</f>
        <v>322500</v>
      </c>
      <c r="Q384" s="3">
        <f>IFERROR(VLOOKUP(B384,[10]City_Suburb_2017q3!B$2:F$479,5,FALSE),0)</f>
        <v>298750</v>
      </c>
      <c r="R384" s="3">
        <f>IFERROR(VLOOKUP(B384,[11]LSG_Stats_Combined_2017q4!B$2:F$480,5,FALSE),0)</f>
        <v>360000</v>
      </c>
      <c r="S384" s="3">
        <f>IFERROR(VLOOKUP(B384,[12]LSG_Stats_Combined_2018q1!B$1:G$480,5,FALSE),0)</f>
        <v>318000</v>
      </c>
      <c r="T384" s="3">
        <v>315000</v>
      </c>
      <c r="U384" s="3">
        <v>343000</v>
      </c>
      <c r="V384" s="3">
        <v>359000</v>
      </c>
      <c r="W384" s="3">
        <v>357000</v>
      </c>
      <c r="X384" s="3">
        <v>380000</v>
      </c>
      <c r="Y384" s="3">
        <v>324000</v>
      </c>
      <c r="Z384" s="3">
        <v>336250</v>
      </c>
      <c r="AA384" s="3">
        <v>375000</v>
      </c>
      <c r="AB384" s="3">
        <v>305000</v>
      </c>
      <c r="AC384" s="3">
        <v>305000</v>
      </c>
      <c r="AD384" s="3">
        <v>370000</v>
      </c>
      <c r="AE384" s="3">
        <v>387500</v>
      </c>
      <c r="AF384" s="3">
        <v>320000</v>
      </c>
      <c r="AG384" s="3">
        <v>396250</v>
      </c>
      <c r="AH384" s="3">
        <v>391500</v>
      </c>
      <c r="AI384" s="3">
        <v>450000</v>
      </c>
      <c r="AJ384" s="3">
        <v>462500</v>
      </c>
      <c r="AK384" s="3">
        <v>560000</v>
      </c>
      <c r="AL384" s="3">
        <v>455000</v>
      </c>
      <c r="AM384" s="3">
        <v>527500</v>
      </c>
      <c r="AN384" s="4">
        <v>542500</v>
      </c>
      <c r="AO384" s="4">
        <v>580000</v>
      </c>
      <c r="AP384" s="4">
        <v>560000</v>
      </c>
      <c r="AQ384" s="4">
        <v>571000</v>
      </c>
      <c r="AR384" s="4">
        <v>575000</v>
      </c>
    </row>
    <row r="385" spans="1:44" ht="15" x14ac:dyDescent="0.2">
      <c r="A385" s="2" t="s">
        <v>362</v>
      </c>
      <c r="B385" s="3" t="s">
        <v>366</v>
      </c>
      <c r="C385" s="3">
        <v>0</v>
      </c>
      <c r="D385" s="3">
        <f>IFERROR(VLOOKUP(B385,'[1]All Metro Suburbs'!B$2:D$483,3,FALSE),0)</f>
        <v>0</v>
      </c>
      <c r="E385" s="3">
        <f>IFERROR(VLOOKUP(B385,[2]LSG_Stats_Combined!B$2:D$478,3,FALSE),0)</f>
        <v>316000</v>
      </c>
      <c r="F385" s="3">
        <f>IFERROR(VLOOKUP(B385,[3]Sheet1!B$2:D$478,3,FALSE),0)</f>
        <v>0</v>
      </c>
      <c r="G385" s="3">
        <v>0</v>
      </c>
      <c r="H385" s="3">
        <f>IFERROR(VLOOKUP(B385,'[1]All Metro Suburbs'!B$2:F$483,5,FALSE),)</f>
        <v>0</v>
      </c>
      <c r="I385" s="3">
        <f>IFERROR(VLOOKUP(B385,[2]LSG_Stats_Combined!B$2:F$478,5,FALSE),)</f>
        <v>0</v>
      </c>
      <c r="J385" s="3">
        <f>IFERROR(VLOOKUP(B385,[3]Sheet1!B$2:F$478,5,FALSE),0)</f>
        <v>0</v>
      </c>
      <c r="K385" s="3">
        <f>IFERROR(VLOOKUP(B385,[4]Sheet1!B$2:F$478,5,FALSE),0)</f>
        <v>0</v>
      </c>
      <c r="L385" s="3">
        <f>IFERROR(VLOOKUP(B385,[5]LSG_Stats_Combined_2016q2!B$2:F$479,5,FALSE),0)</f>
        <v>0</v>
      </c>
      <c r="M385" s="3">
        <f>IFERROR(VLOOKUP(B385,[6]LSG_Stats_Combined_2016q3!B$2:F$479,5,FALSE),0)</f>
        <v>0</v>
      </c>
      <c r="N385" s="3">
        <f>IFERROR(VLOOKUP(B385,[7]LSG_Stats_Combined_2016q4!B$2:F$478,5,FALSE),0)</f>
        <v>0</v>
      </c>
      <c r="O385" s="3">
        <f>IFERROR(VLOOKUP(B385,[8]LSG_Stats_Combined_2017q1!B$2:F$479,5,FALSE),0)</f>
        <v>0</v>
      </c>
      <c r="P385" s="3">
        <f>IFERROR(VLOOKUP(B385,[9]LSG_Stats_Combined_2017q2!B$2:F$479,5,FALSE),0)</f>
        <v>0</v>
      </c>
      <c r="Q385" s="3">
        <f>IFERROR(VLOOKUP(B385,[10]City_Suburb_2017q3!B$2:F$479,5,FALSE),0)</f>
        <v>0</v>
      </c>
      <c r="R385" s="3">
        <f>IFERROR(VLOOKUP(B385,[11]LSG_Stats_Combined_2017q4!B$2:F$480,5,FALSE),0)</f>
        <v>300000</v>
      </c>
      <c r="S385" s="3">
        <f>IFERROR(VLOOKUP(B385,[12]LSG_Stats_Combined_2018q1!B$1:G$480,5,FALSE),0)</f>
        <v>0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420000</v>
      </c>
      <c r="AE385" s="3">
        <v>0</v>
      </c>
      <c r="AF385" s="3">
        <v>360000</v>
      </c>
      <c r="AG385" s="3">
        <v>0</v>
      </c>
      <c r="AH385" s="3">
        <v>0</v>
      </c>
      <c r="AI385" s="3">
        <v>740000</v>
      </c>
      <c r="AJ385" s="3">
        <v>0</v>
      </c>
      <c r="AK385" s="3">
        <v>0</v>
      </c>
      <c r="AL385" s="3">
        <v>0</v>
      </c>
      <c r="AM385" s="3">
        <v>0</v>
      </c>
      <c r="AN385" s="4">
        <v>0</v>
      </c>
      <c r="AO385" s="4">
        <v>0</v>
      </c>
      <c r="AP385" s="4">
        <v>0</v>
      </c>
      <c r="AQ385" s="4">
        <v>0</v>
      </c>
      <c r="AR385" s="4">
        <v>0</v>
      </c>
    </row>
    <row r="386" spans="1:44" ht="15" x14ac:dyDescent="0.2">
      <c r="A386" s="2" t="s">
        <v>362</v>
      </c>
      <c r="B386" s="3" t="s">
        <v>367</v>
      </c>
      <c r="C386" s="3">
        <v>0</v>
      </c>
      <c r="D386" s="3">
        <f>IFERROR(VLOOKUP(B386,'[1]All Metro Suburbs'!B$2:D$483,3,FALSE),0)</f>
        <v>349950</v>
      </c>
      <c r="E386" s="3">
        <f>IFERROR(VLOOKUP(B386,[2]LSG_Stats_Combined!B$2:D$478,3,FALSE),0)</f>
        <v>0</v>
      </c>
      <c r="F386" s="3">
        <f>IFERROR(VLOOKUP(B386,[3]Sheet1!B$2:D$478,3,FALSE),0)</f>
        <v>0</v>
      </c>
      <c r="G386" s="3">
        <v>316000</v>
      </c>
      <c r="H386" s="3">
        <f>IFERROR(VLOOKUP(B386,'[1]All Metro Suburbs'!B$2:F$483,5,FALSE),)</f>
        <v>316000</v>
      </c>
      <c r="I386" s="3">
        <f>IFERROR(VLOOKUP(B386,[2]LSG_Stats_Combined!B$2:F$478,5,FALSE),)</f>
        <v>318000</v>
      </c>
      <c r="J386" s="3">
        <f>IFERROR(VLOOKUP(B386,[3]Sheet1!B$2:F$478,5,FALSE),0)</f>
        <v>323500</v>
      </c>
      <c r="K386" s="3">
        <f>IFERROR(VLOOKUP(B386,[4]Sheet1!B$2:F$478,5,FALSE),0)</f>
        <v>322500</v>
      </c>
      <c r="L386" s="3">
        <f>IFERROR(VLOOKUP(B386,[5]LSG_Stats_Combined_2016q2!B$2:F$479,5,FALSE),0)</f>
        <v>330000</v>
      </c>
      <c r="M386" s="3">
        <f>IFERROR(VLOOKUP(B386,[6]LSG_Stats_Combined_2016q3!B$2:F$479,5,FALSE),0)</f>
        <v>0</v>
      </c>
      <c r="N386" s="3">
        <f>IFERROR(VLOOKUP(B386,[7]LSG_Stats_Combined_2016q4!B$2:F$478,5,FALSE),0)</f>
        <v>285000</v>
      </c>
      <c r="O386" s="3">
        <f>IFERROR(VLOOKUP(B386,[8]LSG_Stats_Combined_2017q1!B$2:F$479,5,FALSE),0)</f>
        <v>335000</v>
      </c>
      <c r="P386" s="3">
        <f>IFERROR(VLOOKUP(B386,[9]LSG_Stats_Combined_2017q2!B$2:F$479,5,FALSE),0)</f>
        <v>317750</v>
      </c>
      <c r="Q386" s="3">
        <f>IFERROR(VLOOKUP(B386,[10]City_Suburb_2017q3!B$2:F$479,5,FALSE),0)</f>
        <v>355000</v>
      </c>
      <c r="R386" s="3">
        <f>IFERROR(VLOOKUP(B386,[11]LSG_Stats_Combined_2017q4!B$2:F$480,5,FALSE),0)</f>
        <v>310000</v>
      </c>
      <c r="S386" s="3">
        <f>IFERROR(VLOOKUP(B386,[12]LSG_Stats_Combined_2018q1!B$1:G$480,5,FALSE),0)</f>
        <v>333000</v>
      </c>
      <c r="T386" s="3">
        <v>330000</v>
      </c>
      <c r="U386" s="3">
        <v>0</v>
      </c>
      <c r="V386" s="3">
        <v>331000</v>
      </c>
      <c r="W386" s="3">
        <v>165000</v>
      </c>
      <c r="X386" s="3">
        <v>325000</v>
      </c>
      <c r="Y386" s="3">
        <v>309990</v>
      </c>
      <c r="Z386" s="3">
        <v>325000</v>
      </c>
      <c r="AA386" s="3">
        <v>0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0</v>
      </c>
      <c r="AK386" s="3">
        <v>560000</v>
      </c>
      <c r="AL386" s="3">
        <v>490000</v>
      </c>
      <c r="AM386" s="3">
        <v>0</v>
      </c>
      <c r="AN386" s="4">
        <v>439000</v>
      </c>
      <c r="AO386" s="4">
        <v>595000</v>
      </c>
      <c r="AP386" s="4">
        <v>629000</v>
      </c>
      <c r="AQ386" s="4">
        <v>630000</v>
      </c>
      <c r="AR386" s="4">
        <v>650000</v>
      </c>
    </row>
    <row r="387" spans="1:44" ht="15" x14ac:dyDescent="0.2">
      <c r="A387" s="2" t="s">
        <v>362</v>
      </c>
      <c r="B387" s="3" t="s">
        <v>313</v>
      </c>
      <c r="C387" s="3">
        <v>0</v>
      </c>
      <c r="D387" s="3">
        <f>IFERROR(VLOOKUP(B387,'[1]All Metro Suburbs'!B$2:D$483,3,FALSE),0)</f>
        <v>202000</v>
      </c>
      <c r="E387" s="3">
        <f>IFERROR(VLOOKUP(B387,[2]LSG_Stats_Combined!B$2:D$478,3,FALSE),0)</f>
        <v>190473</v>
      </c>
      <c r="F387" s="3">
        <f>IFERROR(VLOOKUP(B387,[3]Sheet1!B$2:D$478,3,FALSE),0)</f>
        <v>245000</v>
      </c>
      <c r="G387" s="3">
        <v>0</v>
      </c>
      <c r="H387" s="3">
        <f>IFERROR(VLOOKUP(B387,'[1]All Metro Suburbs'!B$2:F$483,5,FALSE),)</f>
        <v>0</v>
      </c>
      <c r="I387" s="3">
        <f>IFERROR(VLOOKUP(B387,[2]LSG_Stats_Combined!B$2:F$478,5,FALSE),)</f>
        <v>0</v>
      </c>
      <c r="J387" s="3">
        <f>IFERROR(VLOOKUP(B387,[3]Sheet1!B$2:F$478,5,FALSE),0)</f>
        <v>0</v>
      </c>
      <c r="K387" s="3">
        <f>IFERROR(VLOOKUP(B387,[4]Sheet1!B$2:F$478,5,FALSE),0)</f>
        <v>261000</v>
      </c>
      <c r="L387" s="3">
        <f>IFERROR(VLOOKUP(B387,[5]LSG_Stats_Combined_2016q2!B$2:F$479,5,FALSE),0)</f>
        <v>0</v>
      </c>
      <c r="M387" s="3">
        <f>IFERROR(VLOOKUP(B387,[6]LSG_Stats_Combined_2016q3!B$2:F$479,5,FALSE),0)</f>
        <v>0</v>
      </c>
      <c r="N387" s="3">
        <f>IFERROR(VLOOKUP(B387,[7]LSG_Stats_Combined_2016q4!B$2:F$478,5,FALSE),0)</f>
        <v>281000</v>
      </c>
      <c r="O387" s="3">
        <f>IFERROR(VLOOKUP(B387,[8]LSG_Stats_Combined_2017q1!B$2:F$479,5,FALSE),0)</f>
        <v>0</v>
      </c>
      <c r="P387" s="3">
        <f>IFERROR(VLOOKUP(B387,[9]LSG_Stats_Combined_2017q2!B$2:F$479,5,FALSE),0)</f>
        <v>175000</v>
      </c>
      <c r="Q387" s="3">
        <f>IFERROR(VLOOKUP(B387,[10]City_Suburb_2017q3!B$2:F$479,5,FALSE),0)</f>
        <v>0</v>
      </c>
      <c r="R387" s="3">
        <f>IFERROR(VLOOKUP(B387,[11]LSG_Stats_Combined_2017q4!B$2:F$480,5,FALSE),0)</f>
        <v>0</v>
      </c>
      <c r="S387" s="3">
        <f>IFERROR(VLOOKUP(B387,[12]LSG_Stats_Combined_2018q1!B$1:G$480,5,FALSE),0)</f>
        <v>300000</v>
      </c>
      <c r="T387" s="3">
        <v>0</v>
      </c>
      <c r="U387" s="3">
        <v>376000</v>
      </c>
      <c r="V387" s="3">
        <v>352500</v>
      </c>
      <c r="W387" s="3">
        <v>300000</v>
      </c>
      <c r="X387" s="3">
        <v>484000</v>
      </c>
      <c r="Y387" s="3">
        <v>325000</v>
      </c>
      <c r="Z387" s="3">
        <v>0</v>
      </c>
      <c r="AA387" s="3">
        <v>264000</v>
      </c>
      <c r="AB387" s="3">
        <v>238000</v>
      </c>
      <c r="AC387" s="3">
        <v>242500</v>
      </c>
      <c r="AD387" s="3">
        <v>275000</v>
      </c>
      <c r="AE387" s="3">
        <v>294000</v>
      </c>
      <c r="AF387" s="3">
        <v>276000</v>
      </c>
      <c r="AG387" s="3">
        <v>338750</v>
      </c>
      <c r="AH387" s="3">
        <v>363000</v>
      </c>
      <c r="AI387" s="3">
        <v>390000</v>
      </c>
      <c r="AJ387" s="3">
        <v>410000</v>
      </c>
      <c r="AK387" s="3">
        <v>0</v>
      </c>
      <c r="AL387" s="3">
        <v>0</v>
      </c>
      <c r="AM387" s="3">
        <v>425000</v>
      </c>
      <c r="AN387" s="4">
        <v>605000</v>
      </c>
      <c r="AO387" s="4">
        <v>555000</v>
      </c>
      <c r="AP387" s="4">
        <v>0</v>
      </c>
      <c r="AQ387" s="4">
        <v>669000</v>
      </c>
      <c r="AR387" s="4">
        <v>620000</v>
      </c>
    </row>
    <row r="388" spans="1:44" ht="15" x14ac:dyDescent="0.2">
      <c r="A388" s="2" t="s">
        <v>362</v>
      </c>
      <c r="B388" s="3" t="s">
        <v>277</v>
      </c>
      <c r="C388" s="3">
        <v>0</v>
      </c>
      <c r="D388" s="3">
        <f>IFERROR(VLOOKUP(B388,'[1]All Metro Suburbs'!B$2:D$483,3,FALSE),0)</f>
        <v>0</v>
      </c>
      <c r="E388" s="3">
        <f>IFERROR(VLOOKUP(B388,[2]LSG_Stats_Combined!B$2:D$478,3,FALSE),0)</f>
        <v>0</v>
      </c>
      <c r="F388" s="3">
        <f>IFERROR(VLOOKUP(B388,[3]Sheet1!B$2:D$478,3,FALSE),0)</f>
        <v>0</v>
      </c>
      <c r="G388" s="3">
        <v>0</v>
      </c>
      <c r="H388" s="3">
        <f>IFERROR(VLOOKUP(B388,'[1]All Metro Suburbs'!B$2:F$483,5,FALSE),)</f>
        <v>0</v>
      </c>
      <c r="I388" s="3">
        <f>IFERROR(VLOOKUP(B388,[2]LSG_Stats_Combined!B$2:F$478,5,FALSE),)</f>
        <v>0</v>
      </c>
      <c r="J388" s="3">
        <f>IFERROR(VLOOKUP(B388,[3]Sheet1!B$2:F$478,5,FALSE),0)</f>
        <v>0</v>
      </c>
      <c r="K388" s="3">
        <f>IFERROR(VLOOKUP(B388,[4]Sheet1!B$2:F$478,5,FALSE),0)</f>
        <v>0</v>
      </c>
      <c r="L388" s="3">
        <f>IFERROR(VLOOKUP(B388,[5]LSG_Stats_Combined_2016q2!B$2:F$479,5,FALSE),0)</f>
        <v>0</v>
      </c>
      <c r="M388" s="3">
        <f>IFERROR(VLOOKUP(B388,[6]LSG_Stats_Combined_2016q3!B$2:F$479,5,FALSE),0)</f>
        <v>0</v>
      </c>
      <c r="N388" s="3">
        <f>IFERROR(VLOOKUP(B388,[7]LSG_Stats_Combined_2016q4!B$2:F$478,5,FALSE),0)</f>
        <v>0</v>
      </c>
      <c r="O388" s="3">
        <f>IFERROR(VLOOKUP(B388,[8]LSG_Stats_Combined_2017q1!B$2:F$479,5,FALSE),0)</f>
        <v>0</v>
      </c>
      <c r="P388" s="3">
        <f>IFERROR(VLOOKUP(B388,[9]LSG_Stats_Combined_2017q2!B$2:F$479,5,FALSE),0)</f>
        <v>0</v>
      </c>
      <c r="Q388" s="3">
        <f>IFERROR(VLOOKUP(B388,[10]City_Suburb_2017q3!B$2:F$479,5,FALSE),0)</f>
        <v>0</v>
      </c>
      <c r="R388" s="3">
        <f>IFERROR(VLOOKUP(B388,[11]LSG_Stats_Combined_2017q4!B$2:F$480,5,FALSE),0)</f>
        <v>0</v>
      </c>
      <c r="S388" s="3">
        <f>IFERROR(VLOOKUP(B388,[12]LSG_Stats_Combined_2018q1!B$1:G$480,5,FALSE),0)</f>
        <v>0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0</v>
      </c>
      <c r="AK388" s="3">
        <v>0</v>
      </c>
      <c r="AL388" s="3">
        <v>0</v>
      </c>
      <c r="AM388" s="3">
        <v>0</v>
      </c>
      <c r="AN388" s="4">
        <v>0</v>
      </c>
      <c r="AO388" s="4">
        <v>0</v>
      </c>
      <c r="AP388" s="4">
        <v>0</v>
      </c>
      <c r="AQ388" s="4">
        <v>0</v>
      </c>
      <c r="AR388" s="4">
        <v>0</v>
      </c>
    </row>
    <row r="389" spans="1:44" ht="15" x14ac:dyDescent="0.2">
      <c r="A389" s="2" t="s">
        <v>362</v>
      </c>
      <c r="B389" s="3" t="s">
        <v>286</v>
      </c>
      <c r="C389" s="3">
        <v>224500</v>
      </c>
      <c r="D389" s="3">
        <f>IFERROR(VLOOKUP(B389,'[1]All Metro Suburbs'!B$2:D$483,3,FALSE),0)</f>
        <v>239000</v>
      </c>
      <c r="E389" s="3">
        <f>IFERROR(VLOOKUP(B389,[2]LSG_Stats_Combined!B$2:D$478,3,FALSE),0)</f>
        <v>231750.5</v>
      </c>
      <c r="F389" s="3">
        <f>IFERROR(VLOOKUP(B389,[3]Sheet1!B$2:D$478,3,FALSE),0)</f>
        <v>231500</v>
      </c>
      <c r="G389" s="3">
        <v>225000</v>
      </c>
      <c r="H389" s="3">
        <f>IFERROR(VLOOKUP(B389,'[1]All Metro Suburbs'!B$2:F$483,5,FALSE),)</f>
        <v>238500</v>
      </c>
      <c r="I389" s="3">
        <f>IFERROR(VLOOKUP(B389,[2]LSG_Stats_Combined!B$2:F$478,5,FALSE),)</f>
        <v>231000</v>
      </c>
      <c r="J389" s="3">
        <f>IFERROR(VLOOKUP(B389,[3]Sheet1!B$2:F$478,5,FALSE),0)</f>
        <v>218000</v>
      </c>
      <c r="K389" s="3">
        <f>IFERROR(VLOOKUP(B389,[4]Sheet1!B$2:F$478,5,FALSE),0)</f>
        <v>265000</v>
      </c>
      <c r="L389" s="3">
        <f>IFERROR(VLOOKUP(B389,[5]LSG_Stats_Combined_2016q2!B$2:F$479,5,FALSE),0)</f>
        <v>243000</v>
      </c>
      <c r="M389" s="3">
        <f>IFERROR(VLOOKUP(B389,[6]LSG_Stats_Combined_2016q3!B$2:F$479,5,FALSE),0)</f>
        <v>243500</v>
      </c>
      <c r="N389" s="3">
        <f>IFERROR(VLOOKUP(B389,[7]LSG_Stats_Combined_2016q4!B$2:F$478,5,FALSE),0)</f>
        <v>240000</v>
      </c>
      <c r="O389" s="3">
        <f>IFERROR(VLOOKUP(B389,[8]LSG_Stats_Combined_2017q1!B$2:F$479,5,FALSE),0)</f>
        <v>235000</v>
      </c>
      <c r="P389" s="3">
        <f>IFERROR(VLOOKUP(B389,[9]LSG_Stats_Combined_2017q2!B$2:F$479,5,FALSE),0)</f>
        <v>237500</v>
      </c>
      <c r="Q389" s="3">
        <f>IFERROR(VLOOKUP(B389,[10]City_Suburb_2017q3!B$2:F$479,5,FALSE),0)</f>
        <v>244000</v>
      </c>
      <c r="R389" s="3">
        <f>IFERROR(VLOOKUP(B389,[11]LSG_Stats_Combined_2017q4!B$2:F$480,5,FALSE),0)</f>
        <v>235000</v>
      </c>
      <c r="S389" s="3">
        <f>IFERROR(VLOOKUP(B389,[12]LSG_Stats_Combined_2018q1!B$1:G$480,5,FALSE),0)</f>
        <v>240000</v>
      </c>
      <c r="T389" s="3">
        <v>250000</v>
      </c>
      <c r="U389" s="3">
        <v>240000</v>
      </c>
      <c r="V389" s="3">
        <v>247500</v>
      </c>
      <c r="W389" s="3">
        <v>233000</v>
      </c>
      <c r="X389" s="3">
        <v>245000</v>
      </c>
      <c r="Y389" s="3">
        <v>270000</v>
      </c>
      <c r="Z389" s="3">
        <v>255000</v>
      </c>
      <c r="AA389" s="3">
        <v>380000</v>
      </c>
      <c r="AB389" s="3">
        <v>425000</v>
      </c>
      <c r="AC389" s="3">
        <v>395000</v>
      </c>
      <c r="AD389" s="3">
        <v>0</v>
      </c>
      <c r="AE389" s="3">
        <v>360000</v>
      </c>
      <c r="AF389" s="3">
        <v>486000</v>
      </c>
      <c r="AG389" s="3">
        <v>0</v>
      </c>
      <c r="AH389" s="3">
        <v>480000</v>
      </c>
      <c r="AI389" s="3">
        <v>570000</v>
      </c>
      <c r="AJ389" s="3">
        <v>0</v>
      </c>
      <c r="AK389" s="3">
        <v>392500</v>
      </c>
      <c r="AL389" s="3">
        <v>424000</v>
      </c>
      <c r="AM389" s="3">
        <v>0</v>
      </c>
      <c r="AN389" s="4">
        <v>426750</v>
      </c>
      <c r="AO389" s="4">
        <v>490000</v>
      </c>
      <c r="AP389" s="4">
        <v>498000</v>
      </c>
      <c r="AQ389" s="4">
        <v>485503</v>
      </c>
      <c r="AR389" s="4">
        <v>578000</v>
      </c>
    </row>
    <row r="390" spans="1:44" ht="15" x14ac:dyDescent="0.2">
      <c r="A390" s="2" t="s">
        <v>362</v>
      </c>
      <c r="B390" s="3" t="s">
        <v>368</v>
      </c>
      <c r="C390" s="3">
        <v>0</v>
      </c>
      <c r="D390" s="3">
        <f>IFERROR(VLOOKUP(B390,'[1]All Metro Suburbs'!B$2:D$483,3,FALSE),0)</f>
        <v>0</v>
      </c>
      <c r="E390" s="3">
        <f>IFERROR(VLOOKUP(B390,[2]LSG_Stats_Combined!B$2:D$478,3,FALSE),0)</f>
        <v>0</v>
      </c>
      <c r="F390" s="3">
        <f>IFERROR(VLOOKUP(B390,[3]Sheet1!B$2:D$478,3,FALSE),0)</f>
        <v>0</v>
      </c>
      <c r="G390" s="3">
        <v>0</v>
      </c>
      <c r="H390" s="3">
        <f>IFERROR(VLOOKUP(B390,'[1]All Metro Suburbs'!B$2:F$483,5,FALSE),)</f>
        <v>0</v>
      </c>
      <c r="I390" s="3">
        <f>IFERROR(VLOOKUP(B390,[2]LSG_Stats_Combined!B$2:F$478,5,FALSE),)</f>
        <v>0</v>
      </c>
      <c r="J390" s="3">
        <f>IFERROR(VLOOKUP(B390,[3]Sheet1!B$2:F$478,5,FALSE),0)</f>
        <v>0</v>
      </c>
      <c r="K390" s="3">
        <f>IFERROR(VLOOKUP(B390,[4]Sheet1!B$2:F$478,5,FALSE),0)</f>
        <v>0</v>
      </c>
      <c r="L390" s="3">
        <f>IFERROR(VLOOKUP(B390,[5]LSG_Stats_Combined_2016q2!B$2:F$479,5,FALSE),0)</f>
        <v>0</v>
      </c>
      <c r="M390" s="3">
        <f>IFERROR(VLOOKUP(B390,[6]LSG_Stats_Combined_2016q3!B$2:F$479,5,FALSE),0)</f>
        <v>0</v>
      </c>
      <c r="N390" s="3">
        <f>IFERROR(VLOOKUP(B390,[7]LSG_Stats_Combined_2016q4!B$2:F$478,5,FALSE),0)</f>
        <v>0</v>
      </c>
      <c r="O390" s="3">
        <f>IFERROR(VLOOKUP(B390,[8]LSG_Stats_Combined_2017q1!B$2:F$479,5,FALSE),0)</f>
        <v>0</v>
      </c>
      <c r="P390" s="3">
        <f>IFERROR(VLOOKUP(B390,[9]LSG_Stats_Combined_2017q2!B$2:F$479,5,FALSE),0)</f>
        <v>0</v>
      </c>
      <c r="Q390" s="3">
        <f>IFERROR(VLOOKUP(B390,[10]City_Suburb_2017q3!B$2:F$479,5,FALSE),0)</f>
        <v>0</v>
      </c>
      <c r="R390" s="3">
        <f>IFERROR(VLOOKUP(B390,[11]LSG_Stats_Combined_2017q4!B$2:F$480,5,FALSE),0)</f>
        <v>0</v>
      </c>
      <c r="S390" s="3">
        <f>IFERROR(VLOOKUP(B390,[12]LSG_Stats_Combined_2018q1!B$1:G$480,5,FALSE),0)</f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610000</v>
      </c>
      <c r="AB390" s="3">
        <v>448750</v>
      </c>
      <c r="AC390" s="3">
        <v>421000</v>
      </c>
      <c r="AD390" s="3">
        <v>540000</v>
      </c>
      <c r="AE390" s="3">
        <v>562000</v>
      </c>
      <c r="AF390" s="3">
        <v>552500</v>
      </c>
      <c r="AG390" s="3">
        <v>662500</v>
      </c>
      <c r="AH390" s="3">
        <v>710000</v>
      </c>
      <c r="AI390" s="3">
        <v>797500</v>
      </c>
      <c r="AJ390" s="3">
        <v>667000</v>
      </c>
      <c r="AK390" s="3">
        <v>0</v>
      </c>
      <c r="AL390" s="3">
        <v>0</v>
      </c>
      <c r="AM390" s="3">
        <v>590000</v>
      </c>
      <c r="AN390" s="4">
        <v>0</v>
      </c>
      <c r="AO390" s="4">
        <v>0</v>
      </c>
      <c r="AP390" s="4">
        <v>0</v>
      </c>
      <c r="AQ390" s="4">
        <v>0</v>
      </c>
      <c r="AR390" s="4">
        <v>0</v>
      </c>
    </row>
    <row r="391" spans="1:44" ht="15" x14ac:dyDescent="0.2">
      <c r="A391" s="2" t="s">
        <v>362</v>
      </c>
      <c r="B391" s="3" t="s">
        <v>369</v>
      </c>
      <c r="C391" s="3">
        <v>0</v>
      </c>
      <c r="D391" s="3">
        <f>IFERROR(VLOOKUP(B391,'[1]All Metro Suburbs'!B$2:D$483,3,FALSE),0)</f>
        <v>325000</v>
      </c>
      <c r="E391" s="3">
        <f>IFERROR(VLOOKUP(B391,[2]LSG_Stats_Combined!B$2:D$478,3,FALSE),0)</f>
        <v>330000</v>
      </c>
      <c r="F391" s="3">
        <f>IFERROR(VLOOKUP(B391,[3]Sheet1!B$2:D$478,3,FALSE),0)</f>
        <v>0</v>
      </c>
      <c r="G391" s="3">
        <v>320000</v>
      </c>
      <c r="H391" s="3">
        <f>IFERROR(VLOOKUP(B391,'[1]All Metro Suburbs'!B$2:F$483,5,FALSE),)</f>
        <v>0</v>
      </c>
      <c r="I391" s="3">
        <f>IFERROR(VLOOKUP(B391,[2]LSG_Stats_Combined!B$2:F$478,5,FALSE),)</f>
        <v>0</v>
      </c>
      <c r="J391" s="3">
        <f>IFERROR(VLOOKUP(B391,[3]Sheet1!B$2:F$478,5,FALSE),0)</f>
        <v>0</v>
      </c>
      <c r="K391" s="3">
        <f>IFERROR(VLOOKUP(B391,[4]Sheet1!B$2:F$478,5,FALSE),0)</f>
        <v>359250</v>
      </c>
      <c r="L391" s="3">
        <f>IFERROR(VLOOKUP(B391,[5]LSG_Stats_Combined_2016q2!B$2:F$479,5,FALSE),0)</f>
        <v>377500</v>
      </c>
      <c r="M391" s="3">
        <f>IFERROR(VLOOKUP(B391,[6]LSG_Stats_Combined_2016q3!B$2:F$479,5,FALSE),0)</f>
        <v>0</v>
      </c>
      <c r="N391" s="3">
        <f>IFERROR(VLOOKUP(B391,[7]LSG_Stats_Combined_2016q4!B$2:F$478,5,FALSE),0)</f>
        <v>0</v>
      </c>
      <c r="O391" s="3">
        <f>IFERROR(VLOOKUP(B391,[8]LSG_Stats_Combined_2017q1!B$2:F$479,5,FALSE),0)</f>
        <v>0</v>
      </c>
      <c r="P391" s="3">
        <f>IFERROR(VLOOKUP(B391,[9]LSG_Stats_Combined_2017q2!B$2:F$479,5,FALSE),0)</f>
        <v>320000</v>
      </c>
      <c r="Q391" s="3">
        <f>IFERROR(VLOOKUP(B391,[10]City_Suburb_2017q3!B$2:F$479,5,FALSE),0)</f>
        <v>0</v>
      </c>
      <c r="R391" s="3">
        <f>IFERROR(VLOOKUP(B391,[11]LSG_Stats_Combined_2017q4!B$2:F$480,5,FALSE),0)</f>
        <v>320000</v>
      </c>
      <c r="S391" s="3">
        <f>IFERROR(VLOOKUP(B391,[12]LSG_Stats_Combined_2018q1!B$1:G$480,5,FALSE),0)</f>
        <v>0</v>
      </c>
      <c r="T391" s="3">
        <v>0</v>
      </c>
      <c r="U391" s="3">
        <v>372000</v>
      </c>
      <c r="V391" s="3">
        <v>200000</v>
      </c>
      <c r="W391" s="3">
        <v>0</v>
      </c>
      <c r="X391" s="3">
        <v>0</v>
      </c>
      <c r="Y391" s="3">
        <v>0</v>
      </c>
      <c r="Z391" s="3">
        <v>0</v>
      </c>
      <c r="AA391" s="3">
        <v>372000</v>
      </c>
      <c r="AB391" s="3">
        <v>355000</v>
      </c>
      <c r="AC391" s="3">
        <v>381000</v>
      </c>
      <c r="AD391" s="3">
        <v>372500</v>
      </c>
      <c r="AE391" s="3">
        <v>382000</v>
      </c>
      <c r="AF391" s="3">
        <v>415000</v>
      </c>
      <c r="AG391" s="3">
        <v>454000</v>
      </c>
      <c r="AH391" s="3">
        <v>477000</v>
      </c>
      <c r="AI391" s="3">
        <v>496000</v>
      </c>
      <c r="AJ391" s="3">
        <v>556000</v>
      </c>
      <c r="AK391" s="3">
        <v>0</v>
      </c>
      <c r="AL391" s="3">
        <v>560000</v>
      </c>
      <c r="AM391" s="3">
        <v>560000</v>
      </c>
      <c r="AN391" s="4">
        <v>0</v>
      </c>
      <c r="AO391" s="4">
        <v>0</v>
      </c>
      <c r="AP391" s="4">
        <v>0</v>
      </c>
      <c r="AQ391" s="4">
        <v>715000</v>
      </c>
      <c r="AR391" s="4">
        <v>0</v>
      </c>
    </row>
    <row r="392" spans="1:44" ht="15" x14ac:dyDescent="0.2">
      <c r="A392" s="2" t="s">
        <v>362</v>
      </c>
      <c r="B392" s="3" t="s">
        <v>370</v>
      </c>
      <c r="C392" s="3">
        <v>344750</v>
      </c>
      <c r="D392" s="3">
        <f>IFERROR(VLOOKUP(B392,'[1]All Metro Suburbs'!B$2:D$483,3,FALSE),0)</f>
        <v>547000</v>
      </c>
      <c r="E392" s="3">
        <f>IFERROR(VLOOKUP(B392,[2]LSG_Stats_Combined!B$2:D$478,3,FALSE),0)</f>
        <v>495000</v>
      </c>
      <c r="F392" s="3">
        <f>IFERROR(VLOOKUP(B392,[3]Sheet1!B$2:D$478,3,FALSE),0)</f>
        <v>370000</v>
      </c>
      <c r="G392" s="3">
        <v>580000</v>
      </c>
      <c r="H392" s="3">
        <f>IFERROR(VLOOKUP(B392,'[1]All Metro Suburbs'!B$2:F$483,5,FALSE),)</f>
        <v>387500</v>
      </c>
      <c r="I392" s="3">
        <f>IFERROR(VLOOKUP(B392,[2]LSG_Stats_Combined!B$2:F$478,5,FALSE),)</f>
        <v>495000</v>
      </c>
      <c r="J392" s="3">
        <f>IFERROR(VLOOKUP(B392,[3]Sheet1!B$2:F$478,5,FALSE),0)</f>
        <v>305000</v>
      </c>
      <c r="K392" s="3">
        <f>IFERROR(VLOOKUP(B392,[4]Sheet1!B$2:F$478,5,FALSE),0)</f>
        <v>522750</v>
      </c>
      <c r="L392" s="3">
        <f>IFERROR(VLOOKUP(B392,[5]LSG_Stats_Combined_2016q2!B$2:F$479,5,FALSE),0)</f>
        <v>412500</v>
      </c>
      <c r="M392" s="3">
        <f>IFERROR(VLOOKUP(B392,[6]LSG_Stats_Combined_2016q3!B$2:F$479,5,FALSE),0)</f>
        <v>650500</v>
      </c>
      <c r="N392" s="3">
        <f>IFERROR(VLOOKUP(B392,[7]LSG_Stats_Combined_2016q4!B$2:F$478,5,FALSE),0)</f>
        <v>586500</v>
      </c>
      <c r="O392" s="3">
        <f>IFERROR(VLOOKUP(B392,[8]LSG_Stats_Combined_2017q1!B$2:F$479,5,FALSE),0)</f>
        <v>408750</v>
      </c>
      <c r="P392" s="3">
        <f>IFERROR(VLOOKUP(B392,[9]LSG_Stats_Combined_2017q2!B$2:F$479,5,FALSE),0)</f>
        <v>691500</v>
      </c>
      <c r="Q392" s="3">
        <f>IFERROR(VLOOKUP(B392,[10]City_Suburb_2017q3!B$2:F$479,5,FALSE),0)</f>
        <v>442000</v>
      </c>
      <c r="R392" s="3">
        <f>IFERROR(VLOOKUP(B392,[11]LSG_Stats_Combined_2017q4!B$2:F$480,5,FALSE),0)</f>
        <v>374500</v>
      </c>
      <c r="S392" s="3">
        <f>IFERROR(VLOOKUP(B392,[12]LSG_Stats_Combined_2018q1!B$1:G$480,5,FALSE),0)</f>
        <v>394000</v>
      </c>
      <c r="T392" s="3">
        <v>474500</v>
      </c>
      <c r="U392" s="3">
        <v>429000</v>
      </c>
      <c r="V392" s="3">
        <v>418000</v>
      </c>
      <c r="W392" s="3">
        <v>585000</v>
      </c>
      <c r="X392" s="3">
        <v>533750</v>
      </c>
      <c r="Y392" s="3">
        <v>551000</v>
      </c>
      <c r="Z392" s="3">
        <v>573250</v>
      </c>
      <c r="AA392" s="3">
        <v>500000</v>
      </c>
      <c r="AB392" s="3">
        <v>485000</v>
      </c>
      <c r="AC392" s="3">
        <v>530000</v>
      </c>
      <c r="AD392" s="3">
        <v>541000</v>
      </c>
      <c r="AE392" s="3">
        <v>500000</v>
      </c>
      <c r="AF392" s="3">
        <v>500000</v>
      </c>
      <c r="AG392" s="3">
        <v>575000</v>
      </c>
      <c r="AH392" s="3">
        <v>621000</v>
      </c>
      <c r="AI392" s="3">
        <v>575000</v>
      </c>
      <c r="AJ392" s="3">
        <v>630000</v>
      </c>
      <c r="AK392" s="3">
        <v>687000</v>
      </c>
      <c r="AL392" s="3">
        <v>668000</v>
      </c>
      <c r="AM392" s="3">
        <v>661000</v>
      </c>
      <c r="AN392" s="4">
        <v>729000</v>
      </c>
      <c r="AO392" s="4">
        <v>710000</v>
      </c>
      <c r="AP392" s="4">
        <v>741500</v>
      </c>
      <c r="AQ392" s="4">
        <v>890000</v>
      </c>
      <c r="AR392" s="4">
        <v>780000</v>
      </c>
    </row>
    <row r="393" spans="1:44" ht="15" x14ac:dyDescent="0.2">
      <c r="A393" s="2" t="s">
        <v>362</v>
      </c>
      <c r="B393" s="3" t="s">
        <v>371</v>
      </c>
      <c r="C393" s="3">
        <v>287000</v>
      </c>
      <c r="D393" s="3">
        <f>IFERROR(VLOOKUP(B393,'[1]All Metro Suburbs'!B$2:D$483,3,FALSE),0)</f>
        <v>307500</v>
      </c>
      <c r="E393" s="3">
        <f>IFERROR(VLOOKUP(B393,[2]LSG_Stats_Combined!B$2:D$478,3,FALSE),0)</f>
        <v>307500</v>
      </c>
      <c r="F393" s="3">
        <f>IFERROR(VLOOKUP(B393,[3]Sheet1!B$2:D$478,3,FALSE),0)</f>
        <v>320000</v>
      </c>
      <c r="G393" s="3">
        <v>307000</v>
      </c>
      <c r="H393" s="3">
        <f>IFERROR(VLOOKUP(B393,'[1]All Metro Suburbs'!B$2:F$483,5,FALSE),)</f>
        <v>321500</v>
      </c>
      <c r="I393" s="3">
        <f>IFERROR(VLOOKUP(B393,[2]LSG_Stats_Combined!B$2:F$478,5,FALSE),)</f>
        <v>300000</v>
      </c>
      <c r="J393" s="3">
        <f>IFERROR(VLOOKUP(B393,[3]Sheet1!B$2:F$478,5,FALSE),0)</f>
        <v>311000</v>
      </c>
      <c r="K393" s="3">
        <f>IFERROR(VLOOKUP(B393,[4]Sheet1!B$2:F$478,5,FALSE),0)</f>
        <v>331000</v>
      </c>
      <c r="L393" s="3">
        <f>IFERROR(VLOOKUP(B393,[5]LSG_Stats_Combined_2016q2!B$2:F$479,5,FALSE),0)</f>
        <v>315000</v>
      </c>
      <c r="M393" s="3">
        <f>IFERROR(VLOOKUP(B393,[6]LSG_Stats_Combined_2016q3!B$2:F$479,5,FALSE),0)</f>
        <v>335500</v>
      </c>
      <c r="N393" s="3">
        <f>IFERROR(VLOOKUP(B393,[7]LSG_Stats_Combined_2016q4!B$2:F$478,5,FALSE),0)</f>
        <v>332500</v>
      </c>
      <c r="O393" s="3">
        <f>IFERROR(VLOOKUP(B393,[8]LSG_Stats_Combined_2017q1!B$2:F$479,5,FALSE),0)</f>
        <v>325000</v>
      </c>
      <c r="P393" s="3">
        <f>IFERROR(VLOOKUP(B393,[9]LSG_Stats_Combined_2017q2!B$2:F$479,5,FALSE),0)</f>
        <v>343000</v>
      </c>
      <c r="Q393" s="3">
        <f>IFERROR(VLOOKUP(B393,[10]City_Suburb_2017q3!B$2:F$479,5,FALSE),0)</f>
        <v>313500</v>
      </c>
      <c r="R393" s="3">
        <f>IFERROR(VLOOKUP(B393,[11]LSG_Stats_Combined_2017q4!B$2:F$480,5,FALSE),0)</f>
        <v>335100</v>
      </c>
      <c r="S393" s="3">
        <f>IFERROR(VLOOKUP(B393,[12]LSG_Stats_Combined_2018q1!B$1:G$480,5,FALSE),0)</f>
        <v>336500</v>
      </c>
      <c r="T393" s="3">
        <v>335000</v>
      </c>
      <c r="U393" s="3">
        <v>333500</v>
      </c>
      <c r="V393" s="3">
        <v>336250</v>
      </c>
      <c r="W393" s="3">
        <v>338250</v>
      </c>
      <c r="X393" s="3">
        <v>344000</v>
      </c>
      <c r="Y393" s="3">
        <v>342500</v>
      </c>
      <c r="Z393" s="3">
        <v>350000</v>
      </c>
      <c r="AA393" s="3">
        <v>415100</v>
      </c>
      <c r="AB393" s="3">
        <v>436500</v>
      </c>
      <c r="AC393" s="3">
        <v>430000</v>
      </c>
      <c r="AD393" s="3">
        <v>450000</v>
      </c>
      <c r="AE393" s="3">
        <v>464000</v>
      </c>
      <c r="AF393" s="3">
        <v>471000</v>
      </c>
      <c r="AG393" s="3">
        <v>525000</v>
      </c>
      <c r="AH393" s="3">
        <v>586750</v>
      </c>
      <c r="AI393" s="3">
        <v>620000</v>
      </c>
      <c r="AJ393" s="3">
        <v>627000</v>
      </c>
      <c r="AK393" s="3">
        <v>540700</v>
      </c>
      <c r="AL393" s="3">
        <v>550000</v>
      </c>
      <c r="AM393" s="3">
        <v>632000</v>
      </c>
      <c r="AN393" s="4">
        <v>550500</v>
      </c>
      <c r="AO393" s="4">
        <v>576500</v>
      </c>
      <c r="AP393" s="4">
        <v>632500</v>
      </c>
      <c r="AQ393" s="4">
        <v>650000</v>
      </c>
      <c r="AR393" s="4">
        <v>687500</v>
      </c>
    </row>
    <row r="394" spans="1:44" ht="15" x14ac:dyDescent="0.2">
      <c r="A394" s="2" t="s">
        <v>362</v>
      </c>
      <c r="B394" s="3" t="s">
        <v>372</v>
      </c>
      <c r="C394" s="3">
        <v>492000</v>
      </c>
      <c r="D394" s="3">
        <f>IFERROR(VLOOKUP(B394,'[1]All Metro Suburbs'!B$2:D$483,3,FALSE),0)</f>
        <v>420000</v>
      </c>
      <c r="E394" s="3">
        <f>IFERROR(VLOOKUP(B394,[2]LSG_Stats_Combined!B$2:D$478,3,FALSE),0)</f>
        <v>465000</v>
      </c>
      <c r="F394" s="3">
        <f>IFERROR(VLOOKUP(B394,[3]Sheet1!B$2:D$478,3,FALSE),0)</f>
        <v>470000</v>
      </c>
      <c r="G394" s="3">
        <v>450000</v>
      </c>
      <c r="H394" s="3">
        <f>IFERROR(VLOOKUP(B394,'[1]All Metro Suburbs'!B$2:F$483,5,FALSE),)</f>
        <v>437500</v>
      </c>
      <c r="I394" s="3">
        <f>IFERROR(VLOOKUP(B394,[2]LSG_Stats_Combined!B$2:F$478,5,FALSE),)</f>
        <v>459000</v>
      </c>
      <c r="J394" s="3">
        <f>IFERROR(VLOOKUP(B394,[3]Sheet1!B$2:F$478,5,FALSE),0)</f>
        <v>490000</v>
      </c>
      <c r="K394" s="3">
        <f>IFERROR(VLOOKUP(B394,[4]Sheet1!B$2:F$478,5,FALSE),0)</f>
        <v>440000</v>
      </c>
      <c r="L394" s="3">
        <f>IFERROR(VLOOKUP(B394,[5]LSG_Stats_Combined_2016q2!B$2:F$479,5,FALSE),0)</f>
        <v>480000</v>
      </c>
      <c r="M394" s="3">
        <f>IFERROR(VLOOKUP(B394,[6]LSG_Stats_Combined_2016q3!B$2:F$479,5,FALSE),0)</f>
        <v>503000</v>
      </c>
      <c r="N394" s="3">
        <f>IFERROR(VLOOKUP(B394,[7]LSG_Stats_Combined_2016q4!B$2:F$478,5,FALSE),0)</f>
        <v>499500</v>
      </c>
      <c r="O394" s="3">
        <f>IFERROR(VLOOKUP(B394,[8]LSG_Stats_Combined_2017q1!B$2:F$479,5,FALSE),0)</f>
        <v>520000</v>
      </c>
      <c r="P394" s="3">
        <f>IFERROR(VLOOKUP(B394,[9]LSG_Stats_Combined_2017q2!B$2:F$479,5,FALSE),0)</f>
        <v>454500</v>
      </c>
      <c r="Q394" s="3">
        <f>IFERROR(VLOOKUP(B394,[10]City_Suburb_2017q3!B$2:F$479,5,FALSE),0)</f>
        <v>505000</v>
      </c>
      <c r="R394" s="3">
        <f>IFERROR(VLOOKUP(B394,[11]LSG_Stats_Combined_2017q4!B$2:F$480,5,FALSE),0)</f>
        <v>450000</v>
      </c>
      <c r="S394" s="3">
        <f>IFERROR(VLOOKUP(B394,[12]LSG_Stats_Combined_2018q1!B$1:G$480,5,FALSE),0)</f>
        <v>441500</v>
      </c>
      <c r="T394" s="3">
        <v>470000</v>
      </c>
      <c r="U394" s="3">
        <v>483000</v>
      </c>
      <c r="V394" s="3">
        <v>475000</v>
      </c>
      <c r="W394" s="3">
        <v>487500</v>
      </c>
      <c r="X394" s="3">
        <v>520000</v>
      </c>
      <c r="Y394" s="3">
        <v>525000</v>
      </c>
      <c r="Z394" s="3">
        <v>435000</v>
      </c>
      <c r="AA394" s="3">
        <v>345000</v>
      </c>
      <c r="AB394" s="3">
        <v>326000</v>
      </c>
      <c r="AC394" s="3">
        <v>355500</v>
      </c>
      <c r="AD394" s="3">
        <v>380100</v>
      </c>
      <c r="AE394" s="3">
        <v>372000</v>
      </c>
      <c r="AF394" s="3">
        <v>393250</v>
      </c>
      <c r="AG394" s="3">
        <v>421250</v>
      </c>
      <c r="AH394" s="3">
        <v>494250</v>
      </c>
      <c r="AI394" s="3">
        <v>490000</v>
      </c>
      <c r="AJ394" s="3">
        <v>533000</v>
      </c>
      <c r="AK394" s="3">
        <v>654000</v>
      </c>
      <c r="AL394" s="3">
        <v>713000</v>
      </c>
      <c r="AM394" s="3">
        <v>515000</v>
      </c>
      <c r="AN394" s="4">
        <v>740000</v>
      </c>
      <c r="AO394" s="4">
        <v>712500</v>
      </c>
      <c r="AP394" s="4">
        <v>773000</v>
      </c>
      <c r="AQ394" s="4">
        <v>715326</v>
      </c>
      <c r="AR394" s="4">
        <v>750000</v>
      </c>
    </row>
    <row r="395" spans="1:44" ht="15" x14ac:dyDescent="0.2">
      <c r="A395" s="2" t="s">
        <v>362</v>
      </c>
      <c r="B395" s="3" t="s">
        <v>373</v>
      </c>
      <c r="C395" s="3">
        <v>0</v>
      </c>
      <c r="D395" s="3">
        <f>IFERROR(VLOOKUP(B395,'[1]All Metro Suburbs'!B$2:D$483,3,FALSE),0)</f>
        <v>349000</v>
      </c>
      <c r="E395" s="3">
        <f>IFERROR(VLOOKUP(B395,[2]LSG_Stats_Combined!B$2:D$478,3,FALSE),0)</f>
        <v>362750</v>
      </c>
      <c r="F395" s="3">
        <f>IFERROR(VLOOKUP(B395,[3]Sheet1!B$2:D$478,3,FALSE),0)</f>
        <v>382500</v>
      </c>
      <c r="G395" s="3">
        <v>0</v>
      </c>
      <c r="H395" s="3">
        <f>IFERROR(VLOOKUP(B395,'[1]All Metro Suburbs'!B$2:F$483,5,FALSE),)</f>
        <v>353500</v>
      </c>
      <c r="I395" s="3">
        <f>IFERROR(VLOOKUP(B395,[2]LSG_Stats_Combined!B$2:F$478,5,FALSE),)</f>
        <v>388000</v>
      </c>
      <c r="J395" s="3">
        <f>IFERROR(VLOOKUP(B395,[3]Sheet1!B$2:F$478,5,FALSE),0)</f>
        <v>402000</v>
      </c>
      <c r="K395" s="3">
        <f>IFERROR(VLOOKUP(B395,[4]Sheet1!B$2:F$478,5,FALSE),0)</f>
        <v>385000</v>
      </c>
      <c r="L395" s="3">
        <f>IFERROR(VLOOKUP(B395,[5]LSG_Stats_Combined_2016q2!B$2:F$479,5,FALSE),0)</f>
        <v>365000</v>
      </c>
      <c r="M395" s="3">
        <f>IFERROR(VLOOKUP(B395,[6]LSG_Stats_Combined_2016q3!B$2:F$479,5,FALSE),0)</f>
        <v>380000</v>
      </c>
      <c r="N395" s="3">
        <f>IFERROR(VLOOKUP(B395,[7]LSG_Stats_Combined_2016q4!B$2:F$478,5,FALSE),0)</f>
        <v>415000</v>
      </c>
      <c r="O395" s="3">
        <f>IFERROR(VLOOKUP(B395,[8]LSG_Stats_Combined_2017q1!B$2:F$479,5,FALSE),0)</f>
        <v>392500</v>
      </c>
      <c r="P395" s="3">
        <f>IFERROR(VLOOKUP(B395,[9]LSG_Stats_Combined_2017q2!B$2:F$479,5,FALSE),0)</f>
        <v>380000</v>
      </c>
      <c r="Q395" s="3">
        <f>IFERROR(VLOOKUP(B395,[10]City_Suburb_2017q3!B$2:F$479,5,FALSE),0)</f>
        <v>363000</v>
      </c>
      <c r="R395" s="3">
        <f>IFERROR(VLOOKUP(B395,[11]LSG_Stats_Combined_2017q4!B$2:F$480,5,FALSE),0)</f>
        <v>388000</v>
      </c>
      <c r="S395" s="3">
        <f>IFERROR(VLOOKUP(B395,[12]LSG_Stats_Combined_2018q1!B$1:G$480,5,FALSE),0)</f>
        <v>410000</v>
      </c>
      <c r="T395" s="3">
        <v>452000</v>
      </c>
      <c r="U395" s="3">
        <v>389000</v>
      </c>
      <c r="V395" s="3">
        <v>396000</v>
      </c>
      <c r="W395" s="3">
        <v>409000</v>
      </c>
      <c r="X395" s="3">
        <v>450000</v>
      </c>
      <c r="Y395" s="3">
        <v>427500</v>
      </c>
      <c r="Z395" s="3">
        <v>425250</v>
      </c>
      <c r="AA395" s="3">
        <v>333000</v>
      </c>
      <c r="AB395" s="3">
        <v>341250</v>
      </c>
      <c r="AC395" s="3">
        <v>361500</v>
      </c>
      <c r="AD395" s="3">
        <v>382000</v>
      </c>
      <c r="AE395" s="3">
        <v>360000</v>
      </c>
      <c r="AF395" s="3">
        <v>385000</v>
      </c>
      <c r="AG395" s="3">
        <v>411000</v>
      </c>
      <c r="AH395" s="3">
        <v>448000</v>
      </c>
      <c r="AI395" s="3">
        <v>507607</v>
      </c>
      <c r="AJ395" s="3">
        <v>530000</v>
      </c>
      <c r="AK395" s="3">
        <v>645000</v>
      </c>
      <c r="AL395" s="3">
        <v>665000</v>
      </c>
      <c r="AM395" s="3">
        <v>550000</v>
      </c>
      <c r="AN395" s="4">
        <v>660000</v>
      </c>
      <c r="AO395" s="4">
        <v>712000</v>
      </c>
      <c r="AP395" s="4">
        <v>702500</v>
      </c>
      <c r="AQ395" s="4">
        <v>751250</v>
      </c>
      <c r="AR395" s="4">
        <v>771000</v>
      </c>
    </row>
    <row r="396" spans="1:44" ht="15" x14ac:dyDescent="0.2">
      <c r="A396" s="2" t="s">
        <v>362</v>
      </c>
      <c r="B396" s="3" t="s">
        <v>374</v>
      </c>
      <c r="C396" s="3">
        <v>276500</v>
      </c>
      <c r="D396" s="3">
        <f>IFERROR(VLOOKUP(B396,'[1]All Metro Suburbs'!B$2:D$483,3,FALSE),0)</f>
        <v>295000</v>
      </c>
      <c r="E396" s="3">
        <f>IFERROR(VLOOKUP(B396,[2]LSG_Stats_Combined!B$2:D$478,3,FALSE),0)</f>
        <v>288000</v>
      </c>
      <c r="F396" s="3">
        <f>IFERROR(VLOOKUP(B396,[3]Sheet1!B$2:D$478,3,FALSE),0)</f>
        <v>316500</v>
      </c>
      <c r="G396" s="3">
        <v>305000</v>
      </c>
      <c r="H396" s="3">
        <f>IFERROR(VLOOKUP(B396,'[1]All Metro Suburbs'!B$2:F$483,5,FALSE),)</f>
        <v>301000</v>
      </c>
      <c r="I396" s="3">
        <f>IFERROR(VLOOKUP(B396,[2]LSG_Stats_Combined!B$2:F$478,5,FALSE),)</f>
        <v>310000</v>
      </c>
      <c r="J396" s="3">
        <f>IFERROR(VLOOKUP(B396,[3]Sheet1!B$2:F$478,5,FALSE),0)</f>
        <v>300000</v>
      </c>
      <c r="K396" s="3">
        <f>IFERROR(VLOOKUP(B396,[4]Sheet1!B$2:F$478,5,FALSE),0)</f>
        <v>314500</v>
      </c>
      <c r="L396" s="3">
        <f>IFERROR(VLOOKUP(B396,[5]LSG_Stats_Combined_2016q2!B$2:F$479,5,FALSE),0)</f>
        <v>291000</v>
      </c>
      <c r="M396" s="3">
        <f>IFERROR(VLOOKUP(B396,[6]LSG_Stats_Combined_2016q3!B$2:F$479,5,FALSE),0)</f>
        <v>298600</v>
      </c>
      <c r="N396" s="3">
        <f>IFERROR(VLOOKUP(B396,[7]LSG_Stats_Combined_2016q4!B$2:F$478,5,FALSE),0)</f>
        <v>315000</v>
      </c>
      <c r="O396" s="3">
        <f>IFERROR(VLOOKUP(B396,[8]LSG_Stats_Combined_2017q1!B$2:F$479,5,FALSE),0)</f>
        <v>320000</v>
      </c>
      <c r="P396" s="3">
        <f>IFERROR(VLOOKUP(B396,[9]LSG_Stats_Combined_2017q2!B$2:F$479,5,FALSE),0)</f>
        <v>323000</v>
      </c>
      <c r="Q396" s="3">
        <f>IFERROR(VLOOKUP(B396,[10]City_Suburb_2017q3!B$2:F$479,5,FALSE),0)</f>
        <v>348500</v>
      </c>
      <c r="R396" s="3">
        <f>IFERROR(VLOOKUP(B396,[11]LSG_Stats_Combined_2017q4!B$2:F$480,5,FALSE),0)</f>
        <v>330750</v>
      </c>
      <c r="S396" s="3">
        <f>IFERROR(VLOOKUP(B396,[12]LSG_Stats_Combined_2018q1!B$1:G$480,5,FALSE),0)</f>
        <v>343000</v>
      </c>
      <c r="T396" s="3">
        <v>325000</v>
      </c>
      <c r="U396" s="3">
        <v>337000</v>
      </c>
      <c r="V396" s="3">
        <v>342000</v>
      </c>
      <c r="W396" s="3">
        <v>354000</v>
      </c>
      <c r="X396" s="3">
        <v>337500</v>
      </c>
      <c r="Y396" s="3">
        <v>333500</v>
      </c>
      <c r="Z396" s="3">
        <v>333000</v>
      </c>
      <c r="AA396" s="3">
        <v>375000</v>
      </c>
      <c r="AB396" s="3">
        <v>369000</v>
      </c>
      <c r="AC396" s="3">
        <v>387750</v>
      </c>
      <c r="AD396" s="3">
        <v>402625</v>
      </c>
      <c r="AE396" s="3">
        <v>393000</v>
      </c>
      <c r="AF396" s="3">
        <v>433000</v>
      </c>
      <c r="AG396" s="3">
        <v>430000</v>
      </c>
      <c r="AH396" s="3">
        <v>470000</v>
      </c>
      <c r="AI396" s="3">
        <v>535000</v>
      </c>
      <c r="AJ396" s="3">
        <v>521000</v>
      </c>
      <c r="AK396" s="3">
        <v>535500</v>
      </c>
      <c r="AL396" s="3">
        <v>510500</v>
      </c>
      <c r="AM396" s="3">
        <v>562500</v>
      </c>
      <c r="AN396" s="4">
        <v>560000</v>
      </c>
      <c r="AO396" s="4">
        <v>596000</v>
      </c>
      <c r="AP396" s="4">
        <v>605000</v>
      </c>
      <c r="AQ396" s="4">
        <v>630000</v>
      </c>
      <c r="AR396" s="4">
        <v>665000</v>
      </c>
    </row>
    <row r="397" spans="1:44" ht="15" x14ac:dyDescent="0.2">
      <c r="A397" s="2" t="s">
        <v>362</v>
      </c>
      <c r="B397" s="3" t="s">
        <v>375</v>
      </c>
      <c r="C397" s="3">
        <v>315000</v>
      </c>
      <c r="D397" s="3">
        <f>IFERROR(VLOOKUP(B397,'[1]All Metro Suburbs'!B$2:D$483,3,FALSE),0)</f>
        <v>300500</v>
      </c>
      <c r="E397" s="3">
        <f>IFERROR(VLOOKUP(B397,[2]LSG_Stats_Combined!B$2:D$478,3,FALSE),0)</f>
        <v>297500</v>
      </c>
      <c r="F397" s="3">
        <f>IFERROR(VLOOKUP(B397,[3]Sheet1!B$2:D$478,3,FALSE),0)</f>
        <v>330250</v>
      </c>
      <c r="G397" s="3">
        <v>319100</v>
      </c>
      <c r="H397" s="3">
        <f>IFERROR(VLOOKUP(B397,'[1]All Metro Suburbs'!B$2:F$483,5,FALSE),)</f>
        <v>273500</v>
      </c>
      <c r="I397" s="3">
        <f>IFERROR(VLOOKUP(B397,[2]LSG_Stats_Combined!B$2:F$478,5,FALSE),)</f>
        <v>316250</v>
      </c>
      <c r="J397" s="3">
        <f>IFERROR(VLOOKUP(B397,[3]Sheet1!B$2:F$478,5,FALSE),0)</f>
        <v>325000</v>
      </c>
      <c r="K397" s="3">
        <f>IFERROR(VLOOKUP(B397,[4]Sheet1!B$2:F$478,5,FALSE),0)</f>
        <v>322500</v>
      </c>
      <c r="L397" s="3">
        <f>IFERROR(VLOOKUP(B397,[5]LSG_Stats_Combined_2016q2!B$2:F$479,5,FALSE),0)</f>
        <v>288000</v>
      </c>
      <c r="M397" s="3">
        <f>IFERROR(VLOOKUP(B397,[6]LSG_Stats_Combined_2016q3!B$2:F$479,5,FALSE),0)</f>
        <v>330000</v>
      </c>
      <c r="N397" s="3">
        <f>IFERROR(VLOOKUP(B397,[7]LSG_Stats_Combined_2016q4!B$2:F$478,5,FALSE),0)</f>
        <v>320000</v>
      </c>
      <c r="O397" s="3">
        <f>IFERROR(VLOOKUP(B397,[8]LSG_Stats_Combined_2017q1!B$2:F$479,5,FALSE),0)</f>
        <v>335000</v>
      </c>
      <c r="P397" s="3">
        <f>IFERROR(VLOOKUP(B397,[9]LSG_Stats_Combined_2017q2!B$2:F$479,5,FALSE),0)</f>
        <v>315000</v>
      </c>
      <c r="Q397" s="3">
        <f>IFERROR(VLOOKUP(B397,[10]City_Suburb_2017q3!B$2:F$479,5,FALSE),0)</f>
        <v>304000</v>
      </c>
      <c r="R397" s="3">
        <f>IFERROR(VLOOKUP(B397,[11]LSG_Stats_Combined_2017q4!B$2:F$480,5,FALSE),0)</f>
        <v>316000</v>
      </c>
      <c r="S397" s="3">
        <f>IFERROR(VLOOKUP(B397,[12]LSG_Stats_Combined_2018q1!B$1:G$480,5,FALSE),0)</f>
        <v>324250</v>
      </c>
      <c r="T397" s="3">
        <v>320000</v>
      </c>
      <c r="U397" s="3">
        <v>330000</v>
      </c>
      <c r="V397" s="3">
        <v>346400</v>
      </c>
      <c r="W397" s="3">
        <v>292500</v>
      </c>
      <c r="X397" s="3">
        <v>335000</v>
      </c>
      <c r="Y397" s="3">
        <v>349000</v>
      </c>
      <c r="Z397" s="3">
        <v>345000</v>
      </c>
      <c r="AA397" s="3">
        <v>345000</v>
      </c>
      <c r="AB397" s="3">
        <v>350000</v>
      </c>
      <c r="AC397" s="3">
        <v>371000</v>
      </c>
      <c r="AD397" s="3">
        <v>399500</v>
      </c>
      <c r="AE397" s="3">
        <v>360250</v>
      </c>
      <c r="AF397" s="3">
        <v>435250</v>
      </c>
      <c r="AG397" s="3">
        <v>442000</v>
      </c>
      <c r="AH397" s="3">
        <v>496000</v>
      </c>
      <c r="AI397" s="3">
        <v>502500</v>
      </c>
      <c r="AJ397" s="3">
        <v>553000</v>
      </c>
      <c r="AK397" s="3">
        <v>460000</v>
      </c>
      <c r="AL397" s="3">
        <v>472000</v>
      </c>
      <c r="AM397" s="3">
        <v>550000</v>
      </c>
      <c r="AN397" s="4">
        <v>524000</v>
      </c>
      <c r="AO397" s="4">
        <v>597000</v>
      </c>
      <c r="AP397" s="4">
        <v>621000</v>
      </c>
      <c r="AQ397" s="4">
        <v>605000</v>
      </c>
      <c r="AR397" s="4">
        <v>606250</v>
      </c>
    </row>
    <row r="398" spans="1:44" ht="15" x14ac:dyDescent="0.2">
      <c r="A398" s="2" t="s">
        <v>362</v>
      </c>
      <c r="B398" s="3" t="s">
        <v>376</v>
      </c>
      <c r="C398" s="3">
        <v>325000</v>
      </c>
      <c r="D398" s="3">
        <f>IFERROR(VLOOKUP(B398,'[1]All Metro Suburbs'!B$2:D$483,3,FALSE),0)</f>
        <v>303500</v>
      </c>
      <c r="E398" s="3">
        <f>IFERROR(VLOOKUP(B398,[2]LSG_Stats_Combined!B$2:D$478,3,FALSE),0)</f>
        <v>302000</v>
      </c>
      <c r="F398" s="3">
        <f>IFERROR(VLOOKUP(B398,[3]Sheet1!B$2:D$478,3,FALSE),0)</f>
        <v>292000</v>
      </c>
      <c r="G398" s="3">
        <v>349000</v>
      </c>
      <c r="H398" s="3">
        <f>IFERROR(VLOOKUP(B398,'[1]All Metro Suburbs'!B$2:F$483,5,FALSE),)</f>
        <v>306500</v>
      </c>
      <c r="I398" s="3">
        <f>IFERROR(VLOOKUP(B398,[2]LSG_Stats_Combined!B$2:F$478,5,FALSE),)</f>
        <v>350000</v>
      </c>
      <c r="J398" s="3">
        <f>IFERROR(VLOOKUP(B398,[3]Sheet1!B$2:F$478,5,FALSE),0)</f>
        <v>325000</v>
      </c>
      <c r="K398" s="3">
        <f>IFERROR(VLOOKUP(B398,[4]Sheet1!B$2:F$478,5,FALSE),0)</f>
        <v>365000</v>
      </c>
      <c r="L398" s="3">
        <f>IFERROR(VLOOKUP(B398,[5]LSG_Stats_Combined_2016q2!B$2:F$479,5,FALSE),0)</f>
        <v>353000</v>
      </c>
      <c r="M398" s="3">
        <f>IFERROR(VLOOKUP(B398,[6]LSG_Stats_Combined_2016q3!B$2:F$479,5,FALSE),0)</f>
        <v>370000</v>
      </c>
      <c r="N398" s="3">
        <f>IFERROR(VLOOKUP(B398,[7]LSG_Stats_Combined_2016q4!B$2:F$478,5,FALSE),0)</f>
        <v>350000</v>
      </c>
      <c r="O398" s="3">
        <f>IFERROR(VLOOKUP(B398,[8]LSG_Stats_Combined_2017q1!B$2:F$479,5,FALSE),0)</f>
        <v>302500</v>
      </c>
      <c r="P398" s="3">
        <f>IFERROR(VLOOKUP(B398,[9]LSG_Stats_Combined_2017q2!B$2:F$479,5,FALSE),0)</f>
        <v>335250</v>
      </c>
      <c r="Q398" s="3">
        <f>IFERROR(VLOOKUP(B398,[10]City_Suburb_2017q3!B$2:F$479,5,FALSE),0)</f>
        <v>375000</v>
      </c>
      <c r="R398" s="3">
        <f>IFERROR(VLOOKUP(B398,[11]LSG_Stats_Combined_2017q4!B$2:F$480,5,FALSE),0)</f>
        <v>340000</v>
      </c>
      <c r="S398" s="3">
        <f>IFERROR(VLOOKUP(B398,[12]LSG_Stats_Combined_2018q1!B$1:G$480,5,FALSE),0)</f>
        <v>367000</v>
      </c>
      <c r="T398" s="3">
        <v>341250</v>
      </c>
      <c r="U398" s="3">
        <v>350000</v>
      </c>
      <c r="V398" s="3">
        <v>425000</v>
      </c>
      <c r="W398" s="3">
        <v>358500</v>
      </c>
      <c r="X398" s="3">
        <v>351250</v>
      </c>
      <c r="Y398" s="3">
        <v>365000</v>
      </c>
      <c r="Z398" s="3">
        <v>387500</v>
      </c>
      <c r="AA398" s="3">
        <v>315000</v>
      </c>
      <c r="AB398" s="3">
        <v>315000</v>
      </c>
      <c r="AC398" s="3">
        <v>340000</v>
      </c>
      <c r="AD398" s="3">
        <v>350000</v>
      </c>
      <c r="AE398" s="3">
        <v>344500</v>
      </c>
      <c r="AF398" s="3">
        <v>362000</v>
      </c>
      <c r="AG398" s="3">
        <v>400000</v>
      </c>
      <c r="AH398" s="3">
        <v>420000</v>
      </c>
      <c r="AI398" s="3">
        <v>440000</v>
      </c>
      <c r="AJ398" s="3">
        <v>480500</v>
      </c>
      <c r="AK398" s="3">
        <v>578750</v>
      </c>
      <c r="AL398" s="3">
        <v>592000</v>
      </c>
      <c r="AM398" s="3">
        <v>490000</v>
      </c>
      <c r="AN398" s="4">
        <v>587750</v>
      </c>
      <c r="AO398" s="4">
        <v>680000</v>
      </c>
      <c r="AP398" s="4">
        <v>665500</v>
      </c>
      <c r="AQ398" s="4">
        <v>649500</v>
      </c>
      <c r="AR398" s="4">
        <v>690000</v>
      </c>
    </row>
    <row r="399" spans="1:44" ht="15" x14ac:dyDescent="0.2">
      <c r="A399" s="2" t="s">
        <v>362</v>
      </c>
      <c r="B399" s="3" t="s">
        <v>377</v>
      </c>
      <c r="C399" s="3">
        <v>311000</v>
      </c>
      <c r="D399" s="3">
        <f>IFERROR(VLOOKUP(B399,'[1]All Metro Suburbs'!B$2:D$483,3,FALSE),0)</f>
        <v>290000</v>
      </c>
      <c r="E399" s="3">
        <f>IFERROR(VLOOKUP(B399,[2]LSG_Stats_Combined!B$2:D$478,3,FALSE),0)</f>
        <v>307500</v>
      </c>
      <c r="F399" s="3">
        <f>IFERROR(VLOOKUP(B399,[3]Sheet1!B$2:D$478,3,FALSE),0)</f>
        <v>312500</v>
      </c>
      <c r="G399" s="3">
        <v>300000</v>
      </c>
      <c r="H399" s="3">
        <f>IFERROR(VLOOKUP(B399,'[1]All Metro Suburbs'!B$2:F$483,5,FALSE),)</f>
        <v>310000</v>
      </c>
      <c r="I399" s="3">
        <f>IFERROR(VLOOKUP(B399,[2]LSG_Stats_Combined!B$2:F$478,5,FALSE),)</f>
        <v>305000</v>
      </c>
      <c r="J399" s="3">
        <f>IFERROR(VLOOKUP(B399,[3]Sheet1!B$2:F$478,5,FALSE),0)</f>
        <v>292500</v>
      </c>
      <c r="K399" s="3">
        <f>IFERROR(VLOOKUP(B399,[4]Sheet1!B$2:F$478,5,FALSE),0)</f>
        <v>315000</v>
      </c>
      <c r="L399" s="3">
        <f>IFERROR(VLOOKUP(B399,[5]LSG_Stats_Combined_2016q2!B$2:F$479,5,FALSE),0)</f>
        <v>300000</v>
      </c>
      <c r="M399" s="3">
        <f>IFERROR(VLOOKUP(B399,[6]LSG_Stats_Combined_2016q3!B$2:F$479,5,FALSE),0)</f>
        <v>316500</v>
      </c>
      <c r="N399" s="3">
        <f>IFERROR(VLOOKUP(B399,[7]LSG_Stats_Combined_2016q4!B$2:F$478,5,FALSE),0)</f>
        <v>310000</v>
      </c>
      <c r="O399" s="3">
        <f>IFERROR(VLOOKUP(B399,[8]LSG_Stats_Combined_2017q1!B$2:F$479,5,FALSE),0)</f>
        <v>342750</v>
      </c>
      <c r="P399" s="3">
        <f>IFERROR(VLOOKUP(B399,[9]LSG_Stats_Combined_2017q2!B$2:F$479,5,FALSE),0)</f>
        <v>352500</v>
      </c>
      <c r="Q399" s="3">
        <f>IFERROR(VLOOKUP(B399,[10]City_Suburb_2017q3!B$2:F$479,5,FALSE),0)</f>
        <v>326500</v>
      </c>
      <c r="R399" s="3">
        <f>IFERROR(VLOOKUP(B399,[11]LSG_Stats_Combined_2017q4!B$2:F$480,5,FALSE),0)</f>
        <v>332000</v>
      </c>
      <c r="S399" s="3">
        <f>IFERROR(VLOOKUP(B399,[12]LSG_Stats_Combined_2018q1!B$1:G$480,5,FALSE),0)</f>
        <v>350000</v>
      </c>
      <c r="T399" s="3">
        <v>344250</v>
      </c>
      <c r="U399" s="3">
        <v>357500</v>
      </c>
      <c r="V399" s="3">
        <v>345000</v>
      </c>
      <c r="W399" s="3">
        <v>340000</v>
      </c>
      <c r="X399" s="3">
        <v>340000</v>
      </c>
      <c r="Y399" s="3">
        <v>329000</v>
      </c>
      <c r="Z399" s="3">
        <v>330500</v>
      </c>
      <c r="AA399" s="3">
        <v>430000</v>
      </c>
      <c r="AB399" s="3">
        <v>350000</v>
      </c>
      <c r="AC399" s="3">
        <v>395000</v>
      </c>
      <c r="AD399" s="3">
        <v>392000</v>
      </c>
      <c r="AE399" s="3">
        <v>410000</v>
      </c>
      <c r="AF399" s="3">
        <v>419000</v>
      </c>
      <c r="AG399" s="3">
        <v>460000</v>
      </c>
      <c r="AH399" s="3">
        <v>500000</v>
      </c>
      <c r="AI399" s="3">
        <v>489000</v>
      </c>
      <c r="AJ399" s="3">
        <v>575530</v>
      </c>
      <c r="AK399" s="3">
        <v>548000</v>
      </c>
      <c r="AL399" s="3">
        <v>557000</v>
      </c>
      <c r="AM399" s="3">
        <v>564000</v>
      </c>
      <c r="AN399" s="4">
        <v>566500</v>
      </c>
      <c r="AO399" s="4">
        <v>600000</v>
      </c>
      <c r="AP399" s="4">
        <v>605000</v>
      </c>
      <c r="AQ399" s="4">
        <v>631000</v>
      </c>
      <c r="AR399" s="4">
        <v>670000</v>
      </c>
    </row>
    <row r="400" spans="1:44" ht="15" x14ac:dyDescent="0.2">
      <c r="A400" s="2" t="s">
        <v>362</v>
      </c>
      <c r="B400" s="3" t="s">
        <v>378</v>
      </c>
      <c r="C400" s="3">
        <v>280000</v>
      </c>
      <c r="D400" s="3">
        <f>IFERROR(VLOOKUP(B400,'[1]All Metro Suburbs'!B$2:D$483,3,FALSE),0)</f>
        <v>280000</v>
      </c>
      <c r="E400" s="3">
        <f>IFERROR(VLOOKUP(B400,[2]LSG_Stats_Combined!B$2:D$478,3,FALSE),0)</f>
        <v>295000</v>
      </c>
      <c r="F400" s="3">
        <f>IFERROR(VLOOKUP(B400,[3]Sheet1!B$2:D$478,3,FALSE),0)</f>
        <v>299500</v>
      </c>
      <c r="G400" s="3">
        <v>288750</v>
      </c>
      <c r="H400" s="3">
        <f>IFERROR(VLOOKUP(B400,'[1]All Metro Suburbs'!B$2:F$483,5,FALSE),)</f>
        <v>290000</v>
      </c>
      <c r="I400" s="3">
        <f>IFERROR(VLOOKUP(B400,[2]LSG_Stats_Combined!B$2:F$478,5,FALSE),)</f>
        <v>280000</v>
      </c>
      <c r="J400" s="3">
        <f>IFERROR(VLOOKUP(B400,[3]Sheet1!B$2:F$478,5,FALSE),0)</f>
        <v>268500</v>
      </c>
      <c r="K400" s="3">
        <f>IFERROR(VLOOKUP(B400,[4]Sheet1!B$2:F$478,5,FALSE),0)</f>
        <v>327500</v>
      </c>
      <c r="L400" s="3">
        <f>IFERROR(VLOOKUP(B400,[5]LSG_Stats_Combined_2016q2!B$2:F$479,5,FALSE),0)</f>
        <v>285000</v>
      </c>
      <c r="M400" s="3">
        <f>IFERROR(VLOOKUP(B400,[6]LSG_Stats_Combined_2016q3!B$2:F$479,5,FALSE),0)</f>
        <v>290000</v>
      </c>
      <c r="N400" s="3">
        <f>IFERROR(VLOOKUP(B400,[7]LSG_Stats_Combined_2016q4!B$2:F$478,5,FALSE),0)</f>
        <v>329500</v>
      </c>
      <c r="O400" s="3">
        <f>IFERROR(VLOOKUP(B400,[8]LSG_Stats_Combined_2017q1!B$2:F$479,5,FALSE),0)</f>
        <v>324250</v>
      </c>
      <c r="P400" s="3">
        <f>IFERROR(VLOOKUP(B400,[9]LSG_Stats_Combined_2017q2!B$2:F$479,5,FALSE),0)</f>
        <v>312750</v>
      </c>
      <c r="Q400" s="3">
        <f>IFERROR(VLOOKUP(B400,[10]City_Suburb_2017q3!B$2:F$479,5,FALSE),0)</f>
        <v>285000</v>
      </c>
      <c r="R400" s="3">
        <f>IFERROR(VLOOKUP(B400,[11]LSG_Stats_Combined_2017q4!B$2:F$480,5,FALSE),0)</f>
        <v>325000</v>
      </c>
      <c r="S400" s="3">
        <f>IFERROR(VLOOKUP(B400,[12]LSG_Stats_Combined_2018q1!B$1:G$480,5,FALSE),0)</f>
        <v>320000</v>
      </c>
      <c r="T400" s="3">
        <v>329000</v>
      </c>
      <c r="U400" s="3">
        <v>315000</v>
      </c>
      <c r="V400" s="3">
        <v>307125</v>
      </c>
      <c r="W400" s="3">
        <v>315000</v>
      </c>
      <c r="X400" s="3">
        <v>308000</v>
      </c>
      <c r="Y400" s="3">
        <v>318000</v>
      </c>
      <c r="Z400" s="3">
        <v>326500</v>
      </c>
      <c r="AA400" s="3">
        <v>315000</v>
      </c>
      <c r="AB400" s="3">
        <v>300000</v>
      </c>
      <c r="AC400" s="3">
        <v>345000</v>
      </c>
      <c r="AD400" s="3">
        <v>355000</v>
      </c>
      <c r="AE400" s="3">
        <v>357200</v>
      </c>
      <c r="AF400" s="3">
        <v>375000</v>
      </c>
      <c r="AG400" s="3">
        <v>388000</v>
      </c>
      <c r="AH400" s="3">
        <v>427250</v>
      </c>
      <c r="AI400" s="3">
        <v>452000</v>
      </c>
      <c r="AJ400" s="3">
        <v>492500</v>
      </c>
      <c r="AK400" s="3">
        <v>487500</v>
      </c>
      <c r="AL400" s="3">
        <v>475500</v>
      </c>
      <c r="AM400" s="3">
        <v>491000</v>
      </c>
      <c r="AN400" s="4">
        <v>507750</v>
      </c>
      <c r="AO400" s="4">
        <v>547000</v>
      </c>
      <c r="AP400" s="4">
        <v>560900</v>
      </c>
      <c r="AQ400" s="4">
        <v>581000</v>
      </c>
      <c r="AR400" s="4">
        <v>625000</v>
      </c>
    </row>
    <row r="401" spans="1:44" ht="15" x14ac:dyDescent="0.2">
      <c r="A401" s="2" t="s">
        <v>362</v>
      </c>
      <c r="B401" s="3" t="s">
        <v>379</v>
      </c>
      <c r="C401" s="3">
        <v>316000</v>
      </c>
      <c r="D401" s="3">
        <f>IFERROR(VLOOKUP(B401,'[1]All Metro Suburbs'!B$2:D$483,3,FALSE),0)</f>
        <v>331000</v>
      </c>
      <c r="E401" s="3">
        <f>IFERROR(VLOOKUP(B401,[2]LSG_Stats_Combined!B$2:D$478,3,FALSE),0)</f>
        <v>320250</v>
      </c>
      <c r="F401" s="3">
        <f>IFERROR(VLOOKUP(B401,[3]Sheet1!B$2:D$478,3,FALSE),0)</f>
        <v>325000</v>
      </c>
      <c r="G401" s="3">
        <v>327000</v>
      </c>
      <c r="H401" s="3">
        <f>IFERROR(VLOOKUP(B401,'[1]All Metro Suburbs'!B$2:F$483,5,FALSE),)</f>
        <v>350000</v>
      </c>
      <c r="I401" s="3">
        <f>IFERROR(VLOOKUP(B401,[2]LSG_Stats_Combined!B$2:F$478,5,FALSE),)</f>
        <v>330500</v>
      </c>
      <c r="J401" s="3">
        <f>IFERROR(VLOOKUP(B401,[3]Sheet1!B$2:F$478,5,FALSE),0)</f>
        <v>338000</v>
      </c>
      <c r="K401" s="3">
        <f>IFERROR(VLOOKUP(B401,[4]Sheet1!B$2:F$478,5,FALSE),0)</f>
        <v>345000</v>
      </c>
      <c r="L401" s="3">
        <f>IFERROR(VLOOKUP(B401,[5]LSG_Stats_Combined_2016q2!B$2:F$479,5,FALSE),0)</f>
        <v>352500</v>
      </c>
      <c r="M401" s="3">
        <f>IFERROR(VLOOKUP(B401,[6]LSG_Stats_Combined_2016q3!B$2:F$479,5,FALSE),0)</f>
        <v>363500</v>
      </c>
      <c r="N401" s="3">
        <f>IFERROR(VLOOKUP(B401,[7]LSG_Stats_Combined_2016q4!B$2:F$478,5,FALSE),0)</f>
        <v>361000</v>
      </c>
      <c r="O401" s="3">
        <f>IFERROR(VLOOKUP(B401,[8]LSG_Stats_Combined_2017q1!B$2:F$479,5,FALSE),0)</f>
        <v>367000</v>
      </c>
      <c r="P401" s="3">
        <f>IFERROR(VLOOKUP(B401,[9]LSG_Stats_Combined_2017q2!B$2:F$479,5,FALSE),0)</f>
        <v>347000</v>
      </c>
      <c r="Q401" s="3">
        <f>IFERROR(VLOOKUP(B401,[10]City_Suburb_2017q3!B$2:F$479,5,FALSE),0)</f>
        <v>363500</v>
      </c>
      <c r="R401" s="3">
        <f>IFERROR(VLOOKUP(B401,[11]LSG_Stats_Combined_2017q4!B$2:F$480,5,FALSE),0)</f>
        <v>370000</v>
      </c>
      <c r="S401" s="3">
        <f>IFERROR(VLOOKUP(B401,[12]LSG_Stats_Combined_2018q1!B$1:G$480,5,FALSE),0)</f>
        <v>394000</v>
      </c>
      <c r="T401" s="3">
        <v>371000</v>
      </c>
      <c r="U401" s="3">
        <v>382000</v>
      </c>
      <c r="V401" s="3">
        <v>377000</v>
      </c>
      <c r="W401" s="3">
        <v>374000</v>
      </c>
      <c r="X401" s="3">
        <v>365000</v>
      </c>
      <c r="Y401" s="3">
        <v>347750</v>
      </c>
      <c r="Z401" s="3">
        <v>385500</v>
      </c>
      <c r="AA401" s="3">
        <v>302500</v>
      </c>
      <c r="AB401" s="3">
        <v>319000</v>
      </c>
      <c r="AC401" s="3">
        <v>320000</v>
      </c>
      <c r="AD401" s="3">
        <v>360000</v>
      </c>
      <c r="AE401" s="3">
        <v>375000</v>
      </c>
      <c r="AF401" s="3">
        <v>375250</v>
      </c>
      <c r="AG401" s="3">
        <v>380000</v>
      </c>
      <c r="AH401" s="3">
        <v>422000</v>
      </c>
      <c r="AI401" s="3">
        <v>422000</v>
      </c>
      <c r="AJ401" s="3">
        <v>500000</v>
      </c>
      <c r="AK401" s="3">
        <v>585500</v>
      </c>
      <c r="AL401" s="3">
        <v>580500</v>
      </c>
      <c r="AM401" s="3">
        <v>485000</v>
      </c>
      <c r="AN401" s="4">
        <v>616000</v>
      </c>
      <c r="AO401" s="4">
        <v>610000</v>
      </c>
      <c r="AP401" s="4">
        <v>631500</v>
      </c>
      <c r="AQ401" s="4">
        <v>635000</v>
      </c>
      <c r="AR401" s="4">
        <v>714500</v>
      </c>
    </row>
    <row r="402" spans="1:44" ht="15" x14ac:dyDescent="0.2">
      <c r="A402" s="2" t="s">
        <v>362</v>
      </c>
      <c r="B402" s="3" t="s">
        <v>362</v>
      </c>
      <c r="C402" s="3">
        <v>273500</v>
      </c>
      <c r="D402" s="3">
        <f>IFERROR(VLOOKUP(B402,'[1]All Metro Suburbs'!B$2:D$483,3,FALSE),0)</f>
        <v>269375</v>
      </c>
      <c r="E402" s="3">
        <f>IFERROR(VLOOKUP(B402,[2]LSG_Stats_Combined!B$2:D$478,3,FALSE),0)</f>
        <v>272000</v>
      </c>
      <c r="F402" s="3">
        <f>IFERROR(VLOOKUP(B402,[3]Sheet1!B$2:D$478,3,FALSE),0)</f>
        <v>290000</v>
      </c>
      <c r="G402" s="3">
        <v>267000</v>
      </c>
      <c r="H402" s="3">
        <f>IFERROR(VLOOKUP(B402,'[1]All Metro Suburbs'!B$2:F$483,5,FALSE),)</f>
        <v>297000</v>
      </c>
      <c r="I402" s="3">
        <f>IFERROR(VLOOKUP(B402,[2]LSG_Stats_Combined!B$2:F$478,5,FALSE),)</f>
        <v>290500</v>
      </c>
      <c r="J402" s="3">
        <f>IFERROR(VLOOKUP(B402,[3]Sheet1!B$2:F$478,5,FALSE),0)</f>
        <v>305000</v>
      </c>
      <c r="K402" s="3">
        <f>IFERROR(VLOOKUP(B402,[4]Sheet1!B$2:F$478,5,FALSE),0)</f>
        <v>295500</v>
      </c>
      <c r="L402" s="3">
        <f>IFERROR(VLOOKUP(B402,[5]LSG_Stats_Combined_2016q2!B$2:F$479,5,FALSE),0)</f>
        <v>282500</v>
      </c>
      <c r="M402" s="3">
        <f>IFERROR(VLOOKUP(B402,[6]LSG_Stats_Combined_2016q3!B$2:F$479,5,FALSE),0)</f>
        <v>290000</v>
      </c>
      <c r="N402" s="3">
        <f>IFERROR(VLOOKUP(B402,[7]LSG_Stats_Combined_2016q4!B$2:F$478,5,FALSE),0)</f>
        <v>285000</v>
      </c>
      <c r="O402" s="3">
        <f>IFERROR(VLOOKUP(B402,[8]LSG_Stats_Combined_2017q1!B$2:F$479,5,FALSE),0)</f>
        <v>320000</v>
      </c>
      <c r="P402" s="3">
        <f>IFERROR(VLOOKUP(B402,[9]LSG_Stats_Combined_2017q2!B$2:F$479,5,FALSE),0)</f>
        <v>305000</v>
      </c>
      <c r="Q402" s="3">
        <f>IFERROR(VLOOKUP(B402,[10]City_Suburb_2017q3!B$2:F$479,5,FALSE),0)</f>
        <v>340000</v>
      </c>
      <c r="R402" s="3">
        <f>IFERROR(VLOOKUP(B402,[11]LSG_Stats_Combined_2017q4!B$2:F$480,5,FALSE),0)</f>
        <v>305000</v>
      </c>
      <c r="S402" s="3">
        <f>IFERROR(VLOOKUP(B402,[12]LSG_Stats_Combined_2018q1!B$1:G$480,5,FALSE),0)</f>
        <v>310000</v>
      </c>
      <c r="T402" s="3">
        <v>290000</v>
      </c>
      <c r="U402" s="3">
        <v>308000</v>
      </c>
      <c r="V402" s="3">
        <v>306000</v>
      </c>
      <c r="W402" s="3">
        <v>315000</v>
      </c>
      <c r="X402" s="3">
        <v>342000</v>
      </c>
      <c r="Y402" s="3">
        <v>324161.5</v>
      </c>
      <c r="Z402" s="3">
        <v>339000</v>
      </c>
      <c r="AA402" s="3">
        <v>320000</v>
      </c>
      <c r="AB402" s="3">
        <v>309000</v>
      </c>
      <c r="AC402" s="3">
        <v>338500</v>
      </c>
      <c r="AD402" s="3">
        <v>355500</v>
      </c>
      <c r="AE402" s="3">
        <v>385000</v>
      </c>
      <c r="AF402" s="3">
        <v>365000</v>
      </c>
      <c r="AG402" s="3">
        <v>396750</v>
      </c>
      <c r="AH402" s="3">
        <v>442500</v>
      </c>
      <c r="AI402" s="3">
        <v>463000</v>
      </c>
      <c r="AJ402" s="3">
        <v>507500</v>
      </c>
      <c r="AK402" s="3">
        <v>495000</v>
      </c>
      <c r="AL402" s="3">
        <v>528125</v>
      </c>
      <c r="AM402" s="3">
        <v>477500</v>
      </c>
      <c r="AN402" s="4">
        <v>520000</v>
      </c>
      <c r="AO402" s="4">
        <v>528000</v>
      </c>
      <c r="AP402" s="4">
        <v>570000</v>
      </c>
      <c r="AQ402" s="4">
        <v>612500</v>
      </c>
      <c r="AR402" s="4">
        <v>613250</v>
      </c>
    </row>
    <row r="403" spans="1:44" ht="15" x14ac:dyDescent="0.2">
      <c r="A403" s="2" t="s">
        <v>362</v>
      </c>
      <c r="B403" s="3" t="s">
        <v>380</v>
      </c>
      <c r="C403" s="3">
        <v>272000</v>
      </c>
      <c r="D403" s="3">
        <f>IFERROR(VLOOKUP(B403,'[1]All Metro Suburbs'!B$2:D$483,3,FALSE),0)</f>
        <v>283000</v>
      </c>
      <c r="E403" s="3">
        <f>IFERROR(VLOOKUP(B403,[2]LSG_Stats_Combined!B$2:D$478,3,FALSE),0)</f>
        <v>294500</v>
      </c>
      <c r="F403" s="3">
        <f>IFERROR(VLOOKUP(B403,[3]Sheet1!B$2:D$478,3,FALSE),0)</f>
        <v>287500</v>
      </c>
      <c r="G403" s="3">
        <v>270500</v>
      </c>
      <c r="H403" s="3">
        <f>IFERROR(VLOOKUP(B403,'[1]All Metro Suburbs'!B$2:F$483,5,FALSE),)</f>
        <v>312500</v>
      </c>
      <c r="I403" s="3">
        <f>IFERROR(VLOOKUP(B403,[2]LSG_Stats_Combined!B$2:F$478,5,FALSE),)</f>
        <v>303500</v>
      </c>
      <c r="J403" s="3">
        <f>IFERROR(VLOOKUP(B403,[3]Sheet1!B$2:F$478,5,FALSE),0)</f>
        <v>315000</v>
      </c>
      <c r="K403" s="3">
        <f>IFERROR(VLOOKUP(B403,[4]Sheet1!B$2:F$478,5,FALSE),0)</f>
        <v>283000</v>
      </c>
      <c r="L403" s="3">
        <f>IFERROR(VLOOKUP(B403,[5]LSG_Stats_Combined_2016q2!B$2:F$479,5,FALSE),0)</f>
        <v>278000</v>
      </c>
      <c r="M403" s="3">
        <f>IFERROR(VLOOKUP(B403,[6]LSG_Stats_Combined_2016q3!B$2:F$479,5,FALSE),0)</f>
        <v>305000</v>
      </c>
      <c r="N403" s="3">
        <f>IFERROR(VLOOKUP(B403,[7]LSG_Stats_Combined_2016q4!B$2:F$478,5,FALSE),0)</f>
        <v>300000</v>
      </c>
      <c r="O403" s="3">
        <f>IFERROR(VLOOKUP(B403,[8]LSG_Stats_Combined_2017q1!B$2:F$479,5,FALSE),0)</f>
        <v>306000</v>
      </c>
      <c r="P403" s="3">
        <f>IFERROR(VLOOKUP(B403,[9]LSG_Stats_Combined_2017q2!B$2:F$479,5,FALSE),0)</f>
        <v>300000</v>
      </c>
      <c r="Q403" s="3">
        <f>IFERROR(VLOOKUP(B403,[10]City_Suburb_2017q3!B$2:F$479,5,FALSE),0)</f>
        <v>315000</v>
      </c>
      <c r="R403" s="3">
        <f>IFERROR(VLOOKUP(B403,[11]LSG_Stats_Combined_2017q4!B$2:F$480,5,FALSE),0)</f>
        <v>290500</v>
      </c>
      <c r="S403" s="3">
        <f>IFERROR(VLOOKUP(B403,[12]LSG_Stats_Combined_2018q1!B$1:G$480,5,FALSE),0)</f>
        <v>321500</v>
      </c>
      <c r="T403" s="3">
        <v>330000</v>
      </c>
      <c r="U403" s="3">
        <v>313500</v>
      </c>
      <c r="V403" s="3">
        <v>345000</v>
      </c>
      <c r="W403" s="3">
        <v>305000</v>
      </c>
      <c r="X403" s="3">
        <v>315000</v>
      </c>
      <c r="Y403" s="3">
        <v>320000</v>
      </c>
      <c r="Z403" s="3">
        <v>310000</v>
      </c>
      <c r="AA403" s="3">
        <v>354000</v>
      </c>
      <c r="AB403" s="3">
        <v>490000</v>
      </c>
      <c r="AC403" s="3">
        <v>375250</v>
      </c>
      <c r="AD403" s="3">
        <v>462000</v>
      </c>
      <c r="AE403" s="3">
        <v>465500</v>
      </c>
      <c r="AF403" s="3">
        <v>515199</v>
      </c>
      <c r="AG403" s="3">
        <v>427500</v>
      </c>
      <c r="AH403" s="3">
        <v>515000</v>
      </c>
      <c r="AI403" s="3">
        <v>748500</v>
      </c>
      <c r="AJ403" s="3">
        <v>513000</v>
      </c>
      <c r="AK403" s="3">
        <v>470949.5</v>
      </c>
      <c r="AL403" s="3">
        <v>480000</v>
      </c>
      <c r="AM403" s="3">
        <v>602000</v>
      </c>
      <c r="AN403" s="4">
        <v>537000</v>
      </c>
      <c r="AO403" s="4">
        <v>527500</v>
      </c>
      <c r="AP403" s="4">
        <v>605000</v>
      </c>
      <c r="AQ403" s="4">
        <v>602500</v>
      </c>
      <c r="AR403" s="4">
        <v>622500</v>
      </c>
    </row>
    <row r="404" spans="1:44" ht="15" x14ac:dyDescent="0.2">
      <c r="A404" s="2" t="s">
        <v>362</v>
      </c>
      <c r="B404" s="3" t="s">
        <v>381</v>
      </c>
      <c r="C404" s="3">
        <v>280000</v>
      </c>
      <c r="D404" s="3">
        <f>IFERROR(VLOOKUP(B404,'[1]All Metro Suburbs'!B$2:D$483,3,FALSE),0)</f>
        <v>307500</v>
      </c>
      <c r="E404" s="3">
        <f>IFERROR(VLOOKUP(B404,[2]LSG_Stats_Combined!B$2:D$478,3,FALSE),0)</f>
        <v>292000</v>
      </c>
      <c r="F404" s="3">
        <f>IFERROR(VLOOKUP(B404,[3]Sheet1!B$2:D$478,3,FALSE),0)</f>
        <v>295000</v>
      </c>
      <c r="G404" s="3">
        <v>269500</v>
      </c>
      <c r="H404" s="3">
        <f>IFERROR(VLOOKUP(B404,'[1]All Metro Suburbs'!B$2:F$483,5,FALSE),)</f>
        <v>302500</v>
      </c>
      <c r="I404" s="3">
        <f>IFERROR(VLOOKUP(B404,[2]LSG_Stats_Combined!B$2:F$478,5,FALSE),)</f>
        <v>308000</v>
      </c>
      <c r="J404" s="3">
        <f>IFERROR(VLOOKUP(B404,[3]Sheet1!B$2:F$478,5,FALSE),0)</f>
        <v>289000</v>
      </c>
      <c r="K404" s="3">
        <f>IFERROR(VLOOKUP(B404,[4]Sheet1!B$2:F$478,5,FALSE),0)</f>
        <v>305000</v>
      </c>
      <c r="L404" s="3">
        <f>IFERROR(VLOOKUP(B404,[5]LSG_Stats_Combined_2016q2!B$2:F$479,5,FALSE),0)</f>
        <v>290000</v>
      </c>
      <c r="M404" s="3">
        <f>IFERROR(VLOOKUP(B404,[6]LSG_Stats_Combined_2016q3!B$2:F$479,5,FALSE),0)</f>
        <v>310000</v>
      </c>
      <c r="N404" s="3">
        <f>IFERROR(VLOOKUP(B404,[7]LSG_Stats_Combined_2016q4!B$2:F$478,5,FALSE),0)</f>
        <v>315000</v>
      </c>
      <c r="O404" s="3">
        <f>IFERROR(VLOOKUP(B404,[8]LSG_Stats_Combined_2017q1!B$2:F$479,5,FALSE),0)</f>
        <v>302000</v>
      </c>
      <c r="P404" s="3">
        <f>IFERROR(VLOOKUP(B404,[9]LSG_Stats_Combined_2017q2!B$2:F$479,5,FALSE),0)</f>
        <v>310000</v>
      </c>
      <c r="Q404" s="3">
        <f>IFERROR(VLOOKUP(B404,[10]City_Suburb_2017q3!B$2:F$479,5,FALSE),0)</f>
        <v>305000</v>
      </c>
      <c r="R404" s="3">
        <f>IFERROR(VLOOKUP(B404,[11]LSG_Stats_Combined_2017q4!B$2:F$480,5,FALSE),0)</f>
        <v>307500</v>
      </c>
      <c r="S404" s="3">
        <f>IFERROR(VLOOKUP(B404,[12]LSG_Stats_Combined_2018q1!B$1:G$480,5,FALSE),0)</f>
        <v>319000</v>
      </c>
      <c r="T404" s="3">
        <v>310000</v>
      </c>
      <c r="U404" s="3">
        <v>305999</v>
      </c>
      <c r="V404" s="3">
        <v>325000</v>
      </c>
      <c r="W404" s="3">
        <v>305637.5</v>
      </c>
      <c r="X404" s="3">
        <v>329000</v>
      </c>
      <c r="Y404" s="3">
        <v>319250</v>
      </c>
      <c r="Z404" s="3">
        <v>315000</v>
      </c>
      <c r="AA404" s="3">
        <v>290000</v>
      </c>
      <c r="AB404" s="3">
        <v>265000</v>
      </c>
      <c r="AC404" s="3">
        <v>266000</v>
      </c>
      <c r="AD404" s="3">
        <v>275000</v>
      </c>
      <c r="AE404" s="3">
        <v>310000</v>
      </c>
      <c r="AF404" s="3">
        <v>331000</v>
      </c>
      <c r="AG404" s="3">
        <v>320000</v>
      </c>
      <c r="AH404" s="3">
        <v>379400</v>
      </c>
      <c r="AI404" s="3">
        <v>400000</v>
      </c>
      <c r="AJ404" s="3">
        <v>405600</v>
      </c>
      <c r="AK404" s="3">
        <v>470000</v>
      </c>
      <c r="AL404" s="3">
        <v>497500</v>
      </c>
      <c r="AM404" s="3">
        <v>435000</v>
      </c>
      <c r="AN404" s="4">
        <v>502500</v>
      </c>
      <c r="AO404" s="4">
        <v>576500</v>
      </c>
      <c r="AP404" s="4">
        <v>591000</v>
      </c>
      <c r="AQ404" s="4">
        <v>600000</v>
      </c>
      <c r="AR404" s="4">
        <v>605000</v>
      </c>
    </row>
    <row r="405" spans="1:44" ht="15" x14ac:dyDescent="0.2">
      <c r="A405" s="2" t="s">
        <v>362</v>
      </c>
      <c r="B405" s="3" t="s">
        <v>382</v>
      </c>
      <c r="C405" s="3">
        <v>384500</v>
      </c>
      <c r="D405" s="3">
        <f>IFERROR(VLOOKUP(B405,'[1]All Metro Suburbs'!B$2:D$483,3,FALSE),0)</f>
        <v>356000</v>
      </c>
      <c r="E405" s="3">
        <f>IFERROR(VLOOKUP(B405,[2]LSG_Stats_Combined!B$2:D$478,3,FALSE),0)</f>
        <v>355000</v>
      </c>
      <c r="F405" s="3">
        <f>IFERROR(VLOOKUP(B405,[3]Sheet1!B$2:D$478,3,FALSE),0)</f>
        <v>355000</v>
      </c>
      <c r="G405" s="3">
        <v>449000</v>
      </c>
      <c r="H405" s="3">
        <f>IFERROR(VLOOKUP(B405,'[1]All Metro Suburbs'!B$2:F$483,5,FALSE),)</f>
        <v>435000</v>
      </c>
      <c r="I405" s="3">
        <f>IFERROR(VLOOKUP(B405,[2]LSG_Stats_Combined!B$2:F$478,5,FALSE),)</f>
        <v>417500</v>
      </c>
      <c r="J405" s="3">
        <f>IFERROR(VLOOKUP(B405,[3]Sheet1!B$2:F$478,5,FALSE),0)</f>
        <v>376500</v>
      </c>
      <c r="K405" s="3">
        <f>IFERROR(VLOOKUP(B405,[4]Sheet1!B$2:F$478,5,FALSE),0)</f>
        <v>572500</v>
      </c>
      <c r="L405" s="3">
        <f>IFERROR(VLOOKUP(B405,[5]LSG_Stats_Combined_2016q2!B$2:F$479,5,FALSE),0)</f>
        <v>417500</v>
      </c>
      <c r="M405" s="3">
        <f>IFERROR(VLOOKUP(B405,[6]LSG_Stats_Combined_2016q3!B$2:F$479,5,FALSE),0)</f>
        <v>406000</v>
      </c>
      <c r="N405" s="3">
        <f>IFERROR(VLOOKUP(B405,[7]LSG_Stats_Combined_2016q4!B$2:F$478,5,FALSE),0)</f>
        <v>374000</v>
      </c>
      <c r="O405" s="3">
        <f>IFERROR(VLOOKUP(B405,[8]LSG_Stats_Combined_2017q1!B$2:F$479,5,FALSE),0)</f>
        <v>370000</v>
      </c>
      <c r="P405" s="3">
        <f>IFERROR(VLOOKUP(B405,[9]LSG_Stats_Combined_2017q2!B$2:F$479,5,FALSE),0)</f>
        <v>433500</v>
      </c>
      <c r="Q405" s="3">
        <f>IFERROR(VLOOKUP(B405,[10]City_Suburb_2017q3!B$2:F$479,5,FALSE),0)</f>
        <v>345000</v>
      </c>
      <c r="R405" s="3">
        <f>IFERROR(VLOOKUP(B405,[11]LSG_Stats_Combined_2017q4!B$2:F$480,5,FALSE),0)</f>
        <v>420000</v>
      </c>
      <c r="S405" s="3">
        <f>IFERROR(VLOOKUP(B405,[12]LSG_Stats_Combined_2018q1!B$1:G$480,5,FALSE),0)</f>
        <v>392000</v>
      </c>
      <c r="T405" s="3">
        <v>370000</v>
      </c>
      <c r="U405" s="3">
        <v>413750</v>
      </c>
      <c r="V405" s="3">
        <v>384000</v>
      </c>
      <c r="W405" s="3">
        <v>435000</v>
      </c>
      <c r="X405" s="3">
        <v>385000</v>
      </c>
      <c r="Y405" s="3">
        <v>395000</v>
      </c>
      <c r="Z405" s="3">
        <v>395000</v>
      </c>
      <c r="AA405" s="3">
        <v>292500</v>
      </c>
      <c r="AB405" s="3">
        <v>324000</v>
      </c>
      <c r="AC405" s="3">
        <v>354500</v>
      </c>
      <c r="AD405" s="3">
        <v>361000</v>
      </c>
      <c r="AE405" s="3">
        <v>347500</v>
      </c>
      <c r="AF405" s="3">
        <v>352000</v>
      </c>
      <c r="AG405" s="3">
        <v>367000</v>
      </c>
      <c r="AH405" s="3">
        <v>420000</v>
      </c>
      <c r="AI405" s="3">
        <v>490000</v>
      </c>
      <c r="AJ405" s="3">
        <v>495000</v>
      </c>
      <c r="AK405" s="3">
        <v>560500</v>
      </c>
      <c r="AL405" s="3">
        <v>555250</v>
      </c>
      <c r="AM405" s="3">
        <v>500000</v>
      </c>
      <c r="AN405" s="4">
        <v>610000</v>
      </c>
      <c r="AO405" s="4">
        <v>685000</v>
      </c>
      <c r="AP405" s="4">
        <v>679000</v>
      </c>
      <c r="AQ405" s="4">
        <v>677500</v>
      </c>
      <c r="AR405" s="4">
        <v>656500</v>
      </c>
    </row>
    <row r="406" spans="1:44" ht="15" x14ac:dyDescent="0.2">
      <c r="A406" s="2" t="s">
        <v>362</v>
      </c>
      <c r="B406" s="3" t="s">
        <v>383</v>
      </c>
      <c r="C406" s="3">
        <v>234500</v>
      </c>
      <c r="D406" s="3">
        <f>IFERROR(VLOOKUP(B406,'[1]All Metro Suburbs'!B$2:D$483,3,FALSE),0)</f>
        <v>270000</v>
      </c>
      <c r="E406" s="3">
        <f>IFERROR(VLOOKUP(B406,[2]LSG_Stats_Combined!B$2:D$478,3,FALSE),0)</f>
        <v>251500</v>
      </c>
      <c r="F406" s="3">
        <f>IFERROR(VLOOKUP(B406,[3]Sheet1!B$2:D$478,3,FALSE),0)</f>
        <v>269500</v>
      </c>
      <c r="G406" s="3">
        <v>253500</v>
      </c>
      <c r="H406" s="3">
        <f>IFERROR(VLOOKUP(B406,'[1]All Metro Suburbs'!B$2:F$483,5,FALSE),)</f>
        <v>264000</v>
      </c>
      <c r="I406" s="3">
        <f>IFERROR(VLOOKUP(B406,[2]LSG_Stats_Combined!B$2:F$478,5,FALSE),)</f>
        <v>254000</v>
      </c>
      <c r="J406" s="3">
        <f>IFERROR(VLOOKUP(B406,[3]Sheet1!B$2:F$478,5,FALSE),0)</f>
        <v>249250</v>
      </c>
      <c r="K406" s="3">
        <f>IFERROR(VLOOKUP(B406,[4]Sheet1!B$2:F$478,5,FALSE),0)</f>
        <v>262500</v>
      </c>
      <c r="L406" s="3">
        <f>IFERROR(VLOOKUP(B406,[5]LSG_Stats_Combined_2016q2!B$2:F$479,5,FALSE),0)</f>
        <v>251000</v>
      </c>
      <c r="M406" s="3">
        <f>IFERROR(VLOOKUP(B406,[6]LSG_Stats_Combined_2016q3!B$2:F$479,5,FALSE),0)</f>
        <v>254000</v>
      </c>
      <c r="N406" s="3">
        <f>IFERROR(VLOOKUP(B406,[7]LSG_Stats_Combined_2016q4!B$2:F$478,5,FALSE),0)</f>
        <v>260000</v>
      </c>
      <c r="O406" s="3">
        <f>IFERROR(VLOOKUP(B406,[8]LSG_Stats_Combined_2017q1!B$2:F$479,5,FALSE),0)</f>
        <v>276500</v>
      </c>
      <c r="P406" s="3">
        <f>IFERROR(VLOOKUP(B406,[9]LSG_Stats_Combined_2017q2!B$2:F$479,5,FALSE),0)</f>
        <v>253500</v>
      </c>
      <c r="Q406" s="3">
        <f>IFERROR(VLOOKUP(B406,[10]City_Suburb_2017q3!B$2:F$479,5,FALSE),0)</f>
        <v>255000</v>
      </c>
      <c r="R406" s="3">
        <f>IFERROR(VLOOKUP(B406,[11]LSG_Stats_Combined_2017q4!B$2:F$480,5,FALSE),0)</f>
        <v>260000</v>
      </c>
      <c r="S406" s="3">
        <f>IFERROR(VLOOKUP(B406,[12]LSG_Stats_Combined_2018q1!B$1:G$480,5,FALSE),0)</f>
        <v>270000</v>
      </c>
      <c r="T406" s="3">
        <v>275500</v>
      </c>
      <c r="U406" s="3">
        <v>275000</v>
      </c>
      <c r="V406" s="3">
        <v>279900</v>
      </c>
      <c r="W406" s="3">
        <v>259750</v>
      </c>
      <c r="X406" s="3">
        <v>257500</v>
      </c>
      <c r="Y406" s="3">
        <v>275500</v>
      </c>
      <c r="Z406" s="3">
        <v>255000</v>
      </c>
      <c r="AA406" s="3">
        <v>351000</v>
      </c>
      <c r="AB406" s="3">
        <v>300000</v>
      </c>
      <c r="AC406" s="3">
        <v>328000</v>
      </c>
      <c r="AD406" s="3">
        <v>363000</v>
      </c>
      <c r="AE406" s="3">
        <v>325000</v>
      </c>
      <c r="AF406" s="3">
        <v>341000</v>
      </c>
      <c r="AG406" s="3">
        <v>435000</v>
      </c>
      <c r="AH406" s="3">
        <v>435000</v>
      </c>
      <c r="AI406" s="3">
        <v>440000</v>
      </c>
      <c r="AJ406" s="3">
        <v>386000</v>
      </c>
      <c r="AK406" s="3">
        <v>402500</v>
      </c>
      <c r="AL406" s="3">
        <v>427500</v>
      </c>
      <c r="AM406" s="3">
        <v>527500</v>
      </c>
      <c r="AN406" s="4">
        <v>451000</v>
      </c>
      <c r="AO406" s="4">
        <v>462500</v>
      </c>
      <c r="AP406" s="4">
        <v>480000</v>
      </c>
      <c r="AQ406" s="4">
        <v>530000</v>
      </c>
      <c r="AR406" s="4">
        <v>580000</v>
      </c>
    </row>
    <row r="407" spans="1:44" ht="15" x14ac:dyDescent="0.2">
      <c r="A407" s="2" t="s">
        <v>362</v>
      </c>
      <c r="B407" s="3" t="s">
        <v>384</v>
      </c>
      <c r="C407" s="3">
        <v>330500</v>
      </c>
      <c r="D407" s="3">
        <f>IFERROR(VLOOKUP(B407,'[1]All Metro Suburbs'!B$2:D$483,3,FALSE),0)</f>
        <v>265000</v>
      </c>
      <c r="E407" s="3">
        <f>IFERROR(VLOOKUP(B407,[2]LSG_Stats_Combined!B$2:D$478,3,FALSE),0)</f>
        <v>263500</v>
      </c>
      <c r="F407" s="3">
        <f>IFERROR(VLOOKUP(B407,[3]Sheet1!B$2:D$478,3,FALSE),0)</f>
        <v>282750</v>
      </c>
      <c r="G407" s="3">
        <v>266000</v>
      </c>
      <c r="H407" s="3">
        <f>IFERROR(VLOOKUP(B407,'[1]All Metro Suburbs'!B$2:F$483,5,FALSE),)</f>
        <v>283500</v>
      </c>
      <c r="I407" s="3">
        <f>IFERROR(VLOOKUP(B407,[2]LSG_Stats_Combined!B$2:F$478,5,FALSE),)</f>
        <v>276500</v>
      </c>
      <c r="J407" s="3">
        <f>IFERROR(VLOOKUP(B407,[3]Sheet1!B$2:F$478,5,FALSE),0)</f>
        <v>305000</v>
      </c>
      <c r="K407" s="3">
        <f>IFERROR(VLOOKUP(B407,[4]Sheet1!B$2:F$478,5,FALSE),0)</f>
        <v>274500</v>
      </c>
      <c r="L407" s="3">
        <f>IFERROR(VLOOKUP(B407,[5]LSG_Stats_Combined_2016q2!B$2:F$479,5,FALSE),0)</f>
        <v>289000</v>
      </c>
      <c r="M407" s="3">
        <f>IFERROR(VLOOKUP(B407,[6]LSG_Stats_Combined_2016q3!B$2:F$479,5,FALSE),0)</f>
        <v>245000</v>
      </c>
      <c r="N407" s="3">
        <f>IFERROR(VLOOKUP(B407,[7]LSG_Stats_Combined_2016q4!B$2:F$478,5,FALSE),0)</f>
        <v>295000</v>
      </c>
      <c r="O407" s="3">
        <f>IFERROR(VLOOKUP(B407,[8]LSG_Stats_Combined_2017q1!B$2:F$479,5,FALSE),0)</f>
        <v>285000</v>
      </c>
      <c r="P407" s="3">
        <f>IFERROR(VLOOKUP(B407,[9]LSG_Stats_Combined_2017q2!B$2:F$479,5,FALSE),0)</f>
        <v>300000</v>
      </c>
      <c r="Q407" s="3">
        <f>IFERROR(VLOOKUP(B407,[10]City_Suburb_2017q3!B$2:F$479,5,FALSE),0)</f>
        <v>280000</v>
      </c>
      <c r="R407" s="3">
        <f>IFERROR(VLOOKUP(B407,[11]LSG_Stats_Combined_2017q4!B$2:F$480,5,FALSE),0)</f>
        <v>292500</v>
      </c>
      <c r="S407" s="3">
        <f>IFERROR(VLOOKUP(B407,[12]LSG_Stats_Combined_2018q1!B$1:G$480,5,FALSE),0)</f>
        <v>285000</v>
      </c>
      <c r="T407" s="3">
        <v>300000</v>
      </c>
      <c r="U407" s="3">
        <v>285000</v>
      </c>
      <c r="V407" s="3">
        <v>320000</v>
      </c>
      <c r="W407" s="3">
        <v>320000</v>
      </c>
      <c r="X407" s="3">
        <v>281000</v>
      </c>
      <c r="Y407" s="3">
        <v>283250</v>
      </c>
      <c r="Z407" s="3">
        <v>314000</v>
      </c>
      <c r="AA407" s="3">
        <v>0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0</v>
      </c>
      <c r="AK407" s="3">
        <v>445000</v>
      </c>
      <c r="AL407" s="3">
        <v>522500</v>
      </c>
      <c r="AM407" s="3">
        <v>0</v>
      </c>
      <c r="AN407" s="4">
        <v>495000</v>
      </c>
      <c r="AO407" s="4">
        <v>549000</v>
      </c>
      <c r="AP407" s="4">
        <v>545000</v>
      </c>
      <c r="AQ407" s="4">
        <v>567750</v>
      </c>
      <c r="AR407" s="4">
        <v>604500</v>
      </c>
    </row>
    <row r="408" spans="1:44" ht="15" x14ac:dyDescent="0.2">
      <c r="A408" s="2" t="s">
        <v>362</v>
      </c>
      <c r="B408" s="3" t="s">
        <v>385</v>
      </c>
      <c r="C408" s="3">
        <v>320000</v>
      </c>
      <c r="D408" s="3">
        <f>IFERROR(VLOOKUP(B408,'[1]All Metro Suburbs'!B$2:D$483,3,FALSE),0)</f>
        <v>307000</v>
      </c>
      <c r="E408" s="3">
        <f>IFERROR(VLOOKUP(B408,[2]LSG_Stats_Combined!B$2:D$478,3,FALSE),0)</f>
        <v>307500</v>
      </c>
      <c r="F408" s="3">
        <f>IFERROR(VLOOKUP(B408,[3]Sheet1!B$2:D$478,3,FALSE),0)</f>
        <v>288500</v>
      </c>
      <c r="G408" s="3">
        <v>285000</v>
      </c>
      <c r="H408" s="3">
        <f>IFERROR(VLOOKUP(B408,'[1]All Metro Suburbs'!B$2:F$483,5,FALSE),)</f>
        <v>316000</v>
      </c>
      <c r="I408" s="3">
        <f>IFERROR(VLOOKUP(B408,[2]LSG_Stats_Combined!B$2:F$478,5,FALSE),)</f>
        <v>270000</v>
      </c>
      <c r="J408" s="3">
        <f>IFERROR(VLOOKUP(B408,[3]Sheet1!B$2:F$478,5,FALSE),0)</f>
        <v>317500</v>
      </c>
      <c r="K408" s="3">
        <f>IFERROR(VLOOKUP(B408,[4]Sheet1!B$2:F$478,5,FALSE),0)</f>
        <v>325000</v>
      </c>
      <c r="L408" s="3">
        <f>IFERROR(VLOOKUP(B408,[5]LSG_Stats_Combined_2016q2!B$2:F$479,5,FALSE),0)</f>
        <v>319000</v>
      </c>
      <c r="M408" s="3">
        <f>IFERROR(VLOOKUP(B408,[6]LSG_Stats_Combined_2016q3!B$2:F$479,5,FALSE),0)</f>
        <v>345000</v>
      </c>
      <c r="N408" s="3">
        <f>IFERROR(VLOOKUP(B408,[7]LSG_Stats_Combined_2016q4!B$2:F$478,5,FALSE),0)</f>
        <v>320000</v>
      </c>
      <c r="O408" s="3">
        <f>IFERROR(VLOOKUP(B408,[8]LSG_Stats_Combined_2017q1!B$2:F$479,5,FALSE),0)</f>
        <v>340000</v>
      </c>
      <c r="P408" s="3">
        <f>IFERROR(VLOOKUP(B408,[9]LSG_Stats_Combined_2017q2!B$2:F$479,5,FALSE),0)</f>
        <v>322500</v>
      </c>
      <c r="Q408" s="3">
        <f>IFERROR(VLOOKUP(B408,[10]City_Suburb_2017q3!B$2:F$479,5,FALSE),0)</f>
        <v>340000</v>
      </c>
      <c r="R408" s="3">
        <f>IFERROR(VLOOKUP(B408,[11]LSG_Stats_Combined_2017q4!B$2:F$480,5,FALSE),0)</f>
        <v>310000</v>
      </c>
      <c r="S408" s="3">
        <f>IFERROR(VLOOKUP(B408,[12]LSG_Stats_Combined_2018q1!B$1:G$480,5,FALSE),0)</f>
        <v>282500</v>
      </c>
      <c r="T408" s="3">
        <v>300000</v>
      </c>
      <c r="U408" s="3">
        <v>317000</v>
      </c>
      <c r="V408" s="3">
        <v>257000</v>
      </c>
      <c r="W408" s="3">
        <v>324000</v>
      </c>
      <c r="X408" s="3">
        <v>295000</v>
      </c>
      <c r="Y408" s="3">
        <v>362000</v>
      </c>
      <c r="Z408" s="3">
        <v>361000</v>
      </c>
      <c r="AA408" s="3">
        <v>250000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271000</v>
      </c>
      <c r="AK408" s="3">
        <v>496623</v>
      </c>
      <c r="AL408" s="3">
        <v>506500</v>
      </c>
      <c r="AM408" s="3">
        <v>200000</v>
      </c>
      <c r="AN408" s="4">
        <v>500000</v>
      </c>
      <c r="AO408" s="4">
        <v>503000</v>
      </c>
      <c r="AP408" s="4">
        <v>651000</v>
      </c>
      <c r="AQ408" s="4">
        <v>526000</v>
      </c>
      <c r="AR408" s="4">
        <v>620000</v>
      </c>
    </row>
    <row r="409" spans="1:44" ht="15" x14ac:dyDescent="0.2">
      <c r="A409" s="2" t="s">
        <v>362</v>
      </c>
      <c r="B409" s="3" t="s">
        <v>386</v>
      </c>
      <c r="C409" s="3">
        <v>0</v>
      </c>
      <c r="D409" s="3">
        <f>IFERROR(VLOOKUP(B409,'[1]All Metro Suburbs'!B$2:D$483,3,FALSE),0)</f>
        <v>0</v>
      </c>
      <c r="E409" s="3">
        <f>IFERROR(VLOOKUP(B409,[2]LSG_Stats_Combined!B$2:D$478,3,FALSE),0)</f>
        <v>0</v>
      </c>
      <c r="F409" s="3">
        <f>IFERROR(VLOOKUP(B409,[3]Sheet1!B$2:D$478,3,FALSE),0)</f>
        <v>0</v>
      </c>
      <c r="G409" s="3">
        <v>0</v>
      </c>
      <c r="H409" s="3">
        <f>IFERROR(VLOOKUP(B409,'[1]All Metro Suburbs'!B$2:F$483,5,FALSE),)</f>
        <v>0</v>
      </c>
      <c r="I409" s="3">
        <f>IFERROR(VLOOKUP(B409,[2]LSG_Stats_Combined!B$2:F$478,5,FALSE),)</f>
        <v>0</v>
      </c>
      <c r="J409" s="3">
        <f>IFERROR(VLOOKUP(B409,[3]Sheet1!B$2:F$478,5,FALSE),0)</f>
        <v>0</v>
      </c>
      <c r="K409" s="3">
        <f>IFERROR(VLOOKUP(B409,[4]Sheet1!B$2:F$478,5,FALSE),0)</f>
        <v>0</v>
      </c>
      <c r="L409" s="3">
        <f>IFERROR(VLOOKUP(B409,[5]LSG_Stats_Combined_2016q2!B$2:F$479,5,FALSE),0)</f>
        <v>0</v>
      </c>
      <c r="M409" s="3">
        <f>IFERROR(VLOOKUP(B409,[6]LSG_Stats_Combined_2016q3!B$2:F$479,5,FALSE),0)</f>
        <v>0</v>
      </c>
      <c r="N409" s="3">
        <f>IFERROR(VLOOKUP(B409,[7]LSG_Stats_Combined_2016q4!B$2:F$478,5,FALSE),0)</f>
        <v>0</v>
      </c>
      <c r="O409" s="3">
        <f>IFERROR(VLOOKUP(B409,[8]LSG_Stats_Combined_2017q1!B$2:F$479,5,FALSE),0)</f>
        <v>0</v>
      </c>
      <c r="P409" s="3">
        <f>IFERROR(VLOOKUP(B409,[9]LSG_Stats_Combined_2017q2!B$2:F$479,5,FALSE),0)</f>
        <v>0</v>
      </c>
      <c r="Q409" s="3">
        <f>IFERROR(VLOOKUP(B409,[10]City_Suburb_2017q3!B$2:F$479,5,FALSE),0)</f>
        <v>0</v>
      </c>
      <c r="R409" s="3">
        <f>IFERROR(VLOOKUP(B409,[11]LSG_Stats_Combined_2017q4!B$2:F$480,5,FALSE),0)</f>
        <v>0</v>
      </c>
      <c r="S409" s="3">
        <f>IFERROR(VLOOKUP(B409,[12]LSG_Stats_Combined_2018q1!B$1:G$480,5,FALSE),0)</f>
        <v>0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388500</v>
      </c>
      <c r="AB409" s="3">
        <v>415250</v>
      </c>
      <c r="AC409" s="3">
        <v>406000</v>
      </c>
      <c r="AD409" s="3">
        <v>407500</v>
      </c>
      <c r="AE409" s="3">
        <v>435000</v>
      </c>
      <c r="AF409" s="3">
        <v>500000</v>
      </c>
      <c r="AG409" s="3">
        <v>516000</v>
      </c>
      <c r="AH409" s="3">
        <v>537625</v>
      </c>
      <c r="AI409" s="3">
        <v>615000</v>
      </c>
      <c r="AJ409" s="3">
        <v>611000</v>
      </c>
      <c r="AK409" s="3">
        <v>0</v>
      </c>
      <c r="AL409" s="3">
        <v>0</v>
      </c>
      <c r="AM409" s="3">
        <v>595000</v>
      </c>
      <c r="AN409" s="4">
        <v>0</v>
      </c>
      <c r="AO409" s="4">
        <v>0</v>
      </c>
      <c r="AP409" s="4">
        <v>0</v>
      </c>
      <c r="AQ409" s="4">
        <v>0</v>
      </c>
      <c r="AR409" s="4">
        <v>0</v>
      </c>
    </row>
    <row r="410" spans="1:44" ht="15" x14ac:dyDescent="0.2">
      <c r="A410" s="2" t="s">
        <v>362</v>
      </c>
      <c r="B410" s="3" t="s">
        <v>387</v>
      </c>
      <c r="C410" s="3">
        <v>0</v>
      </c>
      <c r="D410" s="3">
        <f>IFERROR(VLOOKUP(B410,'[1]All Metro Suburbs'!B$2:D$483,3,FALSE),0)</f>
        <v>0</v>
      </c>
      <c r="E410" s="3">
        <f>IFERROR(VLOOKUP(B410,[2]LSG_Stats_Combined!B$2:D$478,3,FALSE),0)</f>
        <v>0</v>
      </c>
      <c r="F410" s="3">
        <f>IFERROR(VLOOKUP(B410,[3]Sheet1!B$2:D$478,3,FALSE),0)</f>
        <v>0</v>
      </c>
      <c r="G410" s="3">
        <v>0</v>
      </c>
      <c r="H410" s="3">
        <f>IFERROR(VLOOKUP(B410,'[1]All Metro Suburbs'!B$2:F$483,5,FALSE),)</f>
        <v>0</v>
      </c>
      <c r="I410" s="3">
        <f>IFERROR(VLOOKUP(B410,[2]LSG_Stats_Combined!B$2:F$478,5,FALSE),)</f>
        <v>0</v>
      </c>
      <c r="J410" s="3">
        <f>IFERROR(VLOOKUP(B410,[3]Sheet1!B$2:F$478,5,FALSE),0)</f>
        <v>0</v>
      </c>
      <c r="K410" s="3">
        <f>IFERROR(VLOOKUP(B410,[4]Sheet1!B$2:F$478,5,FALSE),0)</f>
        <v>0</v>
      </c>
      <c r="L410" s="3">
        <f>IFERROR(VLOOKUP(B410,[5]LSG_Stats_Combined_2016q2!B$2:F$479,5,FALSE),0)</f>
        <v>0</v>
      </c>
      <c r="M410" s="3">
        <f>IFERROR(VLOOKUP(B410,[6]LSG_Stats_Combined_2016q3!B$2:F$479,5,FALSE),0)</f>
        <v>136800</v>
      </c>
      <c r="N410" s="3">
        <f>IFERROR(VLOOKUP(B410,[7]LSG_Stats_Combined_2016q4!B$2:F$478,5,FALSE),0)</f>
        <v>0</v>
      </c>
      <c r="O410" s="3">
        <f>IFERROR(VLOOKUP(B410,[8]LSG_Stats_Combined_2017q1!B$2:F$479,5,FALSE),0)</f>
        <v>0</v>
      </c>
      <c r="P410" s="3">
        <f>IFERROR(VLOOKUP(B410,[9]LSG_Stats_Combined_2017q2!B$2:F$479,5,FALSE),0)</f>
        <v>0</v>
      </c>
      <c r="Q410" s="3">
        <f>IFERROR(VLOOKUP(B410,[10]City_Suburb_2017q3!B$2:F$479,5,FALSE),0)</f>
        <v>0</v>
      </c>
      <c r="R410" s="3">
        <f>IFERROR(VLOOKUP(B410,[11]LSG_Stats_Combined_2017q4!B$2:F$480,5,FALSE),0)</f>
        <v>300000</v>
      </c>
      <c r="S410" s="3">
        <f>IFERROR(VLOOKUP(B410,[12]LSG_Stats_Combined_2018q1!B$1:G$480,5,FALSE),0)</f>
        <v>0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311000</v>
      </c>
      <c r="Z410" s="3">
        <v>0</v>
      </c>
      <c r="AA410" s="3">
        <v>456000</v>
      </c>
      <c r="AB410" s="3">
        <v>605000</v>
      </c>
      <c r="AC410" s="3">
        <v>607000</v>
      </c>
      <c r="AD410" s="3">
        <v>640000</v>
      </c>
      <c r="AE410" s="3">
        <v>566000</v>
      </c>
      <c r="AF410" s="3">
        <v>602500</v>
      </c>
      <c r="AG410" s="3">
        <v>737000</v>
      </c>
      <c r="AH410" s="3">
        <v>722800</v>
      </c>
      <c r="AI410" s="3">
        <v>712000</v>
      </c>
      <c r="AJ410" s="3">
        <v>773000</v>
      </c>
      <c r="AK410" s="3">
        <v>429500</v>
      </c>
      <c r="AL410" s="3">
        <v>0</v>
      </c>
      <c r="AM410" s="3">
        <v>766000</v>
      </c>
      <c r="AN410" s="4">
        <v>0</v>
      </c>
      <c r="AO410" s="4">
        <v>515000</v>
      </c>
      <c r="AP410" s="4">
        <v>0</v>
      </c>
      <c r="AQ410" s="4">
        <v>399500</v>
      </c>
      <c r="AR410" s="4">
        <v>0</v>
      </c>
    </row>
    <row r="411" spans="1:44" ht="15" x14ac:dyDescent="0.2">
      <c r="A411" s="2" t="s">
        <v>362</v>
      </c>
      <c r="B411" s="3" t="s">
        <v>351</v>
      </c>
      <c r="C411" s="3">
        <v>340000</v>
      </c>
      <c r="D411" s="3">
        <f>IFERROR(VLOOKUP(B411,'[1]All Metro Suburbs'!B$2:D$483,3,FALSE),0)</f>
        <v>348000</v>
      </c>
      <c r="E411" s="3">
        <f>IFERROR(VLOOKUP(B411,[2]LSG_Stats_Combined!B$2:D$478,3,FALSE),0)</f>
        <v>347000</v>
      </c>
      <c r="F411" s="3">
        <f>IFERROR(VLOOKUP(B411,[3]Sheet1!B$2:D$478,3,FALSE),0)</f>
        <v>344000</v>
      </c>
      <c r="G411" s="3">
        <v>353000</v>
      </c>
      <c r="H411" s="3">
        <f>IFERROR(VLOOKUP(B411,'[1]All Metro Suburbs'!B$2:F$483,5,FALSE),)</f>
        <v>345000</v>
      </c>
      <c r="I411" s="3">
        <f>IFERROR(VLOOKUP(B411,[2]LSG_Stats_Combined!B$2:F$478,5,FALSE),)</f>
        <v>367500</v>
      </c>
      <c r="J411" s="3">
        <f>IFERROR(VLOOKUP(B411,[3]Sheet1!B$2:F$478,5,FALSE),0)</f>
        <v>387000</v>
      </c>
      <c r="K411" s="3">
        <f>IFERROR(VLOOKUP(B411,[4]Sheet1!B$2:F$478,5,FALSE),0)</f>
        <v>357750</v>
      </c>
      <c r="L411" s="3">
        <f>IFERROR(VLOOKUP(B411,[5]LSG_Stats_Combined_2016q2!B$2:F$479,5,FALSE),0)</f>
        <v>405100</v>
      </c>
      <c r="M411" s="3">
        <f>IFERROR(VLOOKUP(B411,[6]LSG_Stats_Combined_2016q3!B$2:F$479,5,FALSE),0)</f>
        <v>375000</v>
      </c>
      <c r="N411" s="3">
        <f>IFERROR(VLOOKUP(B411,[7]LSG_Stats_Combined_2016q4!B$2:F$478,5,FALSE),0)</f>
        <v>395000</v>
      </c>
      <c r="O411" s="3">
        <f>IFERROR(VLOOKUP(B411,[8]LSG_Stats_Combined_2017q1!B$2:F$479,5,FALSE),0)</f>
        <v>416000</v>
      </c>
      <c r="P411" s="3">
        <f>IFERROR(VLOOKUP(B411,[9]LSG_Stats_Combined_2017q2!B$2:F$479,5,FALSE),0)</f>
        <v>386000</v>
      </c>
      <c r="Q411" s="3">
        <f>IFERROR(VLOOKUP(B411,[10]City_Suburb_2017q3!B$2:F$479,5,FALSE),0)</f>
        <v>386000</v>
      </c>
      <c r="R411" s="3">
        <f>IFERROR(VLOOKUP(B411,[11]LSG_Stats_Combined_2017q4!B$2:F$480,5,FALSE),0)</f>
        <v>410000</v>
      </c>
      <c r="S411" s="3">
        <f>IFERROR(VLOOKUP(B411,[12]LSG_Stats_Combined_2018q1!B$1:G$480,5,FALSE),0)</f>
        <v>375000</v>
      </c>
      <c r="T411" s="3">
        <v>400100</v>
      </c>
      <c r="U411" s="3">
        <v>401150</v>
      </c>
      <c r="V411" s="3">
        <v>445500</v>
      </c>
      <c r="W411" s="3">
        <v>378499.5</v>
      </c>
      <c r="X411" s="3">
        <v>408250</v>
      </c>
      <c r="Y411" s="3">
        <v>375000</v>
      </c>
      <c r="Z411" s="3">
        <v>442250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0</v>
      </c>
      <c r="AK411" s="3">
        <v>622500</v>
      </c>
      <c r="AL411" s="3">
        <v>619500</v>
      </c>
      <c r="AM411" s="3">
        <v>0</v>
      </c>
      <c r="AN411" s="4">
        <v>637500</v>
      </c>
      <c r="AO411" s="4">
        <v>670000</v>
      </c>
      <c r="AP411" s="4">
        <v>722500</v>
      </c>
      <c r="AQ411" s="4">
        <v>703000</v>
      </c>
      <c r="AR411" s="4">
        <v>719000</v>
      </c>
    </row>
    <row r="412" spans="1:44" ht="15" x14ac:dyDescent="0.2">
      <c r="A412" s="2" t="s">
        <v>362</v>
      </c>
      <c r="B412" s="3" t="s">
        <v>352</v>
      </c>
      <c r="C412" s="3">
        <v>477000</v>
      </c>
      <c r="D412" s="3">
        <f>IFERROR(VLOOKUP(B412,'[1]All Metro Suburbs'!B$2:D$483,3,FALSE),0)</f>
        <v>485250</v>
      </c>
      <c r="E412" s="3">
        <f>IFERROR(VLOOKUP(B412,[2]LSG_Stats_Combined!B$2:D$478,3,FALSE),0)</f>
        <v>525750</v>
      </c>
      <c r="F412" s="3">
        <f>IFERROR(VLOOKUP(B412,[3]Sheet1!B$2:D$478,3,FALSE),0)</f>
        <v>522500</v>
      </c>
      <c r="G412" s="3">
        <v>507000</v>
      </c>
      <c r="H412" s="3">
        <f>IFERROR(VLOOKUP(B412,'[1]All Metro Suburbs'!B$2:F$483,5,FALSE),)</f>
        <v>535000</v>
      </c>
      <c r="I412" s="3">
        <f>IFERROR(VLOOKUP(B412,[2]LSG_Stats_Combined!B$2:F$478,5,FALSE),)</f>
        <v>503000</v>
      </c>
      <c r="J412" s="3">
        <f>IFERROR(VLOOKUP(B412,[3]Sheet1!B$2:F$478,5,FALSE),0)</f>
        <v>413100</v>
      </c>
      <c r="K412" s="3">
        <f>IFERROR(VLOOKUP(B412,[4]Sheet1!B$2:F$478,5,FALSE),0)</f>
        <v>560000</v>
      </c>
      <c r="L412" s="3">
        <f>IFERROR(VLOOKUP(B412,[5]LSG_Stats_Combined_2016q2!B$2:F$479,5,FALSE),0)</f>
        <v>515000</v>
      </c>
      <c r="M412" s="3">
        <f>IFERROR(VLOOKUP(B412,[6]LSG_Stats_Combined_2016q3!B$2:F$479,5,FALSE),0)</f>
        <v>530000</v>
      </c>
      <c r="N412" s="3">
        <f>IFERROR(VLOOKUP(B412,[7]LSG_Stats_Combined_2016q4!B$2:F$478,5,FALSE),0)</f>
        <v>440000</v>
      </c>
      <c r="O412" s="3">
        <f>IFERROR(VLOOKUP(B412,[8]LSG_Stats_Combined_2017q1!B$2:F$479,5,FALSE),0)</f>
        <v>537500</v>
      </c>
      <c r="P412" s="3">
        <f>IFERROR(VLOOKUP(B412,[9]LSG_Stats_Combined_2017q2!B$2:F$479,5,FALSE),0)</f>
        <v>560000</v>
      </c>
      <c r="Q412" s="3">
        <f>IFERROR(VLOOKUP(B412,[10]City_Suburb_2017q3!B$2:F$479,5,FALSE),0)</f>
        <v>630000</v>
      </c>
      <c r="R412" s="3">
        <f>IFERROR(VLOOKUP(B412,[11]LSG_Stats_Combined_2017q4!B$2:F$480,5,FALSE),0)</f>
        <v>565000</v>
      </c>
      <c r="S412" s="3">
        <f>IFERROR(VLOOKUP(B412,[12]LSG_Stats_Combined_2018q1!B$1:G$480,5,FALSE),0)</f>
        <v>595000</v>
      </c>
      <c r="T412" s="3">
        <v>570000</v>
      </c>
      <c r="U412" s="3">
        <v>511500</v>
      </c>
      <c r="V412" s="3">
        <v>504000</v>
      </c>
      <c r="W412" s="3">
        <v>557500</v>
      </c>
      <c r="X412" s="3">
        <v>560500</v>
      </c>
      <c r="Y412" s="3">
        <v>592500</v>
      </c>
      <c r="Z412" s="3">
        <v>561250</v>
      </c>
      <c r="AA412" s="3">
        <v>447500</v>
      </c>
      <c r="AB412" s="3">
        <v>402000</v>
      </c>
      <c r="AC412" s="3">
        <v>477500</v>
      </c>
      <c r="AD412" s="3">
        <v>427955</v>
      </c>
      <c r="AE412" s="3">
        <v>458750</v>
      </c>
      <c r="AF412" s="3">
        <v>542000</v>
      </c>
      <c r="AG412" s="3">
        <v>492500</v>
      </c>
      <c r="AH412" s="3">
        <v>575000</v>
      </c>
      <c r="AI412" s="3">
        <v>636000</v>
      </c>
      <c r="AJ412" s="3">
        <v>600000</v>
      </c>
      <c r="AK412" s="3">
        <v>828000</v>
      </c>
      <c r="AL412" s="3">
        <v>868000</v>
      </c>
      <c r="AM412" s="3">
        <v>598000</v>
      </c>
      <c r="AN412" s="4">
        <v>750000</v>
      </c>
      <c r="AO412" s="4">
        <v>862500</v>
      </c>
      <c r="AP412" s="4">
        <v>795000</v>
      </c>
      <c r="AQ412" s="4">
        <v>815000</v>
      </c>
      <c r="AR412" s="4">
        <v>923586</v>
      </c>
    </row>
    <row r="413" spans="1:44" ht="15" x14ac:dyDescent="0.2">
      <c r="A413" s="2" t="s">
        <v>362</v>
      </c>
      <c r="B413" s="3" t="s">
        <v>302</v>
      </c>
      <c r="C413" s="3">
        <v>0</v>
      </c>
      <c r="D413" s="3">
        <f>IFERROR(VLOOKUP(B413,'[1]All Metro Suburbs'!B$2:D$483,3,FALSE),0)</f>
        <v>0</v>
      </c>
      <c r="E413" s="3">
        <f>IFERROR(VLOOKUP(B413,[2]LSG_Stats_Combined!B$2:D$478,3,FALSE),0)</f>
        <v>0</v>
      </c>
      <c r="F413" s="3">
        <f>IFERROR(VLOOKUP(B413,[3]Sheet1!B$2:D$478,3,FALSE),0)</f>
        <v>0</v>
      </c>
      <c r="G413" s="3">
        <v>0</v>
      </c>
      <c r="H413" s="3">
        <f>IFERROR(VLOOKUP(B413,'[1]All Metro Suburbs'!B$2:F$483,5,FALSE),)</f>
        <v>0</v>
      </c>
      <c r="I413" s="3">
        <f>IFERROR(VLOOKUP(B413,[2]LSG_Stats_Combined!B$2:F$478,5,FALSE),)</f>
        <v>0</v>
      </c>
      <c r="J413" s="3">
        <f>IFERROR(VLOOKUP(B413,[3]Sheet1!B$2:F$478,5,FALSE),0)</f>
        <v>0</v>
      </c>
      <c r="K413" s="3">
        <f>IFERROR(VLOOKUP(B413,[4]Sheet1!B$2:F$478,5,FALSE),0)</f>
        <v>0</v>
      </c>
      <c r="L413" s="3">
        <f>IFERROR(VLOOKUP(B413,[5]LSG_Stats_Combined_2016q2!B$2:F$479,5,FALSE),0)</f>
        <v>0</v>
      </c>
      <c r="M413" s="3">
        <f>IFERROR(VLOOKUP(B413,[6]LSG_Stats_Combined_2016q3!B$2:F$479,5,FALSE),0)</f>
        <v>0</v>
      </c>
      <c r="N413" s="3">
        <f>IFERROR(VLOOKUP(B413,[7]LSG_Stats_Combined_2016q4!B$2:F$478,5,FALSE),0)</f>
        <v>0</v>
      </c>
      <c r="O413" s="3">
        <f>IFERROR(VLOOKUP(B413,[8]LSG_Stats_Combined_2017q1!B$2:F$479,5,FALSE),0)</f>
        <v>0</v>
      </c>
      <c r="P413" s="3">
        <f>IFERROR(VLOOKUP(B413,[9]LSG_Stats_Combined_2017q2!B$2:F$479,5,FALSE),0)</f>
        <v>0</v>
      </c>
      <c r="Q413" s="3">
        <f>IFERROR(VLOOKUP(B413,[10]City_Suburb_2017q3!B$2:F$479,5,FALSE),0)</f>
        <v>0</v>
      </c>
      <c r="R413" s="3">
        <f>IFERROR(VLOOKUP(B413,[11]LSG_Stats_Combined_2017q4!B$2:F$480,5,FALSE),0)</f>
        <v>0</v>
      </c>
      <c r="S413" s="3">
        <f>IFERROR(VLOOKUP(B413,[12]LSG_Stats_Combined_2018q1!B$1:G$480,5,FALSE),0)</f>
        <v>0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460250</v>
      </c>
      <c r="AB413" s="3">
        <v>520000</v>
      </c>
      <c r="AC413" s="3">
        <v>515000</v>
      </c>
      <c r="AD413" s="3">
        <v>530000</v>
      </c>
      <c r="AE413" s="3">
        <v>535000</v>
      </c>
      <c r="AF413" s="3">
        <v>570500</v>
      </c>
      <c r="AG413" s="3">
        <v>647500</v>
      </c>
      <c r="AH413" s="3">
        <v>637000</v>
      </c>
      <c r="AI413" s="3">
        <v>620000</v>
      </c>
      <c r="AJ413" s="3">
        <v>767500</v>
      </c>
      <c r="AK413" s="3">
        <v>0</v>
      </c>
      <c r="AL413" s="3">
        <v>0</v>
      </c>
      <c r="AM413" s="3">
        <v>735000</v>
      </c>
      <c r="AN413" s="4">
        <v>0</v>
      </c>
      <c r="AO413" s="4">
        <v>0</v>
      </c>
      <c r="AP413" s="4">
        <v>0</v>
      </c>
      <c r="AQ413" s="4">
        <v>0</v>
      </c>
      <c r="AR413" s="4">
        <v>0</v>
      </c>
    </row>
    <row r="414" spans="1:44" ht="15" x14ac:dyDescent="0.2">
      <c r="A414" s="2" t="s">
        <v>388</v>
      </c>
      <c r="B414" s="3" t="s">
        <v>389</v>
      </c>
      <c r="C414" s="3">
        <v>400000</v>
      </c>
      <c r="D414" s="3">
        <f>IFERROR(VLOOKUP(B414,'[1]All Metro Suburbs'!B$2:D$483,3,FALSE),0)</f>
        <v>345000</v>
      </c>
      <c r="E414" s="3">
        <f>IFERROR(VLOOKUP(B414,[2]LSG_Stats_Combined!B$2:D$478,3,FALSE),0)</f>
        <v>328750</v>
      </c>
      <c r="F414" s="3">
        <f>IFERROR(VLOOKUP(B414,[3]Sheet1!B$2:D$478,3,FALSE),0)</f>
        <v>330000</v>
      </c>
      <c r="G414" s="3">
        <v>380000</v>
      </c>
      <c r="H414" s="3">
        <f>IFERROR(VLOOKUP(B414,'[1]All Metro Suburbs'!B$2:F$483,5,FALSE),)</f>
        <v>398000</v>
      </c>
      <c r="I414" s="3">
        <f>IFERROR(VLOOKUP(B414,[2]LSG_Stats_Combined!B$2:F$478,5,FALSE),)</f>
        <v>377500</v>
      </c>
      <c r="J414" s="3">
        <f>IFERROR(VLOOKUP(B414,[3]Sheet1!B$2:F$478,5,FALSE),0)</f>
        <v>375000</v>
      </c>
      <c r="K414" s="3">
        <f>IFERROR(VLOOKUP(B414,[4]Sheet1!B$2:F$478,5,FALSE),0)</f>
        <v>320000</v>
      </c>
      <c r="L414" s="3">
        <f>IFERROR(VLOOKUP(B414,[5]LSG_Stats_Combined_2016q2!B$2:F$479,5,FALSE),0)</f>
        <v>420000</v>
      </c>
      <c r="M414" s="3">
        <f>IFERROR(VLOOKUP(B414,[6]LSG_Stats_Combined_2016q3!B$2:F$479,5,FALSE),0)</f>
        <v>370000</v>
      </c>
      <c r="N414" s="3">
        <f>IFERROR(VLOOKUP(B414,[7]LSG_Stats_Combined_2016q4!B$2:F$478,5,FALSE),0)</f>
        <v>370000</v>
      </c>
      <c r="O414" s="3">
        <f>IFERROR(VLOOKUP(B414,[8]LSG_Stats_Combined_2017q1!B$2:F$479,5,FALSE),0)</f>
        <v>400800</v>
      </c>
      <c r="P414" s="3">
        <f>IFERROR(VLOOKUP(B414,[9]LSG_Stats_Combined_2017q2!B$2:F$479,5,FALSE),0)</f>
        <v>422000</v>
      </c>
      <c r="Q414" s="3">
        <f>IFERROR(VLOOKUP(B414,[10]City_Suburb_2017q3!B$2:F$479,5,FALSE),0)</f>
        <v>385000</v>
      </c>
      <c r="R414" s="3">
        <f>IFERROR(VLOOKUP(B414,[11]LSG_Stats_Combined_2017q4!B$2:F$480,5,FALSE),0)</f>
        <v>397500</v>
      </c>
      <c r="S414" s="3">
        <f>IFERROR(VLOOKUP(B414,[12]LSG_Stats_Combined_2018q1!B$1:G$480,5,FALSE),0)</f>
        <v>390000</v>
      </c>
      <c r="T414" s="3">
        <v>381000</v>
      </c>
      <c r="U414" s="3">
        <v>431000</v>
      </c>
      <c r="V414" s="3">
        <v>397500</v>
      </c>
      <c r="W414" s="3">
        <v>424500</v>
      </c>
      <c r="X414" s="3">
        <v>403000</v>
      </c>
      <c r="Y414" s="3">
        <v>375000</v>
      </c>
      <c r="Z414" s="3">
        <v>473250</v>
      </c>
      <c r="AA414" s="3">
        <v>420000</v>
      </c>
      <c r="AB414" s="3">
        <v>410000</v>
      </c>
      <c r="AC414" s="3">
        <v>408500</v>
      </c>
      <c r="AD414" s="3">
        <v>435500</v>
      </c>
      <c r="AE414" s="3">
        <v>473500</v>
      </c>
      <c r="AF414" s="3">
        <v>505000</v>
      </c>
      <c r="AG414" s="3">
        <v>503750</v>
      </c>
      <c r="AH414" s="3">
        <v>547500</v>
      </c>
      <c r="AI414" s="3">
        <v>575000</v>
      </c>
      <c r="AJ414" s="3">
        <v>576000</v>
      </c>
      <c r="AK414" s="3">
        <v>612500</v>
      </c>
      <c r="AL414" s="3">
        <v>648000</v>
      </c>
      <c r="AM414" s="3">
        <v>690000</v>
      </c>
      <c r="AN414" s="4">
        <v>590000</v>
      </c>
      <c r="AO414" s="4">
        <v>604500</v>
      </c>
      <c r="AP414" s="4">
        <v>665000</v>
      </c>
      <c r="AQ414" s="4">
        <v>684000</v>
      </c>
      <c r="AR414" s="4">
        <v>680000</v>
      </c>
    </row>
    <row r="415" spans="1:44" ht="15" x14ac:dyDescent="0.2">
      <c r="A415" s="2" t="s">
        <v>388</v>
      </c>
      <c r="B415" s="3" t="s">
        <v>312</v>
      </c>
      <c r="C415" s="3">
        <v>412500</v>
      </c>
      <c r="D415" s="3">
        <f>IFERROR(VLOOKUP(B415,'[1]All Metro Suburbs'!B$2:D$483,3,FALSE),0)</f>
        <v>429750</v>
      </c>
      <c r="E415" s="3">
        <f>IFERROR(VLOOKUP(B415,[2]LSG_Stats_Combined!B$2:D$478,3,FALSE),0)</f>
        <v>483000</v>
      </c>
      <c r="F415" s="3">
        <f>IFERROR(VLOOKUP(B415,[3]Sheet1!B$2:D$478,3,FALSE),0)</f>
        <v>410000</v>
      </c>
      <c r="G415" s="3">
        <v>427500</v>
      </c>
      <c r="H415" s="3">
        <f>IFERROR(VLOOKUP(B415,'[1]All Metro Suburbs'!B$2:F$483,5,FALSE),)</f>
        <v>443500</v>
      </c>
      <c r="I415" s="3">
        <f>IFERROR(VLOOKUP(B415,[2]LSG_Stats_Combined!B$2:F$478,5,FALSE),)</f>
        <v>453500</v>
      </c>
      <c r="J415" s="3">
        <f>IFERROR(VLOOKUP(B415,[3]Sheet1!B$2:F$478,5,FALSE),0)</f>
        <v>480000</v>
      </c>
      <c r="K415" s="3">
        <f>IFERROR(VLOOKUP(B415,[4]Sheet1!B$2:F$478,5,FALSE),0)</f>
        <v>462500</v>
      </c>
      <c r="L415" s="3">
        <f>IFERROR(VLOOKUP(B415,[5]LSG_Stats_Combined_2016q2!B$2:F$479,5,FALSE),0)</f>
        <v>410000</v>
      </c>
      <c r="M415" s="3">
        <f>IFERROR(VLOOKUP(B415,[6]LSG_Stats_Combined_2016q3!B$2:F$479,5,FALSE),0)</f>
        <v>422000</v>
      </c>
      <c r="N415" s="3">
        <f>IFERROR(VLOOKUP(B415,[7]LSG_Stats_Combined_2016q4!B$2:F$478,5,FALSE),0)</f>
        <v>470000</v>
      </c>
      <c r="O415" s="3">
        <f>IFERROR(VLOOKUP(B415,[8]LSG_Stats_Combined_2017q1!B$2:F$479,5,FALSE),0)</f>
        <v>540000</v>
      </c>
      <c r="P415" s="3">
        <f>IFERROR(VLOOKUP(B415,[9]LSG_Stats_Combined_2017q2!B$2:F$479,5,FALSE),0)</f>
        <v>463000</v>
      </c>
      <c r="Q415" s="3">
        <f>IFERROR(VLOOKUP(B415,[10]City_Suburb_2017q3!B$2:F$479,5,FALSE),0)</f>
        <v>555000</v>
      </c>
      <c r="R415" s="3">
        <f>IFERROR(VLOOKUP(B415,[11]LSG_Stats_Combined_2017q4!B$2:F$480,5,FALSE),0)</f>
        <v>486000</v>
      </c>
      <c r="S415" s="3">
        <f>IFERROR(VLOOKUP(B415,[12]LSG_Stats_Combined_2018q1!B$1:G$480,5,FALSE),0)</f>
        <v>481750</v>
      </c>
      <c r="T415" s="3">
        <v>475000</v>
      </c>
      <c r="U415" s="3">
        <v>546250</v>
      </c>
      <c r="V415" s="3">
        <v>520000</v>
      </c>
      <c r="W415" s="3">
        <v>505000</v>
      </c>
      <c r="X415" s="3">
        <v>458668</v>
      </c>
      <c r="Y415" s="3">
        <v>432000</v>
      </c>
      <c r="Z415" s="3">
        <v>480000</v>
      </c>
      <c r="AA415" s="3">
        <v>415000</v>
      </c>
      <c r="AB415" s="3">
        <v>421000</v>
      </c>
      <c r="AC415" s="3">
        <v>452000</v>
      </c>
      <c r="AD415" s="3">
        <v>505000</v>
      </c>
      <c r="AE415" s="3">
        <v>460000</v>
      </c>
      <c r="AF415" s="3">
        <v>515000</v>
      </c>
      <c r="AG415" s="3">
        <v>490750</v>
      </c>
      <c r="AH415" s="3">
        <v>507500</v>
      </c>
      <c r="AI415" s="3">
        <v>600000</v>
      </c>
      <c r="AJ415" s="3">
        <v>616500</v>
      </c>
      <c r="AK415" s="3">
        <v>734000</v>
      </c>
      <c r="AL415" s="3">
        <v>655000</v>
      </c>
      <c r="AM415" s="3">
        <v>625100</v>
      </c>
      <c r="AN415" s="4">
        <v>814500</v>
      </c>
      <c r="AO415" s="4">
        <v>800000</v>
      </c>
      <c r="AP415" s="4">
        <v>735000</v>
      </c>
      <c r="AQ415" s="4">
        <v>800000</v>
      </c>
      <c r="AR415" s="4">
        <v>793250</v>
      </c>
    </row>
    <row r="416" spans="1:44" ht="15" x14ac:dyDescent="0.2">
      <c r="A416" s="2" t="s">
        <v>388</v>
      </c>
      <c r="B416" s="3" t="s">
        <v>390</v>
      </c>
      <c r="C416" s="3">
        <v>342000</v>
      </c>
      <c r="D416" s="3">
        <f>IFERROR(VLOOKUP(B416,'[1]All Metro Suburbs'!B$2:D$483,3,FALSE),0)</f>
        <v>372500</v>
      </c>
      <c r="E416" s="3">
        <f>IFERROR(VLOOKUP(B416,[2]LSG_Stats_Combined!B$2:D$478,3,FALSE),0)</f>
        <v>365000</v>
      </c>
      <c r="F416" s="3">
        <f>IFERROR(VLOOKUP(B416,[3]Sheet1!B$2:D$478,3,FALSE),0)</f>
        <v>357500</v>
      </c>
      <c r="G416" s="3">
        <v>387000</v>
      </c>
      <c r="H416" s="3">
        <f>IFERROR(VLOOKUP(B416,'[1]All Metro Suburbs'!B$2:F$483,5,FALSE),)</f>
        <v>350000</v>
      </c>
      <c r="I416" s="3">
        <f>IFERROR(VLOOKUP(B416,[2]LSG_Stats_Combined!B$2:F$478,5,FALSE),)</f>
        <v>385500</v>
      </c>
      <c r="J416" s="3">
        <f>IFERROR(VLOOKUP(B416,[3]Sheet1!B$2:F$478,5,FALSE),0)</f>
        <v>362500</v>
      </c>
      <c r="K416" s="3">
        <f>IFERROR(VLOOKUP(B416,[4]Sheet1!B$2:F$478,5,FALSE),0)</f>
        <v>374000</v>
      </c>
      <c r="L416" s="3">
        <f>IFERROR(VLOOKUP(B416,[5]LSG_Stats_Combined_2016q2!B$2:F$479,5,FALSE),0)</f>
        <v>416400</v>
      </c>
      <c r="M416" s="3">
        <f>IFERROR(VLOOKUP(B416,[6]LSG_Stats_Combined_2016q3!B$2:F$479,5,FALSE),0)</f>
        <v>403750</v>
      </c>
      <c r="N416" s="3">
        <f>IFERROR(VLOOKUP(B416,[7]LSG_Stats_Combined_2016q4!B$2:F$478,5,FALSE),0)</f>
        <v>400000</v>
      </c>
      <c r="O416" s="3">
        <f>IFERROR(VLOOKUP(B416,[8]LSG_Stats_Combined_2017q1!B$2:F$479,5,FALSE),0)</f>
        <v>346250</v>
      </c>
      <c r="P416" s="3">
        <f>IFERROR(VLOOKUP(B416,[9]LSG_Stats_Combined_2017q2!B$2:F$479,5,FALSE),0)</f>
        <v>425000</v>
      </c>
      <c r="Q416" s="3">
        <f>IFERROR(VLOOKUP(B416,[10]City_Suburb_2017q3!B$2:F$479,5,FALSE),0)</f>
        <v>409200</v>
      </c>
      <c r="R416" s="3">
        <f>IFERROR(VLOOKUP(B416,[11]LSG_Stats_Combined_2017q4!B$2:F$480,5,FALSE),0)</f>
        <v>400000</v>
      </c>
      <c r="S416" s="3">
        <f>IFERROR(VLOOKUP(B416,[12]LSG_Stats_Combined_2018q1!B$1:G$480,5,FALSE),0)</f>
        <v>372500</v>
      </c>
      <c r="T416" s="3">
        <v>432500</v>
      </c>
      <c r="U416" s="3">
        <v>406000</v>
      </c>
      <c r="V416" s="3">
        <v>450000</v>
      </c>
      <c r="W416" s="3">
        <v>407499</v>
      </c>
      <c r="X416" s="3">
        <v>410000</v>
      </c>
      <c r="Y416" s="3">
        <v>370000</v>
      </c>
      <c r="Z416" s="3">
        <v>422000</v>
      </c>
      <c r="AA416" s="3">
        <v>575000</v>
      </c>
      <c r="AB416" s="3">
        <v>487500</v>
      </c>
      <c r="AC416" s="3">
        <v>532500</v>
      </c>
      <c r="AD416" s="3">
        <v>550000</v>
      </c>
      <c r="AE416" s="3">
        <v>589750</v>
      </c>
      <c r="AF416" s="3">
        <v>712393</v>
      </c>
      <c r="AG416" s="3">
        <v>584000</v>
      </c>
      <c r="AH416" s="3">
        <v>540000</v>
      </c>
      <c r="AI416" s="3">
        <v>717500</v>
      </c>
      <c r="AJ416" s="3">
        <v>715000</v>
      </c>
      <c r="AK416" s="3">
        <v>575000</v>
      </c>
      <c r="AL416" s="3">
        <v>631666.5</v>
      </c>
      <c r="AM416" s="3">
        <v>715000</v>
      </c>
      <c r="AN416" s="4">
        <v>645888</v>
      </c>
      <c r="AO416" s="4">
        <v>631000</v>
      </c>
      <c r="AP416" s="4">
        <v>622500</v>
      </c>
      <c r="AQ416" s="4">
        <v>709000</v>
      </c>
      <c r="AR416" s="4">
        <v>755000</v>
      </c>
    </row>
    <row r="417" spans="1:44" ht="15" x14ac:dyDescent="0.2">
      <c r="A417" s="2" t="s">
        <v>388</v>
      </c>
      <c r="B417" s="3" t="s">
        <v>320</v>
      </c>
      <c r="C417" s="3">
        <v>329250</v>
      </c>
      <c r="D417" s="3">
        <f>IFERROR(VLOOKUP(B417,'[1]All Metro Suburbs'!B$2:D$483,3,FALSE),0)</f>
        <v>382000</v>
      </c>
      <c r="E417" s="3">
        <f>IFERROR(VLOOKUP(B417,[2]LSG_Stats_Combined!B$2:D$478,3,FALSE),0)</f>
        <v>360000</v>
      </c>
      <c r="F417" s="3">
        <f>IFERROR(VLOOKUP(B417,[3]Sheet1!B$2:D$478,3,FALSE),0)</f>
        <v>330000</v>
      </c>
      <c r="G417" s="3">
        <v>355000</v>
      </c>
      <c r="H417" s="3">
        <f>IFERROR(VLOOKUP(B417,'[1]All Metro Suburbs'!B$2:F$483,5,FALSE),)</f>
        <v>400000</v>
      </c>
      <c r="I417" s="3">
        <f>IFERROR(VLOOKUP(B417,[2]LSG_Stats_Combined!B$2:F$478,5,FALSE),)</f>
        <v>367500</v>
      </c>
      <c r="J417" s="3">
        <f>IFERROR(VLOOKUP(B417,[3]Sheet1!B$2:F$478,5,FALSE),0)</f>
        <v>355000</v>
      </c>
      <c r="K417" s="3">
        <f>IFERROR(VLOOKUP(B417,[4]Sheet1!B$2:F$478,5,FALSE),0)</f>
        <v>443000</v>
      </c>
      <c r="L417" s="3">
        <f>IFERROR(VLOOKUP(B417,[5]LSG_Stats_Combined_2016q2!B$2:F$479,5,FALSE),0)</f>
        <v>360000</v>
      </c>
      <c r="M417" s="3">
        <f>IFERROR(VLOOKUP(B417,[6]LSG_Stats_Combined_2016q3!B$2:F$479,5,FALSE),0)</f>
        <v>378750</v>
      </c>
      <c r="N417" s="3">
        <f>IFERROR(VLOOKUP(B417,[7]LSG_Stats_Combined_2016q4!B$2:F$478,5,FALSE),0)</f>
        <v>395000</v>
      </c>
      <c r="O417" s="3">
        <f>IFERROR(VLOOKUP(B417,[8]LSG_Stats_Combined_2017q1!B$2:F$479,5,FALSE),0)</f>
        <v>380000</v>
      </c>
      <c r="P417" s="3">
        <f>IFERROR(VLOOKUP(B417,[9]LSG_Stats_Combined_2017q2!B$2:F$479,5,FALSE),0)</f>
        <v>358000</v>
      </c>
      <c r="Q417" s="3">
        <f>IFERROR(VLOOKUP(B417,[10]City_Suburb_2017q3!B$2:F$479,5,FALSE),0)</f>
        <v>396000</v>
      </c>
      <c r="R417" s="3">
        <f>IFERROR(VLOOKUP(B417,[11]LSG_Stats_Combined_2017q4!B$2:F$480,5,FALSE),0)</f>
        <v>422500</v>
      </c>
      <c r="S417" s="3">
        <f>IFERROR(VLOOKUP(B417,[12]LSG_Stats_Combined_2018q1!B$1:G$480,5,FALSE),0)</f>
        <v>385000</v>
      </c>
      <c r="T417" s="3">
        <v>438500</v>
      </c>
      <c r="U417" s="3">
        <v>388250</v>
      </c>
      <c r="V417" s="3">
        <v>440000</v>
      </c>
      <c r="W417" s="3">
        <v>396250</v>
      </c>
      <c r="X417" s="3">
        <v>397500</v>
      </c>
      <c r="Y417" s="3">
        <v>404000</v>
      </c>
      <c r="Z417" s="3">
        <v>438500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0</v>
      </c>
      <c r="AK417" s="3">
        <v>595000</v>
      </c>
      <c r="AL417" s="3">
        <v>620000</v>
      </c>
      <c r="AM417" s="3">
        <v>0</v>
      </c>
      <c r="AN417" s="4">
        <v>687500</v>
      </c>
      <c r="AO417" s="4">
        <v>655000</v>
      </c>
      <c r="AP417" s="4">
        <v>670000</v>
      </c>
      <c r="AQ417" s="4">
        <v>770000</v>
      </c>
      <c r="AR417" s="4">
        <v>746000</v>
      </c>
    </row>
    <row r="418" spans="1:44" ht="15" x14ac:dyDescent="0.2">
      <c r="A418" s="2" t="s">
        <v>388</v>
      </c>
      <c r="B418" s="3" t="s">
        <v>391</v>
      </c>
      <c r="C418" s="3">
        <v>395000</v>
      </c>
      <c r="D418" s="3">
        <f>IFERROR(VLOOKUP(B418,'[1]All Metro Suburbs'!B$2:D$483,3,FALSE),0)</f>
        <v>420000</v>
      </c>
      <c r="E418" s="3">
        <f>IFERROR(VLOOKUP(B418,[2]LSG_Stats_Combined!B$2:D$478,3,FALSE),0)</f>
        <v>406000</v>
      </c>
      <c r="F418" s="3">
        <f>IFERROR(VLOOKUP(B418,[3]Sheet1!B$2:D$478,3,FALSE),0)</f>
        <v>450500</v>
      </c>
      <c r="G418" s="3">
        <v>464000</v>
      </c>
      <c r="H418" s="3">
        <f>IFERROR(VLOOKUP(B418,'[1]All Metro Suburbs'!B$2:F$483,5,FALSE),)</f>
        <v>470000</v>
      </c>
      <c r="I418" s="3">
        <f>IFERROR(VLOOKUP(B418,[2]LSG_Stats_Combined!B$2:F$478,5,FALSE),)</f>
        <v>385000</v>
      </c>
      <c r="J418" s="3">
        <f>IFERROR(VLOOKUP(B418,[3]Sheet1!B$2:F$478,5,FALSE),0)</f>
        <v>481000</v>
      </c>
      <c r="K418" s="3">
        <f>IFERROR(VLOOKUP(B418,[4]Sheet1!B$2:F$478,5,FALSE),0)</f>
        <v>444000</v>
      </c>
      <c r="L418" s="3">
        <f>IFERROR(VLOOKUP(B418,[5]LSG_Stats_Combined_2016q2!B$2:F$479,5,FALSE),0)</f>
        <v>470000</v>
      </c>
      <c r="M418" s="3">
        <f>IFERROR(VLOOKUP(B418,[6]LSG_Stats_Combined_2016q3!B$2:F$479,5,FALSE),0)</f>
        <v>494000</v>
      </c>
      <c r="N418" s="3">
        <f>IFERROR(VLOOKUP(B418,[7]LSG_Stats_Combined_2016q4!B$2:F$478,5,FALSE),0)</f>
        <v>447500</v>
      </c>
      <c r="O418" s="3">
        <f>IFERROR(VLOOKUP(B418,[8]LSG_Stats_Combined_2017q1!B$2:F$479,5,FALSE),0)</f>
        <v>485000</v>
      </c>
      <c r="P418" s="3">
        <f>IFERROR(VLOOKUP(B418,[9]LSG_Stats_Combined_2017q2!B$2:F$479,5,FALSE),0)</f>
        <v>446750</v>
      </c>
      <c r="Q418" s="3">
        <f>IFERROR(VLOOKUP(B418,[10]City_Suburb_2017q3!B$2:F$479,5,FALSE),0)</f>
        <v>482000</v>
      </c>
      <c r="R418" s="3">
        <f>IFERROR(VLOOKUP(B418,[11]LSG_Stats_Combined_2017q4!B$2:F$480,5,FALSE),0)</f>
        <v>504000</v>
      </c>
      <c r="S418" s="3">
        <f>IFERROR(VLOOKUP(B418,[12]LSG_Stats_Combined_2018q1!B$1:G$480,5,FALSE),0)</f>
        <v>460000</v>
      </c>
      <c r="T418" s="3">
        <v>482500</v>
      </c>
      <c r="U418" s="3">
        <v>485000</v>
      </c>
      <c r="V418" s="3">
        <v>495000</v>
      </c>
      <c r="W418" s="3">
        <v>442500</v>
      </c>
      <c r="X418" s="3">
        <v>475000</v>
      </c>
      <c r="Y418" s="3">
        <v>560000</v>
      </c>
      <c r="Z418" s="3">
        <v>482000</v>
      </c>
      <c r="AA418" s="3">
        <v>457500</v>
      </c>
      <c r="AB418" s="3">
        <v>479500</v>
      </c>
      <c r="AC418" s="3">
        <v>505500</v>
      </c>
      <c r="AD418" s="3">
        <v>430000</v>
      </c>
      <c r="AE418" s="3">
        <v>485000</v>
      </c>
      <c r="AF418" s="3">
        <v>490000</v>
      </c>
      <c r="AG418" s="3">
        <v>594250</v>
      </c>
      <c r="AH418" s="3">
        <v>590000</v>
      </c>
      <c r="AI418" s="3">
        <v>637500</v>
      </c>
      <c r="AJ418" s="3">
        <v>634000</v>
      </c>
      <c r="AK418" s="3">
        <v>693000</v>
      </c>
      <c r="AL418" s="3">
        <v>652000</v>
      </c>
      <c r="AM418" s="3">
        <v>582500</v>
      </c>
      <c r="AN418" s="4">
        <v>737500</v>
      </c>
      <c r="AO418" s="4">
        <v>705000</v>
      </c>
      <c r="AP418" s="4">
        <v>720500</v>
      </c>
      <c r="AQ418" s="4">
        <v>811000</v>
      </c>
      <c r="AR418" s="4">
        <v>863500</v>
      </c>
    </row>
    <row r="419" spans="1:44" ht="15" x14ac:dyDescent="0.2">
      <c r="A419" s="2" t="s">
        <v>388</v>
      </c>
      <c r="B419" s="3" t="s">
        <v>288</v>
      </c>
      <c r="C419" s="3">
        <v>0</v>
      </c>
      <c r="D419" s="3">
        <f>IFERROR(VLOOKUP(B419,'[1]All Metro Suburbs'!B$2:D$483,3,FALSE),0)</f>
        <v>0</v>
      </c>
      <c r="E419" s="3">
        <f>IFERROR(VLOOKUP(B419,[2]LSG_Stats_Combined!B$2:D$478,3,FALSE),0)</f>
        <v>0</v>
      </c>
      <c r="F419" s="3">
        <f>IFERROR(VLOOKUP(B419,[3]Sheet1!B$2:D$478,3,FALSE),0)</f>
        <v>0</v>
      </c>
      <c r="G419" s="3">
        <v>0</v>
      </c>
      <c r="H419" s="3">
        <f>IFERROR(VLOOKUP(B419,'[1]All Metro Suburbs'!B$2:F$483,5,FALSE),)</f>
        <v>0</v>
      </c>
      <c r="I419" s="3">
        <f>IFERROR(VLOOKUP(B419,[2]LSG_Stats_Combined!B$2:F$478,5,FALSE),)</f>
        <v>0</v>
      </c>
      <c r="J419" s="3">
        <f>IFERROR(VLOOKUP(B419,[3]Sheet1!B$2:F$478,5,FALSE),0)</f>
        <v>0</v>
      </c>
      <c r="K419" s="3">
        <f>IFERROR(VLOOKUP(B419,[4]Sheet1!B$2:F$478,5,FALSE),0)</f>
        <v>0</v>
      </c>
      <c r="L419" s="3">
        <f>IFERROR(VLOOKUP(B419,[5]LSG_Stats_Combined_2016q2!B$2:F$479,5,FALSE),0)</f>
        <v>0</v>
      </c>
      <c r="M419" s="3">
        <f>IFERROR(VLOOKUP(B419,[6]LSG_Stats_Combined_2016q3!B$2:F$479,5,FALSE),0)</f>
        <v>0</v>
      </c>
      <c r="N419" s="3">
        <f>IFERROR(VLOOKUP(B419,[7]LSG_Stats_Combined_2016q4!B$2:F$478,5,FALSE),0)</f>
        <v>0</v>
      </c>
      <c r="O419" s="3">
        <f>IFERROR(VLOOKUP(B419,[8]LSG_Stats_Combined_2017q1!B$2:F$479,5,FALSE),0)</f>
        <v>0</v>
      </c>
      <c r="P419" s="3">
        <f>IFERROR(VLOOKUP(B419,[9]LSG_Stats_Combined_2017q2!B$2:F$479,5,FALSE),0)</f>
        <v>0</v>
      </c>
      <c r="Q419" s="3">
        <f>IFERROR(VLOOKUP(B419,[10]City_Suburb_2017q3!B$2:F$479,5,FALSE),0)</f>
        <v>0</v>
      </c>
      <c r="R419" s="3">
        <f>IFERROR(VLOOKUP(B419,[11]LSG_Stats_Combined_2017q4!B$2:F$480,5,FALSE),0)</f>
        <v>0</v>
      </c>
      <c r="S419" s="3">
        <f>IFERROR(VLOOKUP(B419,[12]LSG_Stats_Combined_2018q1!B$1:G$480,5,FALSE),0)</f>
        <v>0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610000</v>
      </c>
      <c r="AB419" s="3">
        <v>448750</v>
      </c>
      <c r="AC419" s="3">
        <v>421000</v>
      </c>
      <c r="AD419" s="3">
        <v>540000</v>
      </c>
      <c r="AE419" s="3">
        <v>562000</v>
      </c>
      <c r="AF419" s="3">
        <v>552500</v>
      </c>
      <c r="AG419" s="3">
        <v>662500</v>
      </c>
      <c r="AH419" s="3">
        <v>710000</v>
      </c>
      <c r="AI419" s="3">
        <v>797500</v>
      </c>
      <c r="AJ419" s="3">
        <v>667000</v>
      </c>
      <c r="AK419" s="3">
        <v>0</v>
      </c>
      <c r="AL419" s="3">
        <v>0</v>
      </c>
      <c r="AM419" s="3">
        <v>590000</v>
      </c>
      <c r="AN419" s="4">
        <v>0</v>
      </c>
      <c r="AO419" s="4">
        <v>0</v>
      </c>
      <c r="AP419" s="4">
        <v>0</v>
      </c>
      <c r="AQ419" s="4">
        <v>0</v>
      </c>
      <c r="AR419" s="4">
        <v>0</v>
      </c>
    </row>
    <row r="420" spans="1:44" ht="15" x14ac:dyDescent="0.2">
      <c r="A420" s="2" t="s">
        <v>388</v>
      </c>
      <c r="B420" s="3" t="s">
        <v>392</v>
      </c>
      <c r="C420" s="3">
        <v>475000</v>
      </c>
      <c r="D420" s="3">
        <f>IFERROR(VLOOKUP(B420,'[1]All Metro Suburbs'!B$2:D$483,3,FALSE),0)</f>
        <v>388000</v>
      </c>
      <c r="E420" s="3">
        <f>IFERROR(VLOOKUP(B420,[2]LSG_Stats_Combined!B$2:D$478,3,FALSE),0)</f>
        <v>430000</v>
      </c>
      <c r="F420" s="3">
        <f>IFERROR(VLOOKUP(B420,[3]Sheet1!B$2:D$478,3,FALSE),0)</f>
        <v>405000</v>
      </c>
      <c r="G420" s="3">
        <v>407000</v>
      </c>
      <c r="H420" s="3">
        <f>IFERROR(VLOOKUP(B420,'[1]All Metro Suburbs'!B$2:F$483,5,FALSE),)</f>
        <v>425000</v>
      </c>
      <c r="I420" s="3">
        <f>IFERROR(VLOOKUP(B420,[2]LSG_Stats_Combined!B$2:F$478,5,FALSE),)</f>
        <v>390000</v>
      </c>
      <c r="J420" s="3">
        <f>IFERROR(VLOOKUP(B420,[3]Sheet1!B$2:F$478,5,FALSE),0)</f>
        <v>410250</v>
      </c>
      <c r="K420" s="3">
        <f>IFERROR(VLOOKUP(B420,[4]Sheet1!B$2:F$478,5,FALSE),0)</f>
        <v>442500</v>
      </c>
      <c r="L420" s="3">
        <f>IFERROR(VLOOKUP(B420,[5]LSG_Stats_Combined_2016q2!B$2:F$479,5,FALSE),0)</f>
        <v>455000</v>
      </c>
      <c r="M420" s="3">
        <f>IFERROR(VLOOKUP(B420,[6]LSG_Stats_Combined_2016q3!B$2:F$479,5,FALSE),0)</f>
        <v>418500</v>
      </c>
      <c r="N420" s="3">
        <f>IFERROR(VLOOKUP(B420,[7]LSG_Stats_Combined_2016q4!B$2:F$478,5,FALSE),0)</f>
        <v>450500</v>
      </c>
      <c r="O420" s="3">
        <f>IFERROR(VLOOKUP(B420,[8]LSG_Stats_Combined_2017q1!B$2:F$479,5,FALSE),0)</f>
        <v>458000</v>
      </c>
      <c r="P420" s="3">
        <f>IFERROR(VLOOKUP(B420,[9]LSG_Stats_Combined_2017q2!B$2:F$479,5,FALSE),0)</f>
        <v>478250</v>
      </c>
      <c r="Q420" s="3">
        <f>IFERROR(VLOOKUP(B420,[10]City_Suburb_2017q3!B$2:F$479,5,FALSE),0)</f>
        <v>470250</v>
      </c>
      <c r="R420" s="3">
        <f>IFERROR(VLOOKUP(B420,[11]LSG_Stats_Combined_2017q4!B$2:F$480,5,FALSE),0)</f>
        <v>398000</v>
      </c>
      <c r="S420" s="3">
        <f>IFERROR(VLOOKUP(B420,[12]LSG_Stats_Combined_2018q1!B$1:G$480,5,FALSE),0)</f>
        <v>452500</v>
      </c>
      <c r="T420" s="3">
        <v>470000</v>
      </c>
      <c r="U420" s="3">
        <v>428000</v>
      </c>
      <c r="V420" s="3">
        <v>517500</v>
      </c>
      <c r="W420" s="3">
        <v>465000</v>
      </c>
      <c r="X420" s="3">
        <v>475000</v>
      </c>
      <c r="Y420" s="3">
        <v>540000</v>
      </c>
      <c r="Z420" s="3">
        <v>544500</v>
      </c>
      <c r="AA420" s="3">
        <v>483000</v>
      </c>
      <c r="AB420" s="3">
        <v>522500</v>
      </c>
      <c r="AC420" s="3">
        <v>540000</v>
      </c>
      <c r="AD420" s="3">
        <v>505000</v>
      </c>
      <c r="AE420" s="3">
        <v>675000</v>
      </c>
      <c r="AF420" s="3">
        <v>562500</v>
      </c>
      <c r="AG420" s="3">
        <v>649000</v>
      </c>
      <c r="AH420" s="3">
        <v>650000</v>
      </c>
      <c r="AI420" s="3">
        <v>682500</v>
      </c>
      <c r="AJ420" s="3">
        <v>843000</v>
      </c>
      <c r="AK420" s="3">
        <v>593000</v>
      </c>
      <c r="AL420" s="3">
        <v>650000</v>
      </c>
      <c r="AM420" s="3">
        <v>805000</v>
      </c>
      <c r="AN420" s="4">
        <v>700000</v>
      </c>
      <c r="AO420" s="4">
        <v>716325</v>
      </c>
      <c r="AP420" s="4">
        <v>735000</v>
      </c>
      <c r="AQ420" s="4">
        <v>725000</v>
      </c>
      <c r="AR420" s="4">
        <v>756000</v>
      </c>
    </row>
    <row r="421" spans="1:44" ht="15" x14ac:dyDescent="0.2">
      <c r="A421" s="2" t="s">
        <v>388</v>
      </c>
      <c r="B421" s="3" t="s">
        <v>370</v>
      </c>
      <c r="C421" s="3">
        <v>0</v>
      </c>
      <c r="D421" s="3">
        <f>IFERROR(VLOOKUP(B421,'[1]All Metro Suburbs'!B$2:D$483,3,FALSE),0)</f>
        <v>547000</v>
      </c>
      <c r="E421" s="3">
        <f>IFERROR(VLOOKUP(B421,[2]LSG_Stats_Combined!B$2:D$478,3,FALSE),0)</f>
        <v>495000</v>
      </c>
      <c r="F421" s="3">
        <f>IFERROR(VLOOKUP(B421,[3]Sheet1!B$2:D$478,3,FALSE),0)</f>
        <v>370000</v>
      </c>
      <c r="G421" s="3">
        <v>0</v>
      </c>
      <c r="H421" s="3">
        <f>IFERROR(VLOOKUP(B421,'[1]All Metro Suburbs'!B$2:F$483,5,FALSE),)</f>
        <v>387500</v>
      </c>
      <c r="I421" s="3">
        <f>IFERROR(VLOOKUP(B421,[2]LSG_Stats_Combined!B$2:F$478,5,FALSE),)</f>
        <v>495000</v>
      </c>
      <c r="J421" s="3">
        <f>IFERROR(VLOOKUP(B421,[3]Sheet1!B$2:F$478,5,FALSE),0)</f>
        <v>305000</v>
      </c>
      <c r="K421" s="3">
        <f>IFERROR(VLOOKUP(B421,[4]Sheet1!B$2:F$478,5,FALSE),0)</f>
        <v>522750</v>
      </c>
      <c r="L421" s="3">
        <f>IFERROR(VLOOKUP(B421,[5]LSG_Stats_Combined_2016q2!B$2:F$479,5,FALSE),0)</f>
        <v>412500</v>
      </c>
      <c r="M421" s="3">
        <f>IFERROR(VLOOKUP(B421,[6]LSG_Stats_Combined_2016q3!B$2:F$479,5,FALSE),0)</f>
        <v>650500</v>
      </c>
      <c r="N421" s="3">
        <f>IFERROR(VLOOKUP(B421,[7]LSG_Stats_Combined_2016q4!B$2:F$478,5,FALSE),0)</f>
        <v>586500</v>
      </c>
      <c r="O421" s="3">
        <f>IFERROR(VLOOKUP(B421,[8]LSG_Stats_Combined_2017q1!B$2:F$479,5,FALSE),0)</f>
        <v>408750</v>
      </c>
      <c r="P421" s="3">
        <f>IFERROR(VLOOKUP(B421,[9]LSG_Stats_Combined_2017q2!B$2:F$479,5,FALSE),0)</f>
        <v>691500</v>
      </c>
      <c r="Q421" s="3">
        <f>IFERROR(VLOOKUP(B421,[10]City_Suburb_2017q3!B$2:F$479,5,FALSE),0)</f>
        <v>442000</v>
      </c>
      <c r="R421" s="3">
        <f>IFERROR(VLOOKUP(B421,[11]LSG_Stats_Combined_2017q4!B$2:F$480,5,FALSE),0)</f>
        <v>374500</v>
      </c>
      <c r="S421" s="3">
        <f>IFERROR(VLOOKUP(B421,[12]LSG_Stats_Combined_2018q1!B$1:G$480,5,FALSE),0)</f>
        <v>394000</v>
      </c>
      <c r="T421" s="3">
        <v>474500</v>
      </c>
      <c r="U421" s="3">
        <v>429000</v>
      </c>
      <c r="V421" s="3">
        <v>418000</v>
      </c>
      <c r="W421" s="3">
        <v>585000</v>
      </c>
      <c r="X421" s="3">
        <v>533750</v>
      </c>
      <c r="Y421" s="3">
        <v>551000</v>
      </c>
      <c r="Z421" s="3">
        <v>573250</v>
      </c>
      <c r="AA421" s="3">
        <v>412000</v>
      </c>
      <c r="AB421" s="3">
        <v>425000</v>
      </c>
      <c r="AC421" s="3">
        <v>425000</v>
      </c>
      <c r="AD421" s="3">
        <v>428500</v>
      </c>
      <c r="AE421" s="3">
        <v>431000</v>
      </c>
      <c r="AF421" s="3">
        <v>486000</v>
      </c>
      <c r="AG421" s="3">
        <v>475000</v>
      </c>
      <c r="AH421" s="3">
        <v>535350</v>
      </c>
      <c r="AI421" s="3">
        <v>630000</v>
      </c>
      <c r="AJ421" s="3">
        <v>618000</v>
      </c>
      <c r="AK421" s="3">
        <v>687000</v>
      </c>
      <c r="AL421" s="3">
        <v>668000</v>
      </c>
      <c r="AM421" s="3">
        <v>655000</v>
      </c>
      <c r="AN421" s="4">
        <v>729000</v>
      </c>
      <c r="AO421" s="4">
        <v>710000</v>
      </c>
      <c r="AP421" s="4">
        <v>741500</v>
      </c>
      <c r="AQ421" s="4">
        <v>890000</v>
      </c>
      <c r="AR421" s="4">
        <v>780000</v>
      </c>
    </row>
    <row r="422" spans="1:44" ht="15" x14ac:dyDescent="0.2">
      <c r="A422" s="2" t="s">
        <v>388</v>
      </c>
      <c r="B422" s="3" t="s">
        <v>393</v>
      </c>
      <c r="C422" s="3">
        <v>456750</v>
      </c>
      <c r="D422" s="3">
        <f>IFERROR(VLOOKUP(B422,'[1]All Metro Suburbs'!B$2:D$483,3,FALSE),0)</f>
        <v>453000</v>
      </c>
      <c r="E422" s="3">
        <f>IFERROR(VLOOKUP(B422,[2]LSG_Stats_Combined!B$2:D$478,3,FALSE),0)</f>
        <v>436500</v>
      </c>
      <c r="F422" s="3">
        <f>IFERROR(VLOOKUP(B422,[3]Sheet1!B$2:D$478,3,FALSE),0)</f>
        <v>417500</v>
      </c>
      <c r="G422" s="3">
        <v>514000</v>
      </c>
      <c r="H422" s="3">
        <f>IFERROR(VLOOKUP(B422,'[1]All Metro Suburbs'!B$2:F$483,5,FALSE),)</f>
        <v>444000</v>
      </c>
      <c r="I422" s="3">
        <f>IFERROR(VLOOKUP(B422,[2]LSG_Stats_Combined!B$2:F$478,5,FALSE),)</f>
        <v>507500</v>
      </c>
      <c r="J422" s="3">
        <f>IFERROR(VLOOKUP(B422,[3]Sheet1!B$2:F$478,5,FALSE),0)</f>
        <v>431000</v>
      </c>
      <c r="K422" s="3">
        <f>IFERROR(VLOOKUP(B422,[4]Sheet1!B$2:F$478,5,FALSE),0)</f>
        <v>480000</v>
      </c>
      <c r="L422" s="3">
        <f>IFERROR(VLOOKUP(B422,[5]LSG_Stats_Combined_2016q2!B$2:F$479,5,FALSE),0)</f>
        <v>475000</v>
      </c>
      <c r="M422" s="3">
        <f>IFERROR(VLOOKUP(B422,[6]LSG_Stats_Combined_2016q3!B$2:F$479,5,FALSE),0)</f>
        <v>495000</v>
      </c>
      <c r="N422" s="3">
        <f>IFERROR(VLOOKUP(B422,[7]LSG_Stats_Combined_2016q4!B$2:F$478,5,FALSE),0)</f>
        <v>441500</v>
      </c>
      <c r="O422" s="3">
        <f>IFERROR(VLOOKUP(B422,[8]LSG_Stats_Combined_2017q1!B$2:F$479,5,FALSE),0)</f>
        <v>457500</v>
      </c>
      <c r="P422" s="3">
        <f>IFERROR(VLOOKUP(B422,[9]LSG_Stats_Combined_2017q2!B$2:F$479,5,FALSE),0)</f>
        <v>550000</v>
      </c>
      <c r="Q422" s="3">
        <f>IFERROR(VLOOKUP(B422,[10]City_Suburb_2017q3!B$2:F$479,5,FALSE),0)</f>
        <v>547750</v>
      </c>
      <c r="R422" s="3">
        <f>IFERROR(VLOOKUP(B422,[11]LSG_Stats_Combined_2017q4!B$2:F$480,5,FALSE),0)</f>
        <v>500000</v>
      </c>
      <c r="S422" s="3">
        <f>IFERROR(VLOOKUP(B422,[12]LSG_Stats_Combined_2018q1!B$1:G$480,5,FALSE),0)</f>
        <v>450000</v>
      </c>
      <c r="T422" s="3">
        <v>525000</v>
      </c>
      <c r="U422" s="3">
        <v>512500</v>
      </c>
      <c r="V422" s="3">
        <v>600500</v>
      </c>
      <c r="W422" s="3">
        <v>555000</v>
      </c>
      <c r="X422" s="3">
        <v>511000</v>
      </c>
      <c r="Y422" s="3">
        <v>510000</v>
      </c>
      <c r="Z422" s="3">
        <v>540000</v>
      </c>
      <c r="AA422" s="3">
        <v>420000</v>
      </c>
      <c r="AB422" s="3">
        <v>389230</v>
      </c>
      <c r="AC422" s="3">
        <v>435000</v>
      </c>
      <c r="AD422" s="3">
        <v>451500</v>
      </c>
      <c r="AE422" s="3">
        <v>486250</v>
      </c>
      <c r="AF422" s="3">
        <v>510500</v>
      </c>
      <c r="AG422" s="3">
        <v>500000</v>
      </c>
      <c r="AH422" s="3">
        <v>515000</v>
      </c>
      <c r="AI422" s="3">
        <v>624750</v>
      </c>
      <c r="AJ422" s="3">
        <v>679000</v>
      </c>
      <c r="AK422" s="3">
        <v>720000</v>
      </c>
      <c r="AL422" s="3">
        <v>691000</v>
      </c>
      <c r="AM422" s="3">
        <v>630550</v>
      </c>
      <c r="AN422" s="4">
        <v>881500</v>
      </c>
      <c r="AO422" s="4">
        <v>834000</v>
      </c>
      <c r="AP422" s="4">
        <v>927500</v>
      </c>
      <c r="AQ422" s="4">
        <v>805000</v>
      </c>
      <c r="AR422" s="4">
        <v>927500</v>
      </c>
    </row>
    <row r="423" spans="1:44" ht="15" x14ac:dyDescent="0.2">
      <c r="A423" s="2" t="s">
        <v>388</v>
      </c>
      <c r="B423" s="3" t="s">
        <v>326</v>
      </c>
      <c r="C423" s="3">
        <v>300000</v>
      </c>
      <c r="D423" s="3">
        <f>IFERROR(VLOOKUP(B423,'[1]All Metro Suburbs'!B$2:D$483,3,FALSE),0)</f>
        <v>335000</v>
      </c>
      <c r="E423" s="3">
        <f>IFERROR(VLOOKUP(B423,[2]LSG_Stats_Combined!B$2:D$478,3,FALSE),0)</f>
        <v>343000</v>
      </c>
      <c r="F423" s="3">
        <f>IFERROR(VLOOKUP(B423,[3]Sheet1!B$2:D$478,3,FALSE),0)</f>
        <v>383000</v>
      </c>
      <c r="G423" s="3">
        <v>299000</v>
      </c>
      <c r="H423" s="3">
        <f>IFERROR(VLOOKUP(B423,'[1]All Metro Suburbs'!B$2:F$483,5,FALSE),)</f>
        <v>336250</v>
      </c>
      <c r="I423" s="3">
        <f>IFERROR(VLOOKUP(B423,[2]LSG_Stats_Combined!B$2:F$478,5,FALSE),)</f>
        <v>360500</v>
      </c>
      <c r="J423" s="3">
        <f>IFERROR(VLOOKUP(B423,[3]Sheet1!B$2:F$478,5,FALSE),0)</f>
        <v>365000</v>
      </c>
      <c r="K423" s="3">
        <f>IFERROR(VLOOKUP(B423,[4]Sheet1!B$2:F$478,5,FALSE),0)</f>
        <v>322000</v>
      </c>
      <c r="L423" s="3">
        <f>IFERROR(VLOOKUP(B423,[5]LSG_Stats_Combined_2016q2!B$2:F$479,5,FALSE),0)</f>
        <v>372500</v>
      </c>
      <c r="M423" s="3">
        <f>IFERROR(VLOOKUP(B423,[6]LSG_Stats_Combined_2016q3!B$2:F$479,5,FALSE),0)</f>
        <v>391750</v>
      </c>
      <c r="N423" s="3">
        <f>IFERROR(VLOOKUP(B423,[7]LSG_Stats_Combined_2016q4!B$2:F$478,5,FALSE),0)</f>
        <v>393500</v>
      </c>
      <c r="O423" s="3">
        <f>IFERROR(VLOOKUP(B423,[8]LSG_Stats_Combined_2017q1!B$2:F$479,5,FALSE),0)</f>
        <v>357500</v>
      </c>
      <c r="P423" s="3">
        <f>IFERROR(VLOOKUP(B423,[9]LSG_Stats_Combined_2017q2!B$2:F$479,5,FALSE),0)</f>
        <v>390000</v>
      </c>
      <c r="Q423" s="3">
        <f>IFERROR(VLOOKUP(B423,[10]City_Suburb_2017q3!B$2:F$479,5,FALSE),0)</f>
        <v>420000</v>
      </c>
      <c r="R423" s="3">
        <f>IFERROR(VLOOKUP(B423,[11]LSG_Stats_Combined_2017q4!B$2:F$480,5,FALSE),0)</f>
        <v>415000</v>
      </c>
      <c r="S423" s="3">
        <f>IFERROR(VLOOKUP(B423,[12]LSG_Stats_Combined_2018q1!B$1:G$480,5,FALSE),0)</f>
        <v>370000</v>
      </c>
      <c r="T423" s="3">
        <v>410000</v>
      </c>
      <c r="U423" s="3">
        <v>441000</v>
      </c>
      <c r="V423" s="3">
        <v>442000</v>
      </c>
      <c r="W423" s="3">
        <v>390000</v>
      </c>
      <c r="X423" s="3">
        <v>403000</v>
      </c>
      <c r="Y423" s="3">
        <v>450000</v>
      </c>
      <c r="Z423" s="3">
        <v>457500</v>
      </c>
      <c r="AA423" s="3">
        <v>401500</v>
      </c>
      <c r="AB423" s="3">
        <v>410500</v>
      </c>
      <c r="AC423" s="3">
        <v>420000</v>
      </c>
      <c r="AD423" s="3">
        <v>423500</v>
      </c>
      <c r="AE423" s="3">
        <v>438000</v>
      </c>
      <c r="AF423" s="3">
        <v>462000</v>
      </c>
      <c r="AG423" s="3">
        <v>470000</v>
      </c>
      <c r="AH423" s="3">
        <v>532500</v>
      </c>
      <c r="AI423" s="3">
        <v>536000</v>
      </c>
      <c r="AJ423" s="3">
        <v>665000</v>
      </c>
      <c r="AK423" s="3">
        <v>657500</v>
      </c>
      <c r="AL423" s="3">
        <v>567500</v>
      </c>
      <c r="AM423" s="3">
        <v>580000</v>
      </c>
      <c r="AN423" s="4">
        <v>630000</v>
      </c>
      <c r="AO423" s="4">
        <v>694000</v>
      </c>
      <c r="AP423" s="4">
        <v>715000</v>
      </c>
      <c r="AQ423" s="4">
        <v>695000</v>
      </c>
      <c r="AR423" s="4">
        <v>777000</v>
      </c>
    </row>
    <row r="424" spans="1:44" ht="15" x14ac:dyDescent="0.2">
      <c r="A424" s="2" t="s">
        <v>388</v>
      </c>
      <c r="B424" s="3" t="s">
        <v>394</v>
      </c>
      <c r="C424" s="3">
        <v>344000</v>
      </c>
      <c r="D424" s="3">
        <f>IFERROR(VLOOKUP(B424,'[1]All Metro Suburbs'!B$2:D$483,3,FALSE),0)</f>
        <v>380000</v>
      </c>
      <c r="E424" s="3">
        <f>IFERROR(VLOOKUP(B424,[2]LSG_Stats_Combined!B$2:D$478,3,FALSE),0)</f>
        <v>380000</v>
      </c>
      <c r="F424" s="3">
        <f>IFERROR(VLOOKUP(B424,[3]Sheet1!B$2:D$478,3,FALSE),0)</f>
        <v>343000</v>
      </c>
      <c r="G424" s="3">
        <v>366500</v>
      </c>
      <c r="H424" s="3">
        <f>IFERROR(VLOOKUP(B424,'[1]All Metro Suburbs'!B$2:F$483,5,FALSE),)</f>
        <v>379000</v>
      </c>
      <c r="I424" s="3">
        <f>IFERROR(VLOOKUP(B424,[2]LSG_Stats_Combined!B$2:F$478,5,FALSE),)</f>
        <v>384720</v>
      </c>
      <c r="J424" s="3">
        <f>IFERROR(VLOOKUP(B424,[3]Sheet1!B$2:F$478,5,FALSE),0)</f>
        <v>389000</v>
      </c>
      <c r="K424" s="3">
        <f>IFERROR(VLOOKUP(B424,[4]Sheet1!B$2:F$478,5,FALSE),0)</f>
        <v>370000</v>
      </c>
      <c r="L424" s="3">
        <f>IFERROR(VLOOKUP(B424,[5]LSG_Stats_Combined_2016q2!B$2:F$479,5,FALSE),0)</f>
        <v>385000</v>
      </c>
      <c r="M424" s="3">
        <f>IFERROR(VLOOKUP(B424,[6]LSG_Stats_Combined_2016q3!B$2:F$479,5,FALSE),0)</f>
        <v>383750</v>
      </c>
      <c r="N424" s="3">
        <f>IFERROR(VLOOKUP(B424,[7]LSG_Stats_Combined_2016q4!B$2:F$478,5,FALSE),0)</f>
        <v>402500</v>
      </c>
      <c r="O424" s="3">
        <f>IFERROR(VLOOKUP(B424,[8]LSG_Stats_Combined_2017q1!B$2:F$479,5,FALSE),0)</f>
        <v>382500</v>
      </c>
      <c r="P424" s="3">
        <f>IFERROR(VLOOKUP(B424,[9]LSG_Stats_Combined_2017q2!B$2:F$479,5,FALSE),0)</f>
        <v>440000</v>
      </c>
      <c r="Q424" s="3">
        <f>IFERROR(VLOOKUP(B424,[10]City_Suburb_2017q3!B$2:F$479,5,FALSE),0)</f>
        <v>391750</v>
      </c>
      <c r="R424" s="3">
        <f>IFERROR(VLOOKUP(B424,[11]LSG_Stats_Combined_2017q4!B$2:F$480,5,FALSE),0)</f>
        <v>418000</v>
      </c>
      <c r="S424" s="3">
        <f>IFERROR(VLOOKUP(B424,[12]LSG_Stats_Combined_2018q1!B$1:G$480,5,FALSE),0)</f>
        <v>413250</v>
      </c>
      <c r="T424" s="3">
        <v>400000</v>
      </c>
      <c r="U424" s="3">
        <v>414000</v>
      </c>
      <c r="V424" s="3">
        <v>401500</v>
      </c>
      <c r="W424" s="3">
        <v>406000</v>
      </c>
      <c r="X424" s="3">
        <v>420000</v>
      </c>
      <c r="Y424" s="3">
        <v>420000</v>
      </c>
      <c r="Z424" s="3">
        <v>410000</v>
      </c>
      <c r="AA424" s="3">
        <v>415100</v>
      </c>
      <c r="AB424" s="3">
        <v>436500</v>
      </c>
      <c r="AC424" s="3">
        <v>430000</v>
      </c>
      <c r="AD424" s="3">
        <v>450000</v>
      </c>
      <c r="AE424" s="3">
        <v>464000</v>
      </c>
      <c r="AF424" s="3">
        <v>471000</v>
      </c>
      <c r="AG424" s="3">
        <v>525000</v>
      </c>
      <c r="AH424" s="3">
        <v>586750</v>
      </c>
      <c r="AI424" s="3">
        <v>620000</v>
      </c>
      <c r="AJ424" s="3">
        <v>627000</v>
      </c>
      <c r="AK424" s="3">
        <v>612500</v>
      </c>
      <c r="AL424" s="3">
        <v>625000</v>
      </c>
      <c r="AM424" s="3">
        <v>632000</v>
      </c>
      <c r="AN424" s="4">
        <v>710000</v>
      </c>
      <c r="AO424" s="4">
        <v>657500</v>
      </c>
      <c r="AP424" s="4">
        <v>711250</v>
      </c>
      <c r="AQ424" s="4">
        <v>661000</v>
      </c>
      <c r="AR424" s="4">
        <v>710000</v>
      </c>
    </row>
    <row r="425" spans="1:44" ht="15" x14ac:dyDescent="0.2">
      <c r="A425" s="2" t="s">
        <v>388</v>
      </c>
      <c r="B425" s="3" t="s">
        <v>395</v>
      </c>
      <c r="C425" s="3">
        <v>347500</v>
      </c>
      <c r="D425" s="3">
        <f>IFERROR(VLOOKUP(B425,'[1]All Metro Suburbs'!B$2:D$483,3,FALSE),0)</f>
        <v>358500</v>
      </c>
      <c r="E425" s="3">
        <f>IFERROR(VLOOKUP(B425,[2]LSG_Stats_Combined!B$2:D$478,3,FALSE),0)</f>
        <v>348750</v>
      </c>
      <c r="F425" s="3">
        <f>IFERROR(VLOOKUP(B425,[3]Sheet1!B$2:D$478,3,FALSE),0)</f>
        <v>335000</v>
      </c>
      <c r="G425" s="3">
        <v>320000</v>
      </c>
      <c r="H425" s="3">
        <f>IFERROR(VLOOKUP(B425,'[1]All Metro Suburbs'!B$2:F$483,5,FALSE),)</f>
        <v>350000</v>
      </c>
      <c r="I425" s="3">
        <f>IFERROR(VLOOKUP(B425,[2]LSG_Stats_Combined!B$2:F$478,5,FALSE),)</f>
        <v>436000</v>
      </c>
      <c r="J425" s="3">
        <f>IFERROR(VLOOKUP(B425,[3]Sheet1!B$2:F$478,5,FALSE),0)</f>
        <v>356250</v>
      </c>
      <c r="K425" s="3">
        <f>IFERROR(VLOOKUP(B425,[4]Sheet1!B$2:F$478,5,FALSE),0)</f>
        <v>360000</v>
      </c>
      <c r="L425" s="3">
        <f>IFERROR(VLOOKUP(B425,[5]LSG_Stats_Combined_2016q2!B$2:F$479,5,FALSE),0)</f>
        <v>360000</v>
      </c>
      <c r="M425" s="3">
        <f>IFERROR(VLOOKUP(B425,[6]LSG_Stats_Combined_2016q3!B$2:F$479,5,FALSE),0)</f>
        <v>350000</v>
      </c>
      <c r="N425" s="3">
        <f>IFERROR(VLOOKUP(B425,[7]LSG_Stats_Combined_2016q4!B$2:F$478,5,FALSE),0)</f>
        <v>355000</v>
      </c>
      <c r="O425" s="3">
        <f>IFERROR(VLOOKUP(B425,[8]LSG_Stats_Combined_2017q1!B$2:F$479,5,FALSE),0)</f>
        <v>370000</v>
      </c>
      <c r="P425" s="3">
        <f>IFERROR(VLOOKUP(B425,[9]LSG_Stats_Combined_2017q2!B$2:F$479,5,FALSE),0)</f>
        <v>374000</v>
      </c>
      <c r="Q425" s="3">
        <f>IFERROR(VLOOKUP(B425,[10]City_Suburb_2017q3!B$2:F$479,5,FALSE),0)</f>
        <v>350000</v>
      </c>
      <c r="R425" s="3">
        <f>IFERROR(VLOOKUP(B425,[11]LSG_Stats_Combined_2017q4!B$2:F$480,5,FALSE),0)</f>
        <v>398500</v>
      </c>
      <c r="S425" s="3">
        <f>IFERROR(VLOOKUP(B425,[12]LSG_Stats_Combined_2018q1!B$1:G$480,5,FALSE),0)</f>
        <v>392500</v>
      </c>
      <c r="T425" s="3">
        <v>405000</v>
      </c>
      <c r="U425" s="3">
        <v>395500</v>
      </c>
      <c r="V425" s="3">
        <v>415000</v>
      </c>
      <c r="W425" s="3">
        <v>375500</v>
      </c>
      <c r="X425" s="3">
        <v>375000</v>
      </c>
      <c r="Y425" s="3">
        <v>405000</v>
      </c>
      <c r="Z425" s="3">
        <v>405000</v>
      </c>
      <c r="AA425" s="3">
        <v>410000</v>
      </c>
      <c r="AB425" s="3">
        <v>400500</v>
      </c>
      <c r="AC425" s="3">
        <v>421500</v>
      </c>
      <c r="AD425" s="3">
        <v>425000</v>
      </c>
      <c r="AE425" s="3">
        <v>427500</v>
      </c>
      <c r="AF425" s="3">
        <v>452500</v>
      </c>
      <c r="AG425" s="3">
        <v>472500</v>
      </c>
      <c r="AH425" s="3">
        <v>598500</v>
      </c>
      <c r="AI425" s="3">
        <v>580000</v>
      </c>
      <c r="AJ425" s="3">
        <v>595000</v>
      </c>
      <c r="AK425" s="3">
        <v>622250</v>
      </c>
      <c r="AL425" s="3">
        <v>600000</v>
      </c>
      <c r="AM425" s="3">
        <v>620000</v>
      </c>
      <c r="AN425" s="4">
        <v>605500</v>
      </c>
      <c r="AO425" s="4">
        <v>653000</v>
      </c>
      <c r="AP425" s="4">
        <v>646500</v>
      </c>
      <c r="AQ425" s="4">
        <v>734500</v>
      </c>
      <c r="AR425" s="4">
        <v>760000</v>
      </c>
    </row>
    <row r="426" spans="1:44" ht="15" x14ac:dyDescent="0.2">
      <c r="A426" s="2" t="s">
        <v>388</v>
      </c>
      <c r="B426" s="3" t="s">
        <v>373</v>
      </c>
      <c r="C426" s="3">
        <v>366000</v>
      </c>
      <c r="D426" s="3">
        <f>IFERROR(VLOOKUP(B426,'[1]All Metro Suburbs'!B$2:D$483,3,FALSE),0)</f>
        <v>349000</v>
      </c>
      <c r="E426" s="3">
        <f>IFERROR(VLOOKUP(B426,[2]LSG_Stats_Combined!B$2:D$478,3,FALSE),0)</f>
        <v>362750</v>
      </c>
      <c r="F426" s="3">
        <f>IFERROR(VLOOKUP(B426,[3]Sheet1!B$2:D$478,3,FALSE),0)</f>
        <v>382500</v>
      </c>
      <c r="G426" s="3">
        <v>359000</v>
      </c>
      <c r="H426" s="3">
        <f>IFERROR(VLOOKUP(B426,'[1]All Metro Suburbs'!B$2:F$483,5,FALSE),)</f>
        <v>353500</v>
      </c>
      <c r="I426" s="3">
        <f>IFERROR(VLOOKUP(B426,[2]LSG_Stats_Combined!B$2:F$478,5,FALSE),)</f>
        <v>388000</v>
      </c>
      <c r="J426" s="3">
        <f>IFERROR(VLOOKUP(B426,[3]Sheet1!B$2:F$478,5,FALSE),0)</f>
        <v>402000</v>
      </c>
      <c r="K426" s="3">
        <f>IFERROR(VLOOKUP(B426,[4]Sheet1!B$2:F$478,5,FALSE),0)</f>
        <v>385000</v>
      </c>
      <c r="L426" s="3">
        <f>IFERROR(VLOOKUP(B426,[5]LSG_Stats_Combined_2016q2!B$2:F$479,5,FALSE),0)</f>
        <v>365000</v>
      </c>
      <c r="M426" s="3">
        <f>IFERROR(VLOOKUP(B426,[6]LSG_Stats_Combined_2016q3!B$2:F$479,5,FALSE),0)</f>
        <v>380000</v>
      </c>
      <c r="N426" s="3">
        <f>IFERROR(VLOOKUP(B426,[7]LSG_Stats_Combined_2016q4!B$2:F$478,5,FALSE),0)</f>
        <v>415000</v>
      </c>
      <c r="O426" s="3">
        <f>IFERROR(VLOOKUP(B426,[8]LSG_Stats_Combined_2017q1!B$2:F$479,5,FALSE),0)</f>
        <v>392500</v>
      </c>
      <c r="P426" s="3">
        <f>IFERROR(VLOOKUP(B426,[9]LSG_Stats_Combined_2017q2!B$2:F$479,5,FALSE),0)</f>
        <v>380000</v>
      </c>
      <c r="Q426" s="3">
        <f>IFERROR(VLOOKUP(B426,[10]City_Suburb_2017q3!B$2:F$479,5,FALSE),0)</f>
        <v>363000</v>
      </c>
      <c r="R426" s="3">
        <f>IFERROR(VLOOKUP(B426,[11]LSG_Stats_Combined_2017q4!B$2:F$480,5,FALSE),0)</f>
        <v>388000</v>
      </c>
      <c r="S426" s="3">
        <f>IFERROR(VLOOKUP(B426,[12]LSG_Stats_Combined_2018q1!B$1:G$480,5,FALSE),0)</f>
        <v>410000</v>
      </c>
      <c r="T426" s="3">
        <v>452000</v>
      </c>
      <c r="U426" s="3">
        <v>389000</v>
      </c>
      <c r="V426" s="3">
        <v>396000</v>
      </c>
      <c r="W426" s="3">
        <v>409000</v>
      </c>
      <c r="X426" s="3">
        <v>450000</v>
      </c>
      <c r="Y426" s="3">
        <v>427500</v>
      </c>
      <c r="Z426" s="3">
        <v>425250</v>
      </c>
      <c r="AA426" s="3">
        <v>435000</v>
      </c>
      <c r="AB426" s="3">
        <v>387000</v>
      </c>
      <c r="AC426" s="3">
        <v>422000</v>
      </c>
      <c r="AD426" s="3">
        <v>453250</v>
      </c>
      <c r="AE426" s="3">
        <v>490000</v>
      </c>
      <c r="AF426" s="3">
        <v>500000</v>
      </c>
      <c r="AG426" s="3">
        <v>490000</v>
      </c>
      <c r="AH426" s="3">
        <v>535000</v>
      </c>
      <c r="AI426" s="3">
        <v>576000</v>
      </c>
      <c r="AJ426" s="3">
        <v>655000</v>
      </c>
      <c r="AK426" s="3">
        <v>645000</v>
      </c>
      <c r="AL426" s="3">
        <v>665000</v>
      </c>
      <c r="AM426" s="3">
        <v>615500</v>
      </c>
      <c r="AN426" s="4">
        <v>660000</v>
      </c>
      <c r="AO426" s="4">
        <v>712000</v>
      </c>
      <c r="AP426" s="4">
        <v>702500</v>
      </c>
      <c r="AQ426" s="4">
        <v>751250</v>
      </c>
      <c r="AR426" s="4">
        <v>771000</v>
      </c>
    </row>
    <row r="427" spans="1:44" ht="15" x14ac:dyDescent="0.2">
      <c r="A427" s="2" t="s">
        <v>388</v>
      </c>
      <c r="B427" s="3" t="s">
        <v>396</v>
      </c>
      <c r="C427" s="3">
        <v>345500</v>
      </c>
      <c r="D427" s="3">
        <f>IFERROR(VLOOKUP(B427,'[1]All Metro Suburbs'!B$2:D$483,3,FALSE),0)</f>
        <v>332000</v>
      </c>
      <c r="E427" s="3">
        <f>IFERROR(VLOOKUP(B427,[2]LSG_Stats_Combined!B$2:D$478,3,FALSE),0)</f>
        <v>327500</v>
      </c>
      <c r="F427" s="3">
        <f>IFERROR(VLOOKUP(B427,[3]Sheet1!B$2:D$478,3,FALSE),0)</f>
        <v>338000</v>
      </c>
      <c r="G427" s="3">
        <v>375000</v>
      </c>
      <c r="H427" s="3">
        <f>IFERROR(VLOOKUP(B427,'[1]All Metro Suburbs'!B$2:F$483,5,FALSE),)</f>
        <v>370000</v>
      </c>
      <c r="I427" s="3">
        <f>IFERROR(VLOOKUP(B427,[2]LSG_Stats_Combined!B$2:F$478,5,FALSE),)</f>
        <v>342500</v>
      </c>
      <c r="J427" s="3">
        <f>IFERROR(VLOOKUP(B427,[3]Sheet1!B$2:F$478,5,FALSE),0)</f>
        <v>363250</v>
      </c>
      <c r="K427" s="3">
        <f>IFERROR(VLOOKUP(B427,[4]Sheet1!B$2:F$478,5,FALSE),0)</f>
        <v>354000</v>
      </c>
      <c r="L427" s="3">
        <f>IFERROR(VLOOKUP(B427,[5]LSG_Stats_Combined_2016q2!B$2:F$479,5,FALSE),0)</f>
        <v>350000</v>
      </c>
      <c r="M427" s="3">
        <f>IFERROR(VLOOKUP(B427,[6]LSG_Stats_Combined_2016q3!B$2:F$479,5,FALSE),0)</f>
        <v>350000</v>
      </c>
      <c r="N427" s="3">
        <f>IFERROR(VLOOKUP(B427,[7]LSG_Stats_Combined_2016q4!B$2:F$478,5,FALSE),0)</f>
        <v>320000</v>
      </c>
      <c r="O427" s="3">
        <f>IFERROR(VLOOKUP(B427,[8]LSG_Stats_Combined_2017q1!B$2:F$479,5,FALSE),0)</f>
        <v>348000</v>
      </c>
      <c r="P427" s="3">
        <f>IFERROR(VLOOKUP(B427,[9]LSG_Stats_Combined_2017q2!B$2:F$479,5,FALSE),0)</f>
        <v>367500</v>
      </c>
      <c r="Q427" s="3">
        <f>IFERROR(VLOOKUP(B427,[10]City_Suburb_2017q3!B$2:F$479,5,FALSE),0)</f>
        <v>386000</v>
      </c>
      <c r="R427" s="3">
        <f>IFERROR(VLOOKUP(B427,[11]LSG_Stats_Combined_2017q4!B$2:F$480,5,FALSE),0)</f>
        <v>362500</v>
      </c>
      <c r="S427" s="3">
        <f>IFERROR(VLOOKUP(B427,[12]LSG_Stats_Combined_2018q1!B$1:G$480,5,FALSE),0)</f>
        <v>390250</v>
      </c>
      <c r="T427" s="3">
        <v>392000</v>
      </c>
      <c r="U427" s="3">
        <v>375000</v>
      </c>
      <c r="V427" s="3">
        <v>372500</v>
      </c>
      <c r="W427" s="3">
        <v>392000</v>
      </c>
      <c r="X427" s="3">
        <v>392000</v>
      </c>
      <c r="Y427" s="3">
        <v>366500</v>
      </c>
      <c r="Z427" s="3">
        <v>364000</v>
      </c>
      <c r="AA427" s="3">
        <v>400000</v>
      </c>
      <c r="AB427" s="3">
        <v>395000</v>
      </c>
      <c r="AC427" s="3">
        <v>385000</v>
      </c>
      <c r="AD427" s="3">
        <v>450000</v>
      </c>
      <c r="AE427" s="3">
        <v>442500</v>
      </c>
      <c r="AF427" s="3">
        <v>475500</v>
      </c>
      <c r="AG427" s="3">
        <v>490500</v>
      </c>
      <c r="AH427" s="3">
        <v>532500</v>
      </c>
      <c r="AI427" s="3">
        <v>562500</v>
      </c>
      <c r="AJ427" s="3">
        <v>605000</v>
      </c>
      <c r="AK427" s="3">
        <v>616000</v>
      </c>
      <c r="AL427" s="3">
        <v>606650</v>
      </c>
      <c r="AM427" s="3">
        <v>645000</v>
      </c>
      <c r="AN427" s="4">
        <v>600000</v>
      </c>
      <c r="AO427" s="4">
        <v>689000</v>
      </c>
      <c r="AP427" s="4">
        <v>715000</v>
      </c>
      <c r="AQ427" s="4">
        <v>670000</v>
      </c>
      <c r="AR427" s="4">
        <v>710000</v>
      </c>
    </row>
    <row r="428" spans="1:44" ht="15" x14ac:dyDescent="0.2">
      <c r="A428" s="2" t="s">
        <v>388</v>
      </c>
      <c r="B428" s="3" t="s">
        <v>397</v>
      </c>
      <c r="C428" s="3">
        <v>373000</v>
      </c>
      <c r="D428" s="3">
        <f>IFERROR(VLOOKUP(B428,'[1]All Metro Suburbs'!B$2:D$483,3,FALSE),0)</f>
        <v>347250</v>
      </c>
      <c r="E428" s="3">
        <f>IFERROR(VLOOKUP(B428,[2]LSG_Stats_Combined!B$2:D$478,3,FALSE),0)</f>
        <v>335500</v>
      </c>
      <c r="F428" s="3">
        <f>IFERROR(VLOOKUP(B428,[3]Sheet1!B$2:D$478,3,FALSE),0)</f>
        <v>349050</v>
      </c>
      <c r="G428" s="3">
        <v>372500</v>
      </c>
      <c r="H428" s="3">
        <f>IFERROR(VLOOKUP(B428,'[1]All Metro Suburbs'!B$2:F$483,5,FALSE),)</f>
        <v>378000</v>
      </c>
      <c r="I428" s="3">
        <f>IFERROR(VLOOKUP(B428,[2]LSG_Stats_Combined!B$2:F$478,5,FALSE),)</f>
        <v>370000</v>
      </c>
      <c r="J428" s="3">
        <f>IFERROR(VLOOKUP(B428,[3]Sheet1!B$2:F$478,5,FALSE),0)</f>
        <v>350000</v>
      </c>
      <c r="K428" s="3">
        <f>IFERROR(VLOOKUP(B428,[4]Sheet1!B$2:F$478,5,FALSE),0)</f>
        <v>365000</v>
      </c>
      <c r="L428" s="3">
        <f>IFERROR(VLOOKUP(B428,[5]LSG_Stats_Combined_2016q2!B$2:F$479,5,FALSE),0)</f>
        <v>389000</v>
      </c>
      <c r="M428" s="3">
        <f>IFERROR(VLOOKUP(B428,[6]LSG_Stats_Combined_2016q3!B$2:F$479,5,FALSE),0)</f>
        <v>355000</v>
      </c>
      <c r="N428" s="3">
        <f>IFERROR(VLOOKUP(B428,[7]LSG_Stats_Combined_2016q4!B$2:F$478,5,FALSE),0)</f>
        <v>367000</v>
      </c>
      <c r="O428" s="3">
        <f>IFERROR(VLOOKUP(B428,[8]LSG_Stats_Combined_2017q1!B$2:F$479,5,FALSE),0)</f>
        <v>395000</v>
      </c>
      <c r="P428" s="3">
        <f>IFERROR(VLOOKUP(B428,[9]LSG_Stats_Combined_2017q2!B$2:F$479,5,FALSE),0)</f>
        <v>392000</v>
      </c>
      <c r="Q428" s="3">
        <f>IFERROR(VLOOKUP(B428,[10]City_Suburb_2017q3!B$2:F$479,5,FALSE),0)</f>
        <v>396250</v>
      </c>
      <c r="R428" s="3">
        <f>IFERROR(VLOOKUP(B428,[11]LSG_Stats_Combined_2017q4!B$2:F$480,5,FALSE),0)</f>
        <v>420000</v>
      </c>
      <c r="S428" s="3">
        <f>IFERROR(VLOOKUP(B428,[12]LSG_Stats_Combined_2018q1!B$1:G$480,5,FALSE),0)</f>
        <v>388000</v>
      </c>
      <c r="T428" s="3">
        <v>406000</v>
      </c>
      <c r="U428" s="3">
        <v>410000</v>
      </c>
      <c r="V428" s="3">
        <v>375000</v>
      </c>
      <c r="W428" s="3">
        <v>400000</v>
      </c>
      <c r="X428" s="3">
        <v>395000</v>
      </c>
      <c r="Y428" s="3">
        <v>375000</v>
      </c>
      <c r="Z428" s="3">
        <v>420000</v>
      </c>
      <c r="AA428" s="3">
        <v>320000</v>
      </c>
      <c r="AB428" s="3">
        <v>309000</v>
      </c>
      <c r="AC428" s="3">
        <v>338500</v>
      </c>
      <c r="AD428" s="3">
        <v>355500</v>
      </c>
      <c r="AE428" s="3">
        <v>385000</v>
      </c>
      <c r="AF428" s="3">
        <v>365000</v>
      </c>
      <c r="AG428" s="3">
        <v>396750</v>
      </c>
      <c r="AH428" s="3">
        <v>442500</v>
      </c>
      <c r="AI428" s="3">
        <v>463000</v>
      </c>
      <c r="AJ428" s="3">
        <v>507500</v>
      </c>
      <c r="AK428" s="3">
        <v>605500</v>
      </c>
      <c r="AL428" s="3">
        <v>590000</v>
      </c>
      <c r="AM428" s="3">
        <v>477500</v>
      </c>
      <c r="AN428" s="4">
        <v>611250</v>
      </c>
      <c r="AO428" s="4">
        <v>670000</v>
      </c>
      <c r="AP428" s="4">
        <v>715000</v>
      </c>
      <c r="AQ428" s="4">
        <v>750250</v>
      </c>
      <c r="AR428" s="4">
        <v>720000</v>
      </c>
    </row>
    <row r="429" spans="1:44" ht="15" x14ac:dyDescent="0.2">
      <c r="A429" s="2" t="s">
        <v>388</v>
      </c>
      <c r="B429" s="3" t="s">
        <v>398</v>
      </c>
      <c r="C429" s="3">
        <v>350300</v>
      </c>
      <c r="D429" s="3">
        <f>IFERROR(VLOOKUP(B429,'[1]All Metro Suburbs'!B$2:D$483,3,FALSE),0)</f>
        <v>325000</v>
      </c>
      <c r="E429" s="3">
        <f>IFERROR(VLOOKUP(B429,[2]LSG_Stats_Combined!B$2:D$478,3,FALSE),0)</f>
        <v>330000</v>
      </c>
      <c r="F429" s="3">
        <f>IFERROR(VLOOKUP(B429,[3]Sheet1!B$2:D$478,3,FALSE),0)</f>
        <v>351000</v>
      </c>
      <c r="G429" s="3">
        <v>354000</v>
      </c>
      <c r="H429" s="3">
        <f>IFERROR(VLOOKUP(B429,'[1]All Metro Suburbs'!B$2:F$483,5,FALSE),)</f>
        <v>377000</v>
      </c>
      <c r="I429" s="3">
        <f>IFERROR(VLOOKUP(B429,[2]LSG_Stats_Combined!B$2:F$478,5,FALSE),)</f>
        <v>353250</v>
      </c>
      <c r="J429" s="3">
        <f>IFERROR(VLOOKUP(B429,[3]Sheet1!B$2:F$478,5,FALSE),0)</f>
        <v>357000</v>
      </c>
      <c r="K429" s="3">
        <f>IFERROR(VLOOKUP(B429,[4]Sheet1!B$2:F$478,5,FALSE),0)</f>
        <v>372600</v>
      </c>
      <c r="L429" s="3">
        <f>IFERROR(VLOOKUP(B429,[5]LSG_Stats_Combined_2016q2!B$2:F$479,5,FALSE),0)</f>
        <v>328000</v>
      </c>
      <c r="M429" s="3">
        <f>IFERROR(VLOOKUP(B429,[6]LSG_Stats_Combined_2016q3!B$2:F$479,5,FALSE),0)</f>
        <v>350000</v>
      </c>
      <c r="N429" s="3">
        <f>IFERROR(VLOOKUP(B429,[7]LSG_Stats_Combined_2016q4!B$2:F$478,5,FALSE),0)</f>
        <v>325000</v>
      </c>
      <c r="O429" s="3">
        <f>IFERROR(VLOOKUP(B429,[8]LSG_Stats_Combined_2017q1!B$2:F$479,5,FALSE),0)</f>
        <v>356500</v>
      </c>
      <c r="P429" s="3">
        <f>IFERROR(VLOOKUP(B429,[9]LSG_Stats_Combined_2017q2!B$2:F$479,5,FALSE),0)</f>
        <v>383250</v>
      </c>
      <c r="Q429" s="3">
        <f>IFERROR(VLOOKUP(B429,[10]City_Suburb_2017q3!B$2:F$479,5,FALSE),0)</f>
        <v>365000</v>
      </c>
      <c r="R429" s="3">
        <f>IFERROR(VLOOKUP(B429,[11]LSG_Stats_Combined_2017q4!B$2:F$480,5,FALSE),0)</f>
        <v>380000</v>
      </c>
      <c r="S429" s="3">
        <f>IFERROR(VLOOKUP(B429,[12]LSG_Stats_Combined_2018q1!B$1:G$480,5,FALSE),0)</f>
        <v>355000</v>
      </c>
      <c r="T429" s="3">
        <v>389000</v>
      </c>
      <c r="U429" s="3">
        <v>398000</v>
      </c>
      <c r="V429" s="3">
        <v>410000</v>
      </c>
      <c r="W429" s="3">
        <v>420000</v>
      </c>
      <c r="X429" s="3">
        <v>425000</v>
      </c>
      <c r="Y429" s="3">
        <v>390000</v>
      </c>
      <c r="Z429" s="3">
        <v>412000</v>
      </c>
      <c r="AA429" s="3">
        <v>354000</v>
      </c>
      <c r="AB429" s="3">
        <v>490000</v>
      </c>
      <c r="AC429" s="3">
        <v>375250</v>
      </c>
      <c r="AD429" s="3">
        <v>462000</v>
      </c>
      <c r="AE429" s="3">
        <v>465500</v>
      </c>
      <c r="AF429" s="3">
        <v>515199</v>
      </c>
      <c r="AG429" s="3">
        <v>427500</v>
      </c>
      <c r="AH429" s="3">
        <v>515000</v>
      </c>
      <c r="AI429" s="3">
        <v>748500</v>
      </c>
      <c r="AJ429" s="3">
        <v>513000</v>
      </c>
      <c r="AK429" s="3">
        <v>556500</v>
      </c>
      <c r="AL429" s="3">
        <v>635000</v>
      </c>
      <c r="AM429" s="3">
        <v>602000</v>
      </c>
      <c r="AN429" s="4">
        <v>665500</v>
      </c>
      <c r="AO429" s="4">
        <v>658000</v>
      </c>
      <c r="AP429" s="4">
        <v>670500</v>
      </c>
      <c r="AQ429" s="4">
        <v>650000</v>
      </c>
      <c r="AR429" s="4">
        <v>681000</v>
      </c>
    </row>
    <row r="430" spans="1:44" ht="15" x14ac:dyDescent="0.2">
      <c r="A430" s="2" t="s">
        <v>388</v>
      </c>
      <c r="B430" s="3" t="s">
        <v>399</v>
      </c>
      <c r="C430" s="3">
        <v>358500</v>
      </c>
      <c r="D430" s="3">
        <f>IFERROR(VLOOKUP(B430,'[1]All Metro Suburbs'!B$2:D$483,3,FALSE),0)</f>
        <v>364500</v>
      </c>
      <c r="E430" s="3">
        <f>IFERROR(VLOOKUP(B430,[2]LSG_Stats_Combined!B$2:D$478,3,FALSE),0)</f>
        <v>382500</v>
      </c>
      <c r="F430" s="3">
        <f>IFERROR(VLOOKUP(B430,[3]Sheet1!B$2:D$478,3,FALSE),0)</f>
        <v>360000</v>
      </c>
      <c r="G430" s="3">
        <v>394875</v>
      </c>
      <c r="H430" s="3">
        <f>IFERROR(VLOOKUP(B430,'[1]All Metro Suburbs'!B$2:F$483,5,FALSE),)</f>
        <v>515000</v>
      </c>
      <c r="I430" s="3">
        <f>IFERROR(VLOOKUP(B430,[2]LSG_Stats_Combined!B$2:F$478,5,FALSE),)</f>
        <v>367000</v>
      </c>
      <c r="J430" s="3">
        <f>IFERROR(VLOOKUP(B430,[3]Sheet1!B$2:F$478,5,FALSE),0)</f>
        <v>401000</v>
      </c>
      <c r="K430" s="3">
        <f>IFERROR(VLOOKUP(B430,[4]Sheet1!B$2:F$478,5,FALSE),0)</f>
        <v>400000</v>
      </c>
      <c r="L430" s="3">
        <f>IFERROR(VLOOKUP(B430,[5]LSG_Stats_Combined_2016q2!B$2:F$479,5,FALSE),0)</f>
        <v>387000</v>
      </c>
      <c r="M430" s="3">
        <f>IFERROR(VLOOKUP(B430,[6]LSG_Stats_Combined_2016q3!B$2:F$479,5,FALSE),0)</f>
        <v>439000</v>
      </c>
      <c r="N430" s="3">
        <f>IFERROR(VLOOKUP(B430,[7]LSG_Stats_Combined_2016q4!B$2:F$478,5,FALSE),0)</f>
        <v>390000</v>
      </c>
      <c r="O430" s="3">
        <f>IFERROR(VLOOKUP(B430,[8]LSG_Stats_Combined_2017q1!B$2:F$479,5,FALSE),0)</f>
        <v>425000</v>
      </c>
      <c r="P430" s="3">
        <f>IFERROR(VLOOKUP(B430,[9]LSG_Stats_Combined_2017q2!B$2:F$479,5,FALSE),0)</f>
        <v>408500</v>
      </c>
      <c r="Q430" s="3">
        <f>IFERROR(VLOOKUP(B430,[10]City_Suburb_2017q3!B$2:F$479,5,FALSE),0)</f>
        <v>401250</v>
      </c>
      <c r="R430" s="3">
        <f>IFERROR(VLOOKUP(B430,[11]LSG_Stats_Combined_2017q4!B$2:F$480,5,FALSE),0)</f>
        <v>390000</v>
      </c>
      <c r="S430" s="3">
        <f>IFERROR(VLOOKUP(B430,[12]LSG_Stats_Combined_2018q1!B$1:G$480,5,FALSE),0)</f>
        <v>372500</v>
      </c>
      <c r="T430" s="3">
        <v>445000</v>
      </c>
      <c r="U430" s="3">
        <v>409500</v>
      </c>
      <c r="V430" s="3">
        <v>398200</v>
      </c>
      <c r="W430" s="3">
        <v>420000</v>
      </c>
      <c r="X430" s="3">
        <v>407000</v>
      </c>
      <c r="Y430" s="3">
        <v>417500</v>
      </c>
      <c r="Z430" s="3">
        <v>400000</v>
      </c>
      <c r="AA430" s="3">
        <v>428500</v>
      </c>
      <c r="AB430" s="3">
        <v>397500</v>
      </c>
      <c r="AC430" s="3">
        <v>419500</v>
      </c>
      <c r="AD430" s="3">
        <v>450000</v>
      </c>
      <c r="AE430" s="3">
        <v>441500</v>
      </c>
      <c r="AF430" s="3">
        <v>481000</v>
      </c>
      <c r="AG430" s="3">
        <v>534000</v>
      </c>
      <c r="AH430" s="3">
        <v>536000</v>
      </c>
      <c r="AI430" s="3">
        <v>573500</v>
      </c>
      <c r="AJ430" s="3">
        <v>594500</v>
      </c>
      <c r="AK430" s="3">
        <v>600000</v>
      </c>
      <c r="AL430" s="3">
        <v>590000</v>
      </c>
      <c r="AM430" s="3">
        <v>570000</v>
      </c>
      <c r="AN430" s="4">
        <v>670000</v>
      </c>
      <c r="AO430" s="4">
        <v>610000</v>
      </c>
      <c r="AP430" s="4">
        <v>615000</v>
      </c>
      <c r="AQ430" s="4">
        <v>645000</v>
      </c>
      <c r="AR430" s="4">
        <v>753500</v>
      </c>
    </row>
    <row r="431" spans="1:44" ht="15" x14ac:dyDescent="0.2">
      <c r="A431" s="2" t="s">
        <v>388</v>
      </c>
      <c r="B431" s="3" t="s">
        <v>400</v>
      </c>
      <c r="C431" s="3">
        <v>325000</v>
      </c>
      <c r="D431" s="3">
        <f>IFERROR(VLOOKUP(B431,'[1]All Metro Suburbs'!B$2:D$483,3,FALSE),0)</f>
        <v>334500</v>
      </c>
      <c r="E431" s="3">
        <f>IFERROR(VLOOKUP(B431,[2]LSG_Stats_Combined!B$2:D$478,3,FALSE),0)</f>
        <v>314500</v>
      </c>
      <c r="F431" s="3">
        <f>IFERROR(VLOOKUP(B431,[3]Sheet1!B$2:D$478,3,FALSE),0)</f>
        <v>344750</v>
      </c>
      <c r="G431" s="3">
        <v>343000</v>
      </c>
      <c r="H431" s="3">
        <f>IFERROR(VLOOKUP(B431,'[1]All Metro Suburbs'!B$2:F$483,5,FALSE),)</f>
        <v>321500</v>
      </c>
      <c r="I431" s="3">
        <f>IFERROR(VLOOKUP(B431,[2]LSG_Stats_Combined!B$2:F$478,5,FALSE),)</f>
        <v>356500</v>
      </c>
      <c r="J431" s="3">
        <f>IFERROR(VLOOKUP(B431,[3]Sheet1!B$2:F$478,5,FALSE),0)</f>
        <v>350500</v>
      </c>
      <c r="K431" s="3">
        <f>IFERROR(VLOOKUP(B431,[4]Sheet1!B$2:F$478,5,FALSE),0)</f>
        <v>387500</v>
      </c>
      <c r="L431" s="3">
        <f>IFERROR(VLOOKUP(B431,[5]LSG_Stats_Combined_2016q2!B$2:F$479,5,FALSE),0)</f>
        <v>365000</v>
      </c>
      <c r="M431" s="3">
        <f>IFERROR(VLOOKUP(B431,[6]LSG_Stats_Combined_2016q3!B$2:F$479,5,FALSE),0)</f>
        <v>381000</v>
      </c>
      <c r="N431" s="3">
        <f>IFERROR(VLOOKUP(B431,[7]LSG_Stats_Combined_2016q4!B$2:F$478,5,FALSE),0)</f>
        <v>365000</v>
      </c>
      <c r="O431" s="3">
        <f>IFERROR(VLOOKUP(B431,[8]LSG_Stats_Combined_2017q1!B$2:F$479,5,FALSE),0)</f>
        <v>395750</v>
      </c>
      <c r="P431" s="3">
        <f>IFERROR(VLOOKUP(B431,[9]LSG_Stats_Combined_2017q2!B$2:F$479,5,FALSE),0)</f>
        <v>402000</v>
      </c>
      <c r="Q431" s="3">
        <f>IFERROR(VLOOKUP(B431,[10]City_Suburb_2017q3!B$2:F$479,5,FALSE),0)</f>
        <v>367500</v>
      </c>
      <c r="R431" s="3">
        <f>IFERROR(VLOOKUP(B431,[11]LSG_Stats_Combined_2017q4!B$2:F$480,5,FALSE),0)</f>
        <v>385000</v>
      </c>
      <c r="S431" s="3">
        <f>IFERROR(VLOOKUP(B431,[12]LSG_Stats_Combined_2018q1!B$1:G$480,5,FALSE),0)</f>
        <v>338000</v>
      </c>
      <c r="T431" s="3">
        <v>395000</v>
      </c>
      <c r="U431" s="3">
        <v>363250</v>
      </c>
      <c r="V431" s="3">
        <v>399000</v>
      </c>
      <c r="W431" s="3">
        <v>385000</v>
      </c>
      <c r="X431" s="3">
        <v>358000</v>
      </c>
      <c r="Y431" s="3">
        <v>367500</v>
      </c>
      <c r="Z431" s="3">
        <v>424000</v>
      </c>
      <c r="AA431" s="3">
        <v>375850</v>
      </c>
      <c r="AB431" s="3">
        <v>410000</v>
      </c>
      <c r="AC431" s="3">
        <v>376500</v>
      </c>
      <c r="AD431" s="3">
        <v>420000</v>
      </c>
      <c r="AE431" s="3">
        <v>426500</v>
      </c>
      <c r="AF431" s="3">
        <v>440000</v>
      </c>
      <c r="AG431" s="3">
        <v>500000</v>
      </c>
      <c r="AH431" s="3">
        <v>500000</v>
      </c>
      <c r="AI431" s="3">
        <v>497500</v>
      </c>
      <c r="AJ431" s="3">
        <v>515999</v>
      </c>
      <c r="AK431" s="3">
        <v>585000</v>
      </c>
      <c r="AL431" s="3">
        <v>576000</v>
      </c>
      <c r="AM431" s="3">
        <v>563500</v>
      </c>
      <c r="AN431" s="4">
        <v>600000</v>
      </c>
      <c r="AO431" s="4">
        <v>580000</v>
      </c>
      <c r="AP431" s="4">
        <v>590000</v>
      </c>
      <c r="AQ431" s="4">
        <v>704000</v>
      </c>
      <c r="AR431" s="4">
        <v>688000</v>
      </c>
    </row>
    <row r="432" spans="1:44" ht="15" x14ac:dyDescent="0.2">
      <c r="A432" s="2" t="s">
        <v>388</v>
      </c>
      <c r="B432" s="3" t="s">
        <v>388</v>
      </c>
      <c r="C432" s="3">
        <v>323000</v>
      </c>
      <c r="D432" s="3">
        <f>IFERROR(VLOOKUP(B432,'[1]All Metro Suburbs'!B$2:D$483,3,FALSE),0)</f>
        <v>382000</v>
      </c>
      <c r="E432" s="3">
        <f>IFERROR(VLOOKUP(B432,[2]LSG_Stats_Combined!B$2:D$478,3,FALSE),0)</f>
        <v>435000</v>
      </c>
      <c r="F432" s="3">
        <f>IFERROR(VLOOKUP(B432,[3]Sheet1!B$2:D$478,3,FALSE),0)</f>
        <v>425000</v>
      </c>
      <c r="G432" s="3">
        <v>375000</v>
      </c>
      <c r="H432" s="3">
        <f>IFERROR(VLOOKUP(B432,'[1]All Metro Suburbs'!B$2:F$483,5,FALSE),)</f>
        <v>375000</v>
      </c>
      <c r="I432" s="3">
        <f>IFERROR(VLOOKUP(B432,[2]LSG_Stats_Combined!B$2:F$478,5,FALSE),)</f>
        <v>422750</v>
      </c>
      <c r="J432" s="3">
        <f>IFERROR(VLOOKUP(B432,[3]Sheet1!B$2:F$478,5,FALSE),0)</f>
        <v>410000</v>
      </c>
      <c r="K432" s="3">
        <f>IFERROR(VLOOKUP(B432,[4]Sheet1!B$2:F$478,5,FALSE),0)</f>
        <v>475000</v>
      </c>
      <c r="L432" s="3">
        <f>IFERROR(VLOOKUP(B432,[5]LSG_Stats_Combined_2016q2!B$2:F$479,5,FALSE),0)</f>
        <v>429500</v>
      </c>
      <c r="M432" s="3">
        <f>IFERROR(VLOOKUP(B432,[6]LSG_Stats_Combined_2016q3!B$2:F$479,5,FALSE),0)</f>
        <v>396500</v>
      </c>
      <c r="N432" s="3">
        <f>IFERROR(VLOOKUP(B432,[7]LSG_Stats_Combined_2016q4!B$2:F$478,5,FALSE),0)</f>
        <v>400000</v>
      </c>
      <c r="O432" s="3">
        <f>IFERROR(VLOOKUP(B432,[8]LSG_Stats_Combined_2017q1!B$2:F$479,5,FALSE),0)</f>
        <v>366500</v>
      </c>
      <c r="P432" s="3">
        <f>IFERROR(VLOOKUP(B432,[9]LSG_Stats_Combined_2017q2!B$2:F$479,5,FALSE),0)</f>
        <v>371500</v>
      </c>
      <c r="Q432" s="3">
        <f>IFERROR(VLOOKUP(B432,[10]City_Suburb_2017q3!B$2:F$479,5,FALSE),0)</f>
        <v>437500</v>
      </c>
      <c r="R432" s="3">
        <f>IFERROR(VLOOKUP(B432,[11]LSG_Stats_Combined_2017q4!B$2:F$480,5,FALSE),0)</f>
        <v>408000</v>
      </c>
      <c r="S432" s="3">
        <f>IFERROR(VLOOKUP(B432,[12]LSG_Stats_Combined_2018q1!B$1:G$480,5,FALSE),0)</f>
        <v>470000</v>
      </c>
      <c r="T432" s="3">
        <v>432500</v>
      </c>
      <c r="U432" s="3">
        <v>513500</v>
      </c>
      <c r="V432" s="3">
        <v>435000</v>
      </c>
      <c r="W432" s="3">
        <v>379775</v>
      </c>
      <c r="X432" s="3">
        <v>489600</v>
      </c>
      <c r="Y432" s="3">
        <v>425000</v>
      </c>
      <c r="Z432" s="3">
        <v>392500</v>
      </c>
      <c r="AA432" s="3">
        <v>510000</v>
      </c>
      <c r="AB432" s="3">
        <v>500000</v>
      </c>
      <c r="AC432" s="3">
        <v>496500</v>
      </c>
      <c r="AD432" s="3">
        <v>470000</v>
      </c>
      <c r="AE432" s="3">
        <v>470000</v>
      </c>
      <c r="AF432" s="3">
        <v>481000</v>
      </c>
      <c r="AG432" s="3">
        <v>555000</v>
      </c>
      <c r="AH432" s="3">
        <v>575000</v>
      </c>
      <c r="AI432" s="3">
        <v>835000</v>
      </c>
      <c r="AJ432" s="3">
        <v>676000</v>
      </c>
      <c r="AK432" s="3">
        <v>665000</v>
      </c>
      <c r="AL432" s="3">
        <v>690000</v>
      </c>
      <c r="AM432" s="3">
        <v>605000</v>
      </c>
      <c r="AN432" s="4">
        <v>591250</v>
      </c>
      <c r="AO432" s="4">
        <v>723000</v>
      </c>
      <c r="AP432" s="4">
        <v>665000</v>
      </c>
      <c r="AQ432" s="4">
        <v>701304</v>
      </c>
      <c r="AR432" s="4">
        <v>869000</v>
      </c>
    </row>
    <row r="433" spans="1:44" ht="15" x14ac:dyDescent="0.2">
      <c r="A433" s="2" t="s">
        <v>388</v>
      </c>
      <c r="B433" s="3" t="s">
        <v>351</v>
      </c>
      <c r="C433" s="3">
        <v>340000</v>
      </c>
      <c r="D433" s="3">
        <f>IFERROR(VLOOKUP(B433,'[1]All Metro Suburbs'!B$2:D$483,3,FALSE),0)</f>
        <v>348000</v>
      </c>
      <c r="E433" s="3">
        <f>IFERROR(VLOOKUP(B433,[2]LSG_Stats_Combined!B$2:D$478,3,FALSE),0)</f>
        <v>347000</v>
      </c>
      <c r="F433" s="3">
        <f>IFERROR(VLOOKUP(B433,[3]Sheet1!B$2:D$478,3,FALSE),0)</f>
        <v>344000</v>
      </c>
      <c r="G433" s="3">
        <v>353000</v>
      </c>
      <c r="H433" s="3">
        <f>IFERROR(VLOOKUP(B433,'[1]All Metro Suburbs'!B$2:F$483,5,FALSE),)</f>
        <v>345000</v>
      </c>
      <c r="I433" s="3">
        <f>IFERROR(VLOOKUP(B433,[2]LSG_Stats_Combined!B$2:F$478,5,FALSE),)</f>
        <v>367500</v>
      </c>
      <c r="J433" s="3">
        <f>IFERROR(VLOOKUP(B433,[3]Sheet1!B$2:F$478,5,FALSE),0)</f>
        <v>387000</v>
      </c>
      <c r="K433" s="3">
        <f>IFERROR(VLOOKUP(B433,[4]Sheet1!B$2:F$478,5,FALSE),0)</f>
        <v>357750</v>
      </c>
      <c r="L433" s="3">
        <f>IFERROR(VLOOKUP(B433,[5]LSG_Stats_Combined_2016q2!B$2:F$479,5,FALSE),0)</f>
        <v>405100</v>
      </c>
      <c r="M433" s="3">
        <f>IFERROR(VLOOKUP(B433,[6]LSG_Stats_Combined_2016q3!B$2:F$479,5,FALSE),0)</f>
        <v>375000</v>
      </c>
      <c r="N433" s="3">
        <f>IFERROR(VLOOKUP(B433,[7]LSG_Stats_Combined_2016q4!B$2:F$478,5,FALSE),0)</f>
        <v>395000</v>
      </c>
      <c r="O433" s="3">
        <f>IFERROR(VLOOKUP(B433,[8]LSG_Stats_Combined_2017q1!B$2:F$479,5,FALSE),0)</f>
        <v>416000</v>
      </c>
      <c r="P433" s="3">
        <f>IFERROR(VLOOKUP(B433,[9]LSG_Stats_Combined_2017q2!B$2:F$479,5,FALSE),0)</f>
        <v>386000</v>
      </c>
      <c r="Q433" s="3">
        <f>IFERROR(VLOOKUP(B433,[10]City_Suburb_2017q3!B$2:F$479,5,FALSE),0)</f>
        <v>386000</v>
      </c>
      <c r="R433" s="3">
        <f>IFERROR(VLOOKUP(B433,[11]LSG_Stats_Combined_2017q4!B$2:F$480,5,FALSE),0)</f>
        <v>410000</v>
      </c>
      <c r="S433" s="3">
        <f>IFERROR(VLOOKUP(B433,[12]LSG_Stats_Combined_2018q1!B$1:G$480,5,FALSE),0)</f>
        <v>375000</v>
      </c>
      <c r="T433" s="3">
        <v>400100</v>
      </c>
      <c r="U433" s="3">
        <v>401150</v>
      </c>
      <c r="V433" s="3">
        <v>445500</v>
      </c>
      <c r="W433" s="3">
        <v>378499.5</v>
      </c>
      <c r="X433" s="3">
        <v>408250</v>
      </c>
      <c r="Y433" s="3">
        <v>375000</v>
      </c>
      <c r="Z433" s="3">
        <v>442250</v>
      </c>
      <c r="AA433" s="3">
        <v>388500</v>
      </c>
      <c r="AB433" s="3">
        <v>415250</v>
      </c>
      <c r="AC433" s="3">
        <v>406000</v>
      </c>
      <c r="AD433" s="3">
        <v>407500</v>
      </c>
      <c r="AE433" s="3">
        <v>435000</v>
      </c>
      <c r="AF433" s="3">
        <v>500000</v>
      </c>
      <c r="AG433" s="3">
        <v>516000</v>
      </c>
      <c r="AH433" s="3">
        <v>537625</v>
      </c>
      <c r="AI433" s="3">
        <v>615000</v>
      </c>
      <c r="AJ433" s="3">
        <v>611000</v>
      </c>
      <c r="AK433" s="3">
        <v>622500</v>
      </c>
      <c r="AL433" s="3">
        <v>619500</v>
      </c>
      <c r="AM433" s="3">
        <v>595000</v>
      </c>
      <c r="AN433" s="4">
        <v>637500</v>
      </c>
      <c r="AO433" s="4">
        <v>670000</v>
      </c>
      <c r="AP433" s="4">
        <v>722500</v>
      </c>
      <c r="AQ433" s="4">
        <v>703000</v>
      </c>
      <c r="AR433" s="4">
        <v>719000</v>
      </c>
    </row>
    <row r="434" spans="1:44" ht="15" x14ac:dyDescent="0.2">
      <c r="A434" s="2" t="s">
        <v>388</v>
      </c>
      <c r="B434" s="3" t="s">
        <v>401</v>
      </c>
      <c r="C434" s="3">
        <v>393750</v>
      </c>
      <c r="D434" s="3">
        <f>IFERROR(VLOOKUP(B434,'[1]All Metro Suburbs'!B$2:D$483,3,FALSE),0)</f>
        <v>365000</v>
      </c>
      <c r="E434" s="3">
        <f>IFERROR(VLOOKUP(B434,[2]LSG_Stats_Combined!B$2:D$478,3,FALSE),0)</f>
        <v>357500</v>
      </c>
      <c r="F434" s="3">
        <f>IFERROR(VLOOKUP(B434,[3]Sheet1!B$2:D$478,3,FALSE),0)</f>
        <v>334000</v>
      </c>
      <c r="G434" s="3">
        <v>329000</v>
      </c>
      <c r="H434" s="3">
        <f>IFERROR(VLOOKUP(B434,'[1]All Metro Suburbs'!B$2:F$483,5,FALSE),)</f>
        <v>410275</v>
      </c>
      <c r="I434" s="3">
        <f>IFERROR(VLOOKUP(B434,[2]LSG_Stats_Combined!B$2:F$478,5,FALSE),)</f>
        <v>425000</v>
      </c>
      <c r="J434" s="3">
        <f>IFERROR(VLOOKUP(B434,[3]Sheet1!B$2:F$478,5,FALSE),0)</f>
        <v>400000</v>
      </c>
      <c r="K434" s="3">
        <f>IFERROR(VLOOKUP(B434,[4]Sheet1!B$2:F$478,5,FALSE),0)</f>
        <v>543600</v>
      </c>
      <c r="L434" s="3">
        <f>IFERROR(VLOOKUP(B434,[5]LSG_Stats_Combined_2016q2!B$2:F$479,5,FALSE),0)</f>
        <v>0</v>
      </c>
      <c r="M434" s="3">
        <f>IFERROR(VLOOKUP(B434,[6]LSG_Stats_Combined_2016q3!B$2:F$479,5,FALSE),0)</f>
        <v>360000</v>
      </c>
      <c r="N434" s="3">
        <f>IFERROR(VLOOKUP(B434,[7]LSG_Stats_Combined_2016q4!B$2:F$478,5,FALSE),0)</f>
        <v>505000</v>
      </c>
      <c r="O434" s="3">
        <f>IFERROR(VLOOKUP(B434,[8]LSG_Stats_Combined_2017q1!B$2:F$479,5,FALSE),0)</f>
        <v>374000</v>
      </c>
      <c r="P434" s="3">
        <f>IFERROR(VLOOKUP(B434,[9]LSG_Stats_Combined_2017q2!B$2:F$479,5,FALSE),0)</f>
        <v>427500</v>
      </c>
      <c r="Q434" s="3">
        <f>IFERROR(VLOOKUP(B434,[10]City_Suburb_2017q3!B$2:F$479,5,FALSE),0)</f>
        <v>360000</v>
      </c>
      <c r="R434" s="3">
        <f>IFERROR(VLOOKUP(B434,[11]LSG_Stats_Combined_2017q4!B$2:F$480,5,FALSE),0)</f>
        <v>330750</v>
      </c>
      <c r="S434" s="3">
        <f>IFERROR(VLOOKUP(B434,[12]LSG_Stats_Combined_2018q1!B$1:G$480,5,FALSE),0)</f>
        <v>348500</v>
      </c>
      <c r="T434" s="3">
        <v>380000</v>
      </c>
      <c r="U434" s="3">
        <v>466250</v>
      </c>
      <c r="V434" s="3">
        <v>338000</v>
      </c>
      <c r="W434" s="3">
        <v>380000</v>
      </c>
      <c r="X434" s="3">
        <v>395000</v>
      </c>
      <c r="Y434" s="3">
        <v>478500</v>
      </c>
      <c r="Z434" s="3">
        <v>473000</v>
      </c>
      <c r="AA434" s="3">
        <v>385000</v>
      </c>
      <c r="AB434" s="3">
        <v>480000</v>
      </c>
      <c r="AC434" s="3">
        <v>471000</v>
      </c>
      <c r="AD434" s="3">
        <v>412000</v>
      </c>
      <c r="AE434" s="3">
        <v>499000</v>
      </c>
      <c r="AF434" s="3">
        <v>445000</v>
      </c>
      <c r="AG434" s="3">
        <v>457500</v>
      </c>
      <c r="AH434" s="3">
        <v>570000</v>
      </c>
      <c r="AI434" s="3">
        <v>840000</v>
      </c>
      <c r="AJ434" s="3">
        <v>710000</v>
      </c>
      <c r="AK434" s="3">
        <v>605000</v>
      </c>
      <c r="AL434" s="3">
        <v>637500</v>
      </c>
      <c r="AM434" s="3">
        <v>652500</v>
      </c>
      <c r="AN434" s="4">
        <v>717500</v>
      </c>
      <c r="AO434" s="4">
        <v>700000</v>
      </c>
      <c r="AP434" s="4">
        <v>632000</v>
      </c>
      <c r="AQ434" s="4">
        <v>945500</v>
      </c>
      <c r="AR434" s="4">
        <v>750000</v>
      </c>
    </row>
    <row r="435" spans="1:44" ht="15" x14ac:dyDescent="0.2">
      <c r="A435" s="2" t="s">
        <v>388</v>
      </c>
      <c r="B435" s="3" t="s">
        <v>402</v>
      </c>
      <c r="C435" s="3">
        <v>405000</v>
      </c>
      <c r="D435" s="3">
        <f>IFERROR(VLOOKUP(B435,'[1]All Metro Suburbs'!B$2:D$483,3,FALSE),0)</f>
        <v>375000</v>
      </c>
      <c r="E435" s="3">
        <f>IFERROR(VLOOKUP(B435,[2]LSG_Stats_Combined!B$2:D$478,3,FALSE),0)</f>
        <v>422500</v>
      </c>
      <c r="F435" s="3">
        <f>IFERROR(VLOOKUP(B435,[3]Sheet1!B$2:D$478,3,FALSE),0)</f>
        <v>378500</v>
      </c>
      <c r="G435" s="3">
        <v>427750</v>
      </c>
      <c r="H435" s="3">
        <f>IFERROR(VLOOKUP(B435,'[1]All Metro Suburbs'!B$2:F$483,5,FALSE),)</f>
        <v>418000</v>
      </c>
      <c r="I435" s="3">
        <f>IFERROR(VLOOKUP(B435,[2]LSG_Stats_Combined!B$2:F$478,5,FALSE),)</f>
        <v>397500</v>
      </c>
      <c r="J435" s="3">
        <f>IFERROR(VLOOKUP(B435,[3]Sheet1!B$2:F$478,5,FALSE),0)</f>
        <v>469000</v>
      </c>
      <c r="K435" s="3">
        <f>IFERROR(VLOOKUP(B435,[4]Sheet1!B$2:F$478,5,FALSE),0)</f>
        <v>446500</v>
      </c>
      <c r="L435" s="3">
        <f>IFERROR(VLOOKUP(B435,[5]LSG_Stats_Combined_2016q2!B$2:F$479,5,FALSE),0)</f>
        <v>470000</v>
      </c>
      <c r="M435" s="3">
        <f>IFERROR(VLOOKUP(B435,[6]LSG_Stats_Combined_2016q3!B$2:F$479,5,FALSE),0)</f>
        <v>420000</v>
      </c>
      <c r="N435" s="3">
        <f>IFERROR(VLOOKUP(B435,[7]LSG_Stats_Combined_2016q4!B$2:F$478,5,FALSE),0)</f>
        <v>430000</v>
      </c>
      <c r="O435" s="3">
        <f>IFERROR(VLOOKUP(B435,[8]LSG_Stats_Combined_2017q1!B$2:F$479,5,FALSE),0)</f>
        <v>378500</v>
      </c>
      <c r="P435" s="3">
        <f>IFERROR(VLOOKUP(B435,[9]LSG_Stats_Combined_2017q2!B$2:F$479,5,FALSE),0)</f>
        <v>445000</v>
      </c>
      <c r="Q435" s="3">
        <f>IFERROR(VLOOKUP(B435,[10]City_Suburb_2017q3!B$2:F$479,5,FALSE),0)</f>
        <v>446500</v>
      </c>
      <c r="R435" s="3">
        <f>IFERROR(VLOOKUP(B435,[11]LSG_Stats_Combined_2017q4!B$2:F$480,5,FALSE),0)</f>
        <v>472500</v>
      </c>
      <c r="S435" s="3">
        <f>IFERROR(VLOOKUP(B435,[12]LSG_Stats_Combined_2018q1!B$1:G$480,5,FALSE),0)</f>
        <v>395000</v>
      </c>
      <c r="T435" s="3">
        <v>470000</v>
      </c>
      <c r="U435" s="3">
        <v>462500</v>
      </c>
      <c r="V435" s="3">
        <v>435000</v>
      </c>
      <c r="W435" s="3">
        <v>466000</v>
      </c>
      <c r="X435" s="3">
        <v>446000</v>
      </c>
      <c r="Y435" s="3">
        <v>478400</v>
      </c>
      <c r="Z435" s="3">
        <v>395500</v>
      </c>
      <c r="AA435" s="3">
        <v>479450</v>
      </c>
      <c r="AB435" s="3">
        <v>478500</v>
      </c>
      <c r="AC435" s="3">
        <v>459500</v>
      </c>
      <c r="AD435" s="3">
        <v>485000</v>
      </c>
      <c r="AE435" s="3">
        <v>475000</v>
      </c>
      <c r="AF435" s="3">
        <v>530000</v>
      </c>
      <c r="AG435" s="3">
        <v>510000</v>
      </c>
      <c r="AH435" s="3">
        <v>545000</v>
      </c>
      <c r="AI435" s="3">
        <v>600000</v>
      </c>
      <c r="AJ435" s="3">
        <v>722500</v>
      </c>
      <c r="AK435" s="3">
        <v>640000</v>
      </c>
      <c r="AL435" s="3">
        <v>689500</v>
      </c>
      <c r="AM435" s="3">
        <v>645500</v>
      </c>
      <c r="AN435" s="4">
        <v>0</v>
      </c>
      <c r="AO435" s="4">
        <v>746000</v>
      </c>
      <c r="AP435" s="4">
        <v>778000</v>
      </c>
      <c r="AQ435" s="4">
        <v>727000</v>
      </c>
      <c r="AR435" s="4">
        <v>0</v>
      </c>
    </row>
    <row r="436" spans="1:44" ht="15" x14ac:dyDescent="0.2">
      <c r="A436" s="2" t="s">
        <v>388</v>
      </c>
      <c r="B436" s="3" t="s">
        <v>403</v>
      </c>
      <c r="C436" s="3">
        <v>0</v>
      </c>
      <c r="D436" s="3">
        <f>IFERROR(VLOOKUP(B436,'[1]All Metro Suburbs'!B$2:D$483,3,FALSE),0)</f>
        <v>0</v>
      </c>
      <c r="E436" s="3">
        <f>IFERROR(VLOOKUP(B436,[2]LSG_Stats_Combined!B$2:D$478,3,FALSE),0)</f>
        <v>305000</v>
      </c>
      <c r="F436" s="3">
        <f>IFERROR(VLOOKUP(B436,[3]Sheet1!B$2:D$478,3,FALSE),0)</f>
        <v>0</v>
      </c>
      <c r="G436" s="3">
        <v>400000</v>
      </c>
      <c r="H436" s="3">
        <f>IFERROR(VLOOKUP(B436,'[1]All Metro Suburbs'!B$2:F$483,5,FALSE),)</f>
        <v>0</v>
      </c>
      <c r="I436" s="3">
        <f>IFERROR(VLOOKUP(B436,[2]LSG_Stats_Combined!B$2:F$478,5,FALSE),)</f>
        <v>0</v>
      </c>
      <c r="J436" s="3">
        <f>IFERROR(VLOOKUP(B436,[3]Sheet1!B$2:F$478,5,FALSE),0)</f>
        <v>0</v>
      </c>
      <c r="K436" s="3">
        <f>IFERROR(VLOOKUP(B436,[4]Sheet1!B$2:F$478,5,FALSE),0)</f>
        <v>0</v>
      </c>
      <c r="L436" s="3">
        <f>IFERROR(VLOOKUP(B436,[5]LSG_Stats_Combined_2016q2!B$2:F$479,5,FALSE),0)</f>
        <v>0</v>
      </c>
      <c r="M436" s="3">
        <f>IFERROR(VLOOKUP(B436,[6]LSG_Stats_Combined_2016q3!B$2:F$479,5,FALSE),0)</f>
        <v>0</v>
      </c>
      <c r="N436" s="3">
        <f>IFERROR(VLOOKUP(B436,[7]LSG_Stats_Combined_2016q4!B$2:F$478,5,FALSE),0)</f>
        <v>0</v>
      </c>
      <c r="O436" s="3">
        <f>IFERROR(VLOOKUP(B436,[8]LSG_Stats_Combined_2017q1!B$2:F$479,5,FALSE),0)</f>
        <v>451000</v>
      </c>
      <c r="P436" s="3">
        <f>IFERROR(VLOOKUP(B436,[9]LSG_Stats_Combined_2017q2!B$2:F$479,5,FALSE),0)</f>
        <v>0</v>
      </c>
      <c r="Q436" s="3">
        <f>IFERROR(VLOOKUP(B436,[10]City_Suburb_2017q3!B$2:F$479,5,FALSE),0)</f>
        <v>470000</v>
      </c>
      <c r="R436" s="3">
        <f>IFERROR(VLOOKUP(B436,[11]LSG_Stats_Combined_2017q4!B$2:F$480,5,FALSE),0)</f>
        <v>0</v>
      </c>
      <c r="S436" s="3">
        <f>IFERROR(VLOOKUP(B436,[12]LSG_Stats_Combined_2018q1!B$1:G$480,5,FALSE),0)</f>
        <v>0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450000</v>
      </c>
      <c r="AA436" s="3">
        <v>0</v>
      </c>
      <c r="AB436" s="3">
        <v>0</v>
      </c>
      <c r="AC436" s="3">
        <v>0</v>
      </c>
      <c r="AD436" s="3">
        <v>715000</v>
      </c>
      <c r="AE436" s="3">
        <v>0</v>
      </c>
      <c r="AF436" s="3">
        <v>0</v>
      </c>
      <c r="AG436" s="3">
        <v>489500</v>
      </c>
      <c r="AH436" s="3">
        <v>590000</v>
      </c>
      <c r="AI436" s="3">
        <v>0</v>
      </c>
      <c r="AJ436" s="3">
        <v>610000</v>
      </c>
      <c r="AK436" s="3">
        <v>0</v>
      </c>
      <c r="AL436" s="3">
        <v>0</v>
      </c>
      <c r="AM436" s="3">
        <v>0</v>
      </c>
      <c r="AN436" s="4">
        <v>0</v>
      </c>
      <c r="AO436" s="4">
        <v>0</v>
      </c>
      <c r="AP436" s="4">
        <v>0</v>
      </c>
      <c r="AQ436" s="4">
        <v>771250</v>
      </c>
      <c r="AR436" s="4">
        <v>0</v>
      </c>
    </row>
    <row r="437" spans="1:44" ht="15" x14ac:dyDescent="0.2">
      <c r="A437" s="2" t="s">
        <v>404</v>
      </c>
      <c r="B437" s="3" t="s">
        <v>405</v>
      </c>
      <c r="C437" s="3">
        <v>732500</v>
      </c>
      <c r="D437" s="3">
        <f>IFERROR(VLOOKUP(B437,'[1]All Metro Suburbs'!B$2:D$483,3,FALSE),0)</f>
        <v>632500</v>
      </c>
      <c r="E437" s="3">
        <f>IFERROR(VLOOKUP(B437,[2]LSG_Stats_Combined!B$2:D$478,3,FALSE),0)</f>
        <v>593000</v>
      </c>
      <c r="F437" s="3">
        <f>IFERROR(VLOOKUP(B437,[3]Sheet1!B$2:D$478,3,FALSE),0)</f>
        <v>575000</v>
      </c>
      <c r="G437" s="3">
        <v>685250</v>
      </c>
      <c r="H437" s="3">
        <f>IFERROR(VLOOKUP(B437,'[1]All Metro Suburbs'!B$2:F$483,5,FALSE),)</f>
        <v>810000</v>
      </c>
      <c r="I437" s="3">
        <f>IFERROR(VLOOKUP(B437,[2]LSG_Stats_Combined!B$2:F$478,5,FALSE),)</f>
        <v>645800</v>
      </c>
      <c r="J437" s="3">
        <f>IFERROR(VLOOKUP(B437,[3]Sheet1!B$2:F$478,5,FALSE),0)</f>
        <v>670000</v>
      </c>
      <c r="K437" s="3">
        <f>IFERROR(VLOOKUP(B437,[4]Sheet1!B$2:F$478,5,FALSE),0)</f>
        <v>542100</v>
      </c>
      <c r="L437" s="3">
        <f>IFERROR(VLOOKUP(B437,[5]LSG_Stats_Combined_2016q2!B$2:F$479,5,FALSE),0)</f>
        <v>660100</v>
      </c>
      <c r="M437" s="3">
        <f>IFERROR(VLOOKUP(B437,[6]LSG_Stats_Combined_2016q3!B$2:F$479,5,FALSE),0)</f>
        <v>710000</v>
      </c>
      <c r="N437" s="3">
        <f>IFERROR(VLOOKUP(B437,[7]LSG_Stats_Combined_2016q4!B$2:F$478,5,FALSE),0)</f>
        <v>815000</v>
      </c>
      <c r="O437" s="3">
        <f>IFERROR(VLOOKUP(B437,[8]LSG_Stats_Combined_2017q1!B$2:F$479,5,FALSE),0)</f>
        <v>823750</v>
      </c>
      <c r="P437" s="3">
        <f>IFERROR(VLOOKUP(B437,[9]LSG_Stats_Combined_2017q2!B$2:F$479,5,FALSE),0)</f>
        <v>732000</v>
      </c>
      <c r="Q437" s="3">
        <f>IFERROR(VLOOKUP(B437,[10]City_Suburb_2017q3!B$2:F$479,5,FALSE),0)</f>
        <v>826000</v>
      </c>
      <c r="R437" s="3">
        <f>IFERROR(VLOOKUP(B437,[11]LSG_Stats_Combined_2017q4!B$2:F$480,5,FALSE),0)</f>
        <v>685000</v>
      </c>
      <c r="S437" s="3">
        <f>IFERROR(VLOOKUP(B437,[12]LSG_Stats_Combined_2018q1!B$1:G$480,5,FALSE),0)</f>
        <v>700000</v>
      </c>
      <c r="T437" s="3">
        <v>635000</v>
      </c>
      <c r="U437" s="3">
        <v>704000</v>
      </c>
      <c r="V437" s="3">
        <v>703750</v>
      </c>
      <c r="W437" s="3">
        <v>856000</v>
      </c>
      <c r="X437" s="3">
        <v>705000</v>
      </c>
      <c r="Y437" s="3">
        <v>601250</v>
      </c>
      <c r="Z437" s="3">
        <v>847500</v>
      </c>
      <c r="AA437" s="3">
        <v>743750</v>
      </c>
      <c r="AB437" s="3">
        <v>898000</v>
      </c>
      <c r="AC437" s="3">
        <v>918000</v>
      </c>
      <c r="AD437" s="3">
        <v>707500</v>
      </c>
      <c r="AE437" s="3">
        <v>844500</v>
      </c>
      <c r="AF437" s="3">
        <v>1076000</v>
      </c>
      <c r="AG437" s="3">
        <v>1008000</v>
      </c>
      <c r="AH437" s="3">
        <v>1017500</v>
      </c>
      <c r="AI437" s="3">
        <v>1039000</v>
      </c>
      <c r="AJ437" s="3">
        <v>1315000</v>
      </c>
      <c r="AK437" s="3">
        <v>1215000</v>
      </c>
      <c r="AL437" s="3">
        <v>1120000</v>
      </c>
      <c r="AM437" s="3">
        <v>0</v>
      </c>
      <c r="AN437" s="4">
        <v>852500</v>
      </c>
      <c r="AO437" s="4">
        <v>1155000</v>
      </c>
      <c r="AP437" s="4">
        <v>1207500</v>
      </c>
      <c r="AQ437" s="4">
        <v>1515000</v>
      </c>
      <c r="AR437" s="4">
        <v>1477500</v>
      </c>
    </row>
    <row r="438" spans="1:44" ht="15" x14ac:dyDescent="0.2">
      <c r="A438" s="2" t="s">
        <v>404</v>
      </c>
      <c r="B438" s="3" t="s">
        <v>406</v>
      </c>
      <c r="C438" s="3">
        <v>690000</v>
      </c>
      <c r="D438" s="3">
        <f>IFERROR(VLOOKUP(B438,'[1]All Metro Suburbs'!B$2:D$483,3,FALSE),0)</f>
        <v>555000</v>
      </c>
      <c r="E438" s="3">
        <f>IFERROR(VLOOKUP(B438,[2]LSG_Stats_Combined!B$2:D$478,3,FALSE),0)</f>
        <v>568000</v>
      </c>
      <c r="F438" s="3">
        <f>IFERROR(VLOOKUP(B438,[3]Sheet1!B$2:D$478,3,FALSE),0)</f>
        <v>597000</v>
      </c>
      <c r="G438" s="3">
        <v>561000</v>
      </c>
      <c r="H438" s="3">
        <f>IFERROR(VLOOKUP(B438,'[1]All Metro Suburbs'!B$2:F$483,5,FALSE),)</f>
        <v>0</v>
      </c>
      <c r="I438" s="3">
        <f>IFERROR(VLOOKUP(B438,[2]LSG_Stats_Combined!B$2:F$478,5,FALSE),)</f>
        <v>755000</v>
      </c>
      <c r="J438" s="3">
        <f>IFERROR(VLOOKUP(B438,[3]Sheet1!B$2:F$478,5,FALSE),0)</f>
        <v>742500</v>
      </c>
      <c r="K438" s="3">
        <f>IFERROR(VLOOKUP(B438,[4]Sheet1!B$2:F$478,5,FALSE),0)</f>
        <v>559500</v>
      </c>
      <c r="L438" s="3">
        <f>IFERROR(VLOOKUP(B438,[5]LSG_Stats_Combined_2016q2!B$2:F$479,5,FALSE),0)</f>
        <v>495000</v>
      </c>
      <c r="M438" s="3">
        <f>IFERROR(VLOOKUP(B438,[6]LSG_Stats_Combined_2016q3!B$2:F$479,5,FALSE),0)</f>
        <v>675000</v>
      </c>
      <c r="N438" s="3">
        <f>IFERROR(VLOOKUP(B438,[7]LSG_Stats_Combined_2016q4!B$2:F$478,5,FALSE),0)</f>
        <v>697500</v>
      </c>
      <c r="O438" s="3">
        <f>IFERROR(VLOOKUP(B438,[8]LSG_Stats_Combined_2017q1!B$2:F$479,5,FALSE),0)</f>
        <v>674000</v>
      </c>
      <c r="P438" s="3">
        <f>IFERROR(VLOOKUP(B438,[9]LSG_Stats_Combined_2017q2!B$2:F$479,5,FALSE),0)</f>
        <v>725000</v>
      </c>
      <c r="Q438" s="3">
        <f>IFERROR(VLOOKUP(B438,[10]City_Suburb_2017q3!B$2:F$479,5,FALSE),0)</f>
        <v>683000</v>
      </c>
      <c r="R438" s="3">
        <f>IFERROR(VLOOKUP(B438,[11]LSG_Stats_Combined_2017q4!B$2:F$480,5,FALSE),0)</f>
        <v>869000</v>
      </c>
      <c r="S438" s="3">
        <f>IFERROR(VLOOKUP(B438,[12]LSG_Stats_Combined_2018q1!B$1:G$480,5,FALSE),0)</f>
        <v>680000</v>
      </c>
      <c r="T438" s="3">
        <v>760000</v>
      </c>
      <c r="U438" s="3">
        <v>841000</v>
      </c>
      <c r="V438" s="3">
        <v>809588</v>
      </c>
      <c r="W438" s="3">
        <v>1020500</v>
      </c>
      <c r="X438" s="3">
        <v>714500</v>
      </c>
      <c r="Y438" s="3">
        <v>750000</v>
      </c>
      <c r="Z438" s="3">
        <v>716250</v>
      </c>
      <c r="AA438" s="3">
        <v>770000</v>
      </c>
      <c r="AB438" s="3">
        <v>711500</v>
      </c>
      <c r="AC438" s="3">
        <v>948000</v>
      </c>
      <c r="AD438" s="3">
        <v>975000</v>
      </c>
      <c r="AE438" s="3">
        <v>760200</v>
      </c>
      <c r="AF438" s="3">
        <v>847500</v>
      </c>
      <c r="AG438" s="3">
        <v>865000</v>
      </c>
      <c r="AH438" s="3">
        <v>1095000</v>
      </c>
      <c r="AI438" s="3">
        <v>959250</v>
      </c>
      <c r="AJ438" s="3">
        <v>1300000</v>
      </c>
      <c r="AK438" s="3">
        <v>1085000</v>
      </c>
      <c r="AL438" s="3">
        <v>1310000</v>
      </c>
      <c r="AM438" s="3">
        <v>866074.5</v>
      </c>
      <c r="AN438" s="4">
        <v>1221500</v>
      </c>
      <c r="AO438" s="4">
        <v>1264500</v>
      </c>
      <c r="AP438" s="4">
        <v>1108000</v>
      </c>
      <c r="AQ438" s="4">
        <v>1236000</v>
      </c>
      <c r="AR438" s="4">
        <v>1350000</v>
      </c>
    </row>
    <row r="439" spans="1:44" ht="15" x14ac:dyDescent="0.2">
      <c r="A439" s="2" t="s">
        <v>404</v>
      </c>
      <c r="B439" s="3" t="s">
        <v>407</v>
      </c>
      <c r="C439" s="3">
        <v>620000</v>
      </c>
      <c r="D439" s="3">
        <f>IFERROR(VLOOKUP(B439,'[1]All Metro Suburbs'!B$2:D$483,3,FALSE),0)</f>
        <v>0</v>
      </c>
      <c r="E439" s="3">
        <f>IFERROR(VLOOKUP(B439,[2]LSG_Stats_Combined!B$2:D$478,3,FALSE),0)</f>
        <v>595000</v>
      </c>
      <c r="F439" s="3">
        <f>IFERROR(VLOOKUP(B439,[3]Sheet1!B$2:D$478,3,FALSE),0)</f>
        <v>531500</v>
      </c>
      <c r="G439" s="3">
        <v>570000</v>
      </c>
      <c r="H439" s="3">
        <f>IFERROR(VLOOKUP(B439,'[1]All Metro Suburbs'!B$2:F$483,5,FALSE),)</f>
        <v>0</v>
      </c>
      <c r="I439" s="3">
        <f>IFERROR(VLOOKUP(B439,[2]LSG_Stats_Combined!B$2:F$478,5,FALSE),)</f>
        <v>1035875</v>
      </c>
      <c r="J439" s="3">
        <f>IFERROR(VLOOKUP(B439,[3]Sheet1!B$2:F$478,5,FALSE),0)</f>
        <v>0</v>
      </c>
      <c r="K439" s="3">
        <f>IFERROR(VLOOKUP(B439,[4]Sheet1!B$2:F$478,5,FALSE),0)</f>
        <v>0</v>
      </c>
      <c r="L439" s="3">
        <f>IFERROR(VLOOKUP(B439,[5]LSG_Stats_Combined_2016q2!B$2:F$479,5,FALSE),0)</f>
        <v>1000000</v>
      </c>
      <c r="M439" s="3">
        <f>IFERROR(VLOOKUP(B439,[6]LSG_Stats_Combined_2016q3!B$2:F$479,5,FALSE),0)</f>
        <v>637000</v>
      </c>
      <c r="N439" s="3">
        <f>IFERROR(VLOOKUP(B439,[7]LSG_Stats_Combined_2016q4!B$2:F$478,5,FALSE),0)</f>
        <v>739750</v>
      </c>
      <c r="O439" s="3">
        <f>IFERROR(VLOOKUP(B439,[8]LSG_Stats_Combined_2017q1!B$2:F$479,5,FALSE),0)</f>
        <v>611000</v>
      </c>
      <c r="P439" s="3">
        <f>IFERROR(VLOOKUP(B439,[9]LSG_Stats_Combined_2017q2!B$2:F$479,5,FALSE),0)</f>
        <v>850000</v>
      </c>
      <c r="Q439" s="3">
        <f>IFERROR(VLOOKUP(B439,[10]City_Suburb_2017q3!B$2:F$479,5,FALSE),0)</f>
        <v>0</v>
      </c>
      <c r="R439" s="3">
        <f>IFERROR(VLOOKUP(B439,[11]LSG_Stats_Combined_2017q4!B$2:F$480,5,FALSE),0)</f>
        <v>0</v>
      </c>
      <c r="S439" s="3">
        <f>IFERROR(VLOOKUP(B439,[12]LSG_Stats_Combined_2018q1!B$1:G$480,5,FALSE),0)</f>
        <v>830000</v>
      </c>
      <c r="T439" s="3">
        <v>0</v>
      </c>
      <c r="U439" s="3">
        <v>925000</v>
      </c>
      <c r="V439" s="3">
        <v>1047500</v>
      </c>
      <c r="W439" s="3">
        <v>801500</v>
      </c>
      <c r="X439" s="3">
        <v>911250</v>
      </c>
      <c r="Y439" s="3">
        <v>625000</v>
      </c>
      <c r="Z439" s="3">
        <v>955000</v>
      </c>
      <c r="AA439" s="3">
        <v>1250000</v>
      </c>
      <c r="AB439" s="3">
        <v>890000</v>
      </c>
      <c r="AC439" s="3">
        <v>925000</v>
      </c>
      <c r="AD439" s="3">
        <v>741000</v>
      </c>
      <c r="AE439" s="3">
        <v>642880</v>
      </c>
      <c r="AF439" s="3">
        <v>1303500</v>
      </c>
      <c r="AG439" s="3">
        <v>1000000</v>
      </c>
      <c r="AH439" s="3">
        <v>1084145</v>
      </c>
      <c r="AI439" s="3">
        <v>1077500</v>
      </c>
      <c r="AJ439" s="3">
        <v>1302500</v>
      </c>
      <c r="AK439" s="3">
        <v>1390000</v>
      </c>
      <c r="AL439" s="3">
        <v>1135000</v>
      </c>
      <c r="AM439" s="3">
        <v>0</v>
      </c>
      <c r="AN439" s="4">
        <v>931250</v>
      </c>
      <c r="AO439" s="4">
        <v>1276250</v>
      </c>
      <c r="AP439" s="4">
        <v>0</v>
      </c>
      <c r="AQ439" s="4">
        <v>0</v>
      </c>
      <c r="AR439" s="4">
        <v>0</v>
      </c>
    </row>
    <row r="440" spans="1:44" ht="15" x14ac:dyDescent="0.2">
      <c r="A440" s="2" t="s">
        <v>404</v>
      </c>
      <c r="B440" s="3" t="s">
        <v>408</v>
      </c>
      <c r="C440" s="3">
        <v>653000</v>
      </c>
      <c r="D440" s="3">
        <f>IFERROR(VLOOKUP(B440,'[1]All Metro Suburbs'!B$2:D$483,3,FALSE),0)</f>
        <v>663000</v>
      </c>
      <c r="E440" s="3">
        <f>IFERROR(VLOOKUP(B440,[2]LSG_Stats_Combined!B$2:D$478,3,FALSE),0)</f>
        <v>690000</v>
      </c>
      <c r="F440" s="3">
        <f>IFERROR(VLOOKUP(B440,[3]Sheet1!B$2:D$478,3,FALSE),0)</f>
        <v>820000</v>
      </c>
      <c r="G440" s="3">
        <v>695000</v>
      </c>
      <c r="H440" s="3">
        <f>IFERROR(VLOOKUP(B440,'[1]All Metro Suburbs'!B$2:F$483,5,FALSE),)</f>
        <v>0</v>
      </c>
      <c r="I440" s="3">
        <f>IFERROR(VLOOKUP(B440,[2]LSG_Stats_Combined!B$2:F$478,5,FALSE),)</f>
        <v>552000</v>
      </c>
      <c r="J440" s="3">
        <f>IFERROR(VLOOKUP(B440,[3]Sheet1!B$2:F$478,5,FALSE),0)</f>
        <v>523000</v>
      </c>
      <c r="K440" s="3">
        <f>IFERROR(VLOOKUP(B440,[4]Sheet1!B$2:F$478,5,FALSE),0)</f>
        <v>585000</v>
      </c>
      <c r="L440" s="3">
        <f>IFERROR(VLOOKUP(B440,[5]LSG_Stats_Combined_2016q2!B$2:F$479,5,FALSE),0)</f>
        <v>660000</v>
      </c>
      <c r="M440" s="3">
        <f>IFERROR(VLOOKUP(B440,[6]LSG_Stats_Combined_2016q3!B$2:F$479,5,FALSE),0)</f>
        <v>595000</v>
      </c>
      <c r="N440" s="3">
        <f>IFERROR(VLOOKUP(B440,[7]LSG_Stats_Combined_2016q4!B$2:F$478,5,FALSE),0)</f>
        <v>887500</v>
      </c>
      <c r="O440" s="3">
        <f>IFERROR(VLOOKUP(B440,[8]LSG_Stats_Combined_2017q1!B$2:F$479,5,FALSE),0)</f>
        <v>0</v>
      </c>
      <c r="P440" s="3">
        <f>IFERROR(VLOOKUP(B440,[9]LSG_Stats_Combined_2017q2!B$2:F$479,5,FALSE),0)</f>
        <v>452000</v>
      </c>
      <c r="Q440" s="3">
        <f>IFERROR(VLOOKUP(B440,[10]City_Suburb_2017q3!B$2:F$479,5,FALSE),0)</f>
        <v>715500</v>
      </c>
      <c r="R440" s="3">
        <f>IFERROR(VLOOKUP(B440,[11]LSG_Stats_Combined_2017q4!B$2:F$480,5,FALSE),0)</f>
        <v>715000</v>
      </c>
      <c r="S440" s="3">
        <f>IFERROR(VLOOKUP(B440,[12]LSG_Stats_Combined_2018q1!B$1:G$480,5,FALSE),0)</f>
        <v>695000</v>
      </c>
      <c r="T440" s="3">
        <v>766000</v>
      </c>
      <c r="U440" s="3">
        <v>950000</v>
      </c>
      <c r="V440" s="3">
        <v>0</v>
      </c>
      <c r="W440" s="3">
        <v>880500</v>
      </c>
      <c r="X440" s="3">
        <v>1047500</v>
      </c>
      <c r="Y440" s="3">
        <v>0</v>
      </c>
      <c r="Z440" s="3">
        <v>0</v>
      </c>
      <c r="AA440" s="3">
        <v>960000</v>
      </c>
      <c r="AB440" s="3">
        <v>745000</v>
      </c>
      <c r="AC440" s="3">
        <v>976250</v>
      </c>
      <c r="AD440" s="3">
        <v>0</v>
      </c>
      <c r="AE440" s="3">
        <v>983000</v>
      </c>
      <c r="AF440" s="3">
        <v>990000</v>
      </c>
      <c r="AG440" s="3">
        <v>1042700</v>
      </c>
      <c r="AH440" s="3">
        <v>1199125</v>
      </c>
      <c r="AI440" s="3">
        <v>1104000</v>
      </c>
      <c r="AJ440" s="3">
        <v>1270000</v>
      </c>
      <c r="AK440" s="3">
        <v>995000</v>
      </c>
      <c r="AL440" s="3">
        <v>1260000</v>
      </c>
      <c r="AM440" s="3">
        <v>1262500</v>
      </c>
      <c r="AN440" s="4">
        <v>1667500</v>
      </c>
      <c r="AO440" s="4">
        <v>1071250</v>
      </c>
      <c r="AP440" s="4">
        <v>935000</v>
      </c>
      <c r="AQ440" s="4">
        <v>1175000</v>
      </c>
      <c r="AR440" s="4">
        <v>928000</v>
      </c>
    </row>
    <row r="441" spans="1:44" ht="15" x14ac:dyDescent="0.2">
      <c r="A441" s="2" t="s">
        <v>404</v>
      </c>
      <c r="B441" s="3" t="s">
        <v>409</v>
      </c>
      <c r="C441" s="3">
        <v>845000</v>
      </c>
      <c r="D441" s="3">
        <f>IFERROR(VLOOKUP(B441,'[1]All Metro Suburbs'!B$2:D$483,3,FALSE),0)</f>
        <v>698000</v>
      </c>
      <c r="E441" s="3">
        <f>IFERROR(VLOOKUP(B441,[2]LSG_Stats_Combined!B$2:D$478,3,FALSE),0)</f>
        <v>761250</v>
      </c>
      <c r="F441" s="3">
        <f>IFERROR(VLOOKUP(B441,[3]Sheet1!B$2:D$478,3,FALSE),0)</f>
        <v>776000</v>
      </c>
      <c r="G441" s="3">
        <v>771500</v>
      </c>
      <c r="H441" s="3">
        <f>IFERROR(VLOOKUP(B441,'[1]All Metro Suburbs'!B$2:F$483,5,FALSE),)</f>
        <v>679444</v>
      </c>
      <c r="I441" s="3">
        <f>IFERROR(VLOOKUP(B441,[2]LSG_Stats_Combined!B$2:F$478,5,FALSE),)</f>
        <v>845000</v>
      </c>
      <c r="J441" s="3">
        <f>IFERROR(VLOOKUP(B441,[3]Sheet1!B$2:F$478,5,FALSE),0)</f>
        <v>757500</v>
      </c>
      <c r="K441" s="3">
        <f>IFERROR(VLOOKUP(B441,[4]Sheet1!B$2:F$478,5,FALSE),0)</f>
        <v>793500</v>
      </c>
      <c r="L441" s="3">
        <f>IFERROR(VLOOKUP(B441,[5]LSG_Stats_Combined_2016q2!B$2:F$479,5,FALSE),0)</f>
        <v>798000</v>
      </c>
      <c r="M441" s="3">
        <f>IFERROR(VLOOKUP(B441,[6]LSG_Stats_Combined_2016q3!B$2:F$479,5,FALSE),0)</f>
        <v>909000</v>
      </c>
      <c r="N441" s="3">
        <f>IFERROR(VLOOKUP(B441,[7]LSG_Stats_Combined_2016q4!B$2:F$478,5,FALSE),0)</f>
        <v>1000000</v>
      </c>
      <c r="O441" s="3">
        <f>IFERROR(VLOOKUP(B441,[8]LSG_Stats_Combined_2017q1!B$2:F$479,5,FALSE),0)</f>
        <v>817000</v>
      </c>
      <c r="P441" s="3">
        <f>IFERROR(VLOOKUP(B441,[9]LSG_Stats_Combined_2017q2!B$2:F$479,5,FALSE),0)</f>
        <v>751500</v>
      </c>
      <c r="Q441" s="3">
        <f>IFERROR(VLOOKUP(B441,[10]City_Suburb_2017q3!B$2:F$479,5,FALSE),0)</f>
        <v>910000</v>
      </c>
      <c r="R441" s="3">
        <f>IFERROR(VLOOKUP(B441,[11]LSG_Stats_Combined_2017q4!B$2:F$480,5,FALSE),0)</f>
        <v>700250</v>
      </c>
      <c r="S441" s="3">
        <f>IFERROR(VLOOKUP(B441,[12]LSG_Stats_Combined_2018q1!B$1:G$480,5,FALSE),0)</f>
        <v>915000</v>
      </c>
      <c r="T441" s="3">
        <v>923000</v>
      </c>
      <c r="U441" s="3">
        <v>872500</v>
      </c>
      <c r="V441" s="3">
        <v>843250</v>
      </c>
      <c r="W441" s="3">
        <v>910000</v>
      </c>
      <c r="X441" s="3">
        <v>780000</v>
      </c>
      <c r="Y441" s="3">
        <v>935000</v>
      </c>
      <c r="Z441" s="3">
        <v>950000</v>
      </c>
      <c r="AA441" s="3">
        <v>907000</v>
      </c>
      <c r="AB441" s="3">
        <v>726000</v>
      </c>
      <c r="AC441" s="3">
        <v>1071000</v>
      </c>
      <c r="AD441" s="3">
        <v>1105000</v>
      </c>
      <c r="AE441" s="3">
        <v>1200000</v>
      </c>
      <c r="AF441" s="3">
        <v>1250000</v>
      </c>
      <c r="AG441" s="3">
        <v>992521.5</v>
      </c>
      <c r="AH441" s="3">
        <v>1550000</v>
      </c>
      <c r="AI441" s="3">
        <v>1525000</v>
      </c>
      <c r="AJ441" s="3">
        <v>1315000</v>
      </c>
      <c r="AK441" s="3">
        <v>1382500</v>
      </c>
      <c r="AL441" s="3">
        <v>1598400</v>
      </c>
      <c r="AM441" s="3">
        <v>1440000</v>
      </c>
      <c r="AN441" s="4">
        <v>1340000</v>
      </c>
      <c r="AO441" s="4">
        <v>1630750</v>
      </c>
      <c r="AP441" s="4">
        <v>1244000</v>
      </c>
      <c r="AQ441" s="4">
        <v>1604500</v>
      </c>
      <c r="AR441" s="4">
        <v>1483000</v>
      </c>
    </row>
    <row r="442" spans="1:44" ht="15" x14ac:dyDescent="0.2">
      <c r="A442" s="2" t="s">
        <v>404</v>
      </c>
      <c r="B442" s="3" t="s">
        <v>410</v>
      </c>
      <c r="C442" s="3">
        <v>775000</v>
      </c>
      <c r="D442" s="3">
        <f>IFERROR(VLOOKUP(B442,'[1]All Metro Suburbs'!B$2:D$483,3,FALSE),0)</f>
        <v>788000</v>
      </c>
      <c r="E442" s="3">
        <f>IFERROR(VLOOKUP(B442,[2]LSG_Stats_Combined!B$2:D$478,3,FALSE),0)</f>
        <v>700750</v>
      </c>
      <c r="F442" s="3">
        <f>IFERROR(VLOOKUP(B442,[3]Sheet1!B$2:D$478,3,FALSE),0)</f>
        <v>855000</v>
      </c>
      <c r="G442" s="3">
        <v>686500</v>
      </c>
      <c r="H442" s="3">
        <f>IFERROR(VLOOKUP(B442,'[1]All Metro Suburbs'!B$2:F$483,5,FALSE),)</f>
        <v>730000</v>
      </c>
      <c r="I442" s="3">
        <f>IFERROR(VLOOKUP(B442,[2]LSG_Stats_Combined!B$2:F$478,5,FALSE),)</f>
        <v>710000</v>
      </c>
      <c r="J442" s="3">
        <f>IFERROR(VLOOKUP(B442,[3]Sheet1!B$2:F$478,5,FALSE),0)</f>
        <v>650000</v>
      </c>
      <c r="K442" s="3">
        <f>IFERROR(VLOOKUP(B442,[4]Sheet1!B$2:F$478,5,FALSE),0)</f>
        <v>770000</v>
      </c>
      <c r="L442" s="3">
        <f>IFERROR(VLOOKUP(B442,[5]LSG_Stats_Combined_2016q2!B$2:F$479,5,FALSE),0)</f>
        <v>736000</v>
      </c>
      <c r="M442" s="3">
        <f>IFERROR(VLOOKUP(B442,[6]LSG_Stats_Combined_2016q3!B$2:F$479,5,FALSE),0)</f>
        <v>744000</v>
      </c>
      <c r="N442" s="3">
        <f>IFERROR(VLOOKUP(B442,[7]LSG_Stats_Combined_2016q4!B$2:F$478,5,FALSE),0)</f>
        <v>869500</v>
      </c>
      <c r="O442" s="3">
        <f>IFERROR(VLOOKUP(B442,[8]LSG_Stats_Combined_2017q1!B$2:F$479,5,FALSE),0)</f>
        <v>652500</v>
      </c>
      <c r="P442" s="3">
        <f>IFERROR(VLOOKUP(B442,[9]LSG_Stats_Combined_2017q2!B$2:F$479,5,FALSE),0)</f>
        <v>795000</v>
      </c>
      <c r="Q442" s="3">
        <f>IFERROR(VLOOKUP(B442,[10]City_Suburb_2017q3!B$2:F$479,5,FALSE),0)</f>
        <v>769000</v>
      </c>
      <c r="R442" s="3">
        <f>IFERROR(VLOOKUP(B442,[11]LSG_Stats_Combined_2017q4!B$2:F$480,5,FALSE),0)</f>
        <v>752000</v>
      </c>
      <c r="S442" s="3">
        <f>IFERROR(VLOOKUP(B442,[12]LSG_Stats_Combined_2018q1!B$1:G$480,5,FALSE),0)</f>
        <v>930000</v>
      </c>
      <c r="T442" s="3">
        <v>1000000</v>
      </c>
      <c r="U442" s="3">
        <v>665000</v>
      </c>
      <c r="V442" s="3">
        <v>741250</v>
      </c>
      <c r="W442" s="3">
        <v>991000</v>
      </c>
      <c r="X442" s="3">
        <v>992500</v>
      </c>
      <c r="Y442" s="3">
        <v>800000</v>
      </c>
      <c r="Z442" s="3">
        <v>945000</v>
      </c>
      <c r="AA442" s="3">
        <v>860000</v>
      </c>
      <c r="AB442" s="3">
        <v>940000</v>
      </c>
      <c r="AC442" s="3">
        <v>782500</v>
      </c>
      <c r="AD442" s="3">
        <v>930000</v>
      </c>
      <c r="AE442" s="3">
        <v>970000</v>
      </c>
      <c r="AF442" s="3">
        <v>1662500</v>
      </c>
      <c r="AG442" s="3">
        <v>1207500</v>
      </c>
      <c r="AH442" s="3">
        <v>1250000</v>
      </c>
      <c r="AI442" s="3">
        <v>1557000</v>
      </c>
      <c r="AJ442" s="3">
        <v>1686000</v>
      </c>
      <c r="AK442" s="3">
        <v>1450000</v>
      </c>
      <c r="AL442" s="3">
        <v>1429500</v>
      </c>
      <c r="AM442" s="3">
        <v>1590000</v>
      </c>
      <c r="AN442" s="4">
        <v>1430000</v>
      </c>
      <c r="AO442" s="4">
        <v>1040000</v>
      </c>
      <c r="AP442" s="4">
        <v>1525000</v>
      </c>
      <c r="AQ442" s="4">
        <v>1800000</v>
      </c>
      <c r="AR442" s="4">
        <v>1680000</v>
      </c>
    </row>
    <row r="443" spans="1:44" ht="15" x14ac:dyDescent="0.2">
      <c r="A443" s="2" t="s">
        <v>404</v>
      </c>
      <c r="B443" s="3" t="s">
        <v>411</v>
      </c>
      <c r="C443" s="3">
        <v>718500</v>
      </c>
      <c r="D443" s="3">
        <f>IFERROR(VLOOKUP(B443,'[1]All Metro Suburbs'!B$2:D$483,3,FALSE),0)</f>
        <v>1127500</v>
      </c>
      <c r="E443" s="3">
        <f>IFERROR(VLOOKUP(B443,[2]LSG_Stats_Combined!B$2:D$478,3,FALSE),0)</f>
        <v>0</v>
      </c>
      <c r="F443" s="3">
        <f>IFERROR(VLOOKUP(B443,[3]Sheet1!B$2:D$478,3,FALSE),0)</f>
        <v>892500</v>
      </c>
      <c r="G443" s="3">
        <v>935000</v>
      </c>
      <c r="H443" s="3">
        <f>IFERROR(VLOOKUP(B443,'[1]All Metro Suburbs'!B$2:F$483,5,FALSE),)</f>
        <v>852000</v>
      </c>
      <c r="I443" s="3">
        <f>IFERROR(VLOOKUP(B443,[2]LSG_Stats_Combined!B$2:F$478,5,FALSE),)</f>
        <v>876000</v>
      </c>
      <c r="J443" s="3">
        <f>IFERROR(VLOOKUP(B443,[3]Sheet1!B$2:F$478,5,FALSE),0)</f>
        <v>699500</v>
      </c>
      <c r="K443" s="3">
        <f>IFERROR(VLOOKUP(B443,[4]Sheet1!B$2:F$478,5,FALSE),0)</f>
        <v>782500</v>
      </c>
      <c r="L443" s="3">
        <f>IFERROR(VLOOKUP(B443,[5]LSG_Stats_Combined_2016q2!B$2:F$479,5,FALSE),0)</f>
        <v>1080000</v>
      </c>
      <c r="M443" s="3">
        <f>IFERROR(VLOOKUP(B443,[6]LSG_Stats_Combined_2016q3!B$2:F$479,5,FALSE),0)</f>
        <v>945000</v>
      </c>
      <c r="N443" s="3">
        <f>IFERROR(VLOOKUP(B443,[7]LSG_Stats_Combined_2016q4!B$2:F$478,5,FALSE),0)</f>
        <v>1095000</v>
      </c>
      <c r="O443" s="3">
        <f>IFERROR(VLOOKUP(B443,[8]LSG_Stats_Combined_2017q1!B$2:F$479,5,FALSE),0)</f>
        <v>777500</v>
      </c>
      <c r="P443" s="3">
        <f>IFERROR(VLOOKUP(B443,[9]LSG_Stats_Combined_2017q2!B$2:F$479,5,FALSE),0)</f>
        <v>910500</v>
      </c>
      <c r="Q443" s="3">
        <f>IFERROR(VLOOKUP(B443,[10]City_Suburb_2017q3!B$2:F$479,5,FALSE),0)</f>
        <v>752500</v>
      </c>
      <c r="R443" s="3">
        <f>IFERROR(VLOOKUP(B443,[11]LSG_Stats_Combined_2017q4!B$2:F$480,5,FALSE),0)</f>
        <v>930000</v>
      </c>
      <c r="S443" s="3">
        <f>IFERROR(VLOOKUP(B443,[12]LSG_Stats_Combined_2018q1!B$1:G$480,5,FALSE),0)</f>
        <v>755500</v>
      </c>
      <c r="T443" s="3">
        <v>1010000</v>
      </c>
      <c r="U443" s="3">
        <v>785000</v>
      </c>
      <c r="V443" s="3">
        <v>1062345</v>
      </c>
      <c r="W443" s="3">
        <v>941000</v>
      </c>
      <c r="X443" s="3">
        <v>845000</v>
      </c>
      <c r="Y443" s="3">
        <v>855000</v>
      </c>
      <c r="Z443" s="3">
        <v>893000</v>
      </c>
      <c r="AA443" s="3">
        <v>980000</v>
      </c>
      <c r="AB443" s="3">
        <v>1480000</v>
      </c>
      <c r="AC443" s="3">
        <v>870000</v>
      </c>
      <c r="AD443" s="3">
        <v>895125</v>
      </c>
      <c r="AE443" s="3">
        <v>1120000</v>
      </c>
      <c r="AF443" s="3">
        <v>1252000</v>
      </c>
      <c r="AG443" s="3">
        <v>1440000</v>
      </c>
      <c r="AH443" s="3">
        <v>710000</v>
      </c>
      <c r="AI443" s="3">
        <v>1450000</v>
      </c>
      <c r="AJ443" s="3">
        <v>1464000</v>
      </c>
      <c r="AK443" s="3">
        <v>1950000</v>
      </c>
      <c r="AL443" s="3">
        <v>1390000</v>
      </c>
      <c r="AM443" s="3">
        <v>1157500</v>
      </c>
      <c r="AN443" s="4">
        <v>1510000</v>
      </c>
      <c r="AO443" s="4">
        <v>2150000</v>
      </c>
      <c r="AP443" s="4">
        <v>1800000</v>
      </c>
      <c r="AQ443" s="4">
        <v>1385000</v>
      </c>
      <c r="AR443" s="4">
        <v>1976000</v>
      </c>
    </row>
    <row r="444" spans="1:44" ht="15" x14ac:dyDescent="0.2">
      <c r="A444" s="2" t="s">
        <v>404</v>
      </c>
      <c r="B444" s="3" t="s">
        <v>412</v>
      </c>
      <c r="C444" s="3">
        <v>851500</v>
      </c>
      <c r="D444" s="3">
        <f>IFERROR(VLOOKUP(B444,'[1]All Metro Suburbs'!B$2:D$483,3,FALSE),0)</f>
        <v>1103000</v>
      </c>
      <c r="E444" s="3">
        <f>IFERROR(VLOOKUP(B444,[2]LSG_Stats_Combined!B$2:D$478,3,FALSE),0)</f>
        <v>1130500</v>
      </c>
      <c r="F444" s="3">
        <f>IFERROR(VLOOKUP(B444,[3]Sheet1!B$2:D$478,3,FALSE),0)</f>
        <v>1147500</v>
      </c>
      <c r="G444" s="3">
        <v>1100000</v>
      </c>
      <c r="H444" s="3">
        <f>IFERROR(VLOOKUP(B444,'[1]All Metro Suburbs'!B$2:F$483,5,FALSE),)</f>
        <v>1040000</v>
      </c>
      <c r="I444" s="3">
        <f>IFERROR(VLOOKUP(B444,[2]LSG_Stats_Combined!B$2:F$478,5,FALSE),)</f>
        <v>1738000</v>
      </c>
      <c r="J444" s="3">
        <f>IFERROR(VLOOKUP(B444,[3]Sheet1!B$2:F$478,5,FALSE),0)</f>
        <v>0</v>
      </c>
      <c r="K444" s="3">
        <f>IFERROR(VLOOKUP(B444,[4]Sheet1!B$2:F$478,5,FALSE),0)</f>
        <v>1105000</v>
      </c>
      <c r="L444" s="3">
        <f>IFERROR(VLOOKUP(B444,[5]LSG_Stats_Combined_2016q2!B$2:F$479,5,FALSE),0)</f>
        <v>1203750</v>
      </c>
      <c r="M444" s="3">
        <f>IFERROR(VLOOKUP(B444,[6]LSG_Stats_Combined_2016q3!B$2:F$479,5,FALSE),0)</f>
        <v>1142500</v>
      </c>
      <c r="N444" s="3">
        <f>IFERROR(VLOOKUP(B444,[7]LSG_Stats_Combined_2016q4!B$2:F$478,5,FALSE),0)</f>
        <v>1220000</v>
      </c>
      <c r="O444" s="3">
        <f>IFERROR(VLOOKUP(B444,[8]LSG_Stats_Combined_2017q1!B$2:F$479,5,FALSE),0)</f>
        <v>1160000</v>
      </c>
      <c r="P444" s="3">
        <f>IFERROR(VLOOKUP(B444,[9]LSG_Stats_Combined_2017q2!B$2:F$479,5,FALSE),0)</f>
        <v>1485500</v>
      </c>
      <c r="Q444" s="3">
        <f>IFERROR(VLOOKUP(B444,[10]City_Suburb_2017q3!B$2:F$479,5,FALSE),0)</f>
        <v>850000</v>
      </c>
      <c r="R444" s="3">
        <f>IFERROR(VLOOKUP(B444,[11]LSG_Stats_Combined_2017q4!B$2:F$480,5,FALSE),0)</f>
        <v>1505500</v>
      </c>
      <c r="S444" s="3">
        <f>IFERROR(VLOOKUP(B444,[12]LSG_Stats_Combined_2018q1!B$1:G$480,5,FALSE),0)</f>
        <v>1793000</v>
      </c>
      <c r="T444" s="3">
        <v>1650000</v>
      </c>
      <c r="U444" s="3">
        <v>1155000</v>
      </c>
      <c r="V444" s="3">
        <v>1482500</v>
      </c>
      <c r="W444" s="3">
        <v>875000</v>
      </c>
      <c r="X444" s="3">
        <v>1355000</v>
      </c>
      <c r="Y444" s="3">
        <v>2050000</v>
      </c>
      <c r="Z444" s="3">
        <v>2112500</v>
      </c>
      <c r="AA444" s="3">
        <v>930000</v>
      </c>
      <c r="AB444" s="3">
        <v>3300000</v>
      </c>
      <c r="AC444" s="3">
        <v>1137500</v>
      </c>
      <c r="AD444" s="3">
        <v>1376175</v>
      </c>
      <c r="AE444" s="3">
        <v>1450000</v>
      </c>
      <c r="AF444" s="3">
        <v>1780000</v>
      </c>
      <c r="AG444" s="3">
        <v>1560000</v>
      </c>
      <c r="AH444" s="3">
        <v>2280000</v>
      </c>
      <c r="AI444" s="3">
        <v>1650000</v>
      </c>
      <c r="AJ444" s="3">
        <v>1900000</v>
      </c>
      <c r="AK444" s="3">
        <v>1960000</v>
      </c>
      <c r="AL444" s="3">
        <v>2340000</v>
      </c>
      <c r="AM444" s="3">
        <v>2428888</v>
      </c>
      <c r="AN444" s="4">
        <v>2450000</v>
      </c>
      <c r="AO444" s="4">
        <v>1736250</v>
      </c>
      <c r="AP444" s="4">
        <v>2987500</v>
      </c>
      <c r="AQ444" s="4">
        <v>3137500</v>
      </c>
      <c r="AR444" s="4">
        <v>2250000</v>
      </c>
    </row>
    <row r="445" spans="1:44" ht="15" x14ac:dyDescent="0.2">
      <c r="A445" s="2" t="s">
        <v>404</v>
      </c>
      <c r="B445" s="3" t="s">
        <v>413</v>
      </c>
      <c r="C445" s="3">
        <v>462000</v>
      </c>
      <c r="D445" s="3">
        <f>IFERROR(VLOOKUP(B445,'[1]All Metro Suburbs'!B$2:D$483,3,FALSE),0)</f>
        <v>479000</v>
      </c>
      <c r="E445" s="3">
        <f>IFERROR(VLOOKUP(B445,[2]LSG_Stats_Combined!B$2:D$478,3,FALSE),0)</f>
        <v>370000</v>
      </c>
      <c r="F445" s="3">
        <f>IFERROR(VLOOKUP(B445,[3]Sheet1!B$2:D$478,3,FALSE),0)</f>
        <v>575000</v>
      </c>
      <c r="G445" s="3">
        <v>580250</v>
      </c>
      <c r="H445" s="3">
        <f>IFERROR(VLOOKUP(B445,'[1]All Metro Suburbs'!B$2:F$483,5,FALSE),)</f>
        <v>575000</v>
      </c>
      <c r="I445" s="3">
        <f>IFERROR(VLOOKUP(B445,[2]LSG_Stats_Combined!B$2:F$478,5,FALSE),)</f>
        <v>494375</v>
      </c>
      <c r="J445" s="3">
        <f>IFERROR(VLOOKUP(B445,[3]Sheet1!B$2:F$478,5,FALSE),0)</f>
        <v>560000</v>
      </c>
      <c r="K445" s="3">
        <f>IFERROR(VLOOKUP(B445,[4]Sheet1!B$2:F$478,5,FALSE),0)</f>
        <v>0</v>
      </c>
      <c r="L445" s="3">
        <f>IFERROR(VLOOKUP(B445,[5]LSG_Stats_Combined_2016q2!B$2:F$479,5,FALSE),0)</f>
        <v>0</v>
      </c>
      <c r="M445" s="3">
        <f>IFERROR(VLOOKUP(B445,[6]LSG_Stats_Combined_2016q3!B$2:F$479,5,FALSE),0)</f>
        <v>485000</v>
      </c>
      <c r="N445" s="3">
        <f>IFERROR(VLOOKUP(B445,[7]LSG_Stats_Combined_2016q4!B$2:F$478,5,FALSE),0)</f>
        <v>0</v>
      </c>
      <c r="O445" s="3">
        <f>IFERROR(VLOOKUP(B445,[8]LSG_Stats_Combined_2017q1!B$2:F$479,5,FALSE),0)</f>
        <v>0</v>
      </c>
      <c r="P445" s="3">
        <f>IFERROR(VLOOKUP(B445,[9]LSG_Stats_Combined_2017q2!B$2:F$479,5,FALSE),0)</f>
        <v>700000</v>
      </c>
      <c r="Q445" s="3">
        <f>IFERROR(VLOOKUP(B445,[10]City_Suburb_2017q3!B$2:F$479,5,FALSE),0)</f>
        <v>565000</v>
      </c>
      <c r="R445" s="3">
        <f>IFERROR(VLOOKUP(B445,[11]LSG_Stats_Combined_2017q4!B$2:F$480,5,FALSE),0)</f>
        <v>0</v>
      </c>
      <c r="S445" s="3">
        <f>IFERROR(VLOOKUP(B445,[12]LSG_Stats_Combined_2018q1!B$1:G$480,5,FALSE),0)</f>
        <v>0</v>
      </c>
      <c r="T445" s="3">
        <v>567000</v>
      </c>
      <c r="U445" s="3">
        <v>576000</v>
      </c>
      <c r="V445" s="3">
        <v>0</v>
      </c>
      <c r="W445" s="3">
        <v>832500</v>
      </c>
      <c r="X445" s="3">
        <v>580000</v>
      </c>
      <c r="Y445" s="3">
        <v>0</v>
      </c>
      <c r="Z445" s="3">
        <v>500000</v>
      </c>
      <c r="AA445" s="3">
        <v>0</v>
      </c>
      <c r="AB445" s="3">
        <v>442000</v>
      </c>
      <c r="AC445" s="3">
        <v>650000</v>
      </c>
      <c r="AD445" s="3">
        <v>613273</v>
      </c>
      <c r="AE445" s="3">
        <v>574750</v>
      </c>
      <c r="AF445" s="3">
        <v>740000</v>
      </c>
      <c r="AG445" s="3">
        <v>801000</v>
      </c>
      <c r="AH445" s="3">
        <v>982500</v>
      </c>
      <c r="AI445" s="3">
        <v>833500</v>
      </c>
      <c r="AJ445" s="3">
        <v>0</v>
      </c>
      <c r="AK445" s="3">
        <v>800000</v>
      </c>
      <c r="AL445" s="3">
        <v>1218400</v>
      </c>
      <c r="AM445" s="3">
        <v>0</v>
      </c>
      <c r="AN445" s="4">
        <v>1025000</v>
      </c>
      <c r="AO445" s="4">
        <v>1062000</v>
      </c>
      <c r="AP445" s="4">
        <v>820000</v>
      </c>
      <c r="AQ445" s="4">
        <v>0</v>
      </c>
      <c r="AR445" s="4">
        <v>935000</v>
      </c>
    </row>
    <row r="446" spans="1:44" ht="15" x14ac:dyDescent="0.2">
      <c r="A446" s="2" t="s">
        <v>404</v>
      </c>
      <c r="B446" s="3" t="s">
        <v>414</v>
      </c>
      <c r="C446" s="3">
        <v>0</v>
      </c>
      <c r="D446" s="3">
        <f>IFERROR(VLOOKUP(B446,'[1]All Metro Suburbs'!B$2:D$483,3,FALSE),0)</f>
        <v>693500</v>
      </c>
      <c r="E446" s="3">
        <f>IFERROR(VLOOKUP(B446,[2]LSG_Stats_Combined!B$2:D$478,3,FALSE),0)</f>
        <v>0</v>
      </c>
      <c r="F446" s="3">
        <f>IFERROR(VLOOKUP(B446,[3]Sheet1!B$2:D$478,3,FALSE),0)</f>
        <v>750000</v>
      </c>
      <c r="G446" s="3">
        <v>842500</v>
      </c>
      <c r="H446" s="3">
        <f>IFERROR(VLOOKUP(B446,'[1]All Metro Suburbs'!B$2:F$483,5,FALSE),)</f>
        <v>0</v>
      </c>
      <c r="I446" s="3">
        <f>IFERROR(VLOOKUP(B446,[2]LSG_Stats_Combined!B$2:F$478,5,FALSE),)</f>
        <v>0</v>
      </c>
      <c r="J446" s="3">
        <f>IFERROR(VLOOKUP(B446,[3]Sheet1!B$2:F$478,5,FALSE),0)</f>
        <v>0</v>
      </c>
      <c r="K446" s="3">
        <f>IFERROR(VLOOKUP(B446,[4]Sheet1!B$2:F$478,5,FALSE),0)</f>
        <v>0</v>
      </c>
      <c r="L446" s="3">
        <f>IFERROR(VLOOKUP(B446,[5]LSG_Stats_Combined_2016q2!B$2:F$479,5,FALSE),0)</f>
        <v>1190000</v>
      </c>
      <c r="M446" s="3">
        <f>IFERROR(VLOOKUP(B446,[6]LSG_Stats_Combined_2016q3!B$2:F$479,5,FALSE),0)</f>
        <v>0</v>
      </c>
      <c r="N446" s="3">
        <f>IFERROR(VLOOKUP(B446,[7]LSG_Stats_Combined_2016q4!B$2:F$478,5,FALSE),0)</f>
        <v>847500</v>
      </c>
      <c r="O446" s="3">
        <f>IFERROR(VLOOKUP(B446,[8]LSG_Stats_Combined_2017q1!B$2:F$479,5,FALSE),0)</f>
        <v>760000</v>
      </c>
      <c r="P446" s="3">
        <f>IFERROR(VLOOKUP(B446,[9]LSG_Stats_Combined_2017q2!B$2:F$479,5,FALSE),0)</f>
        <v>0</v>
      </c>
      <c r="Q446" s="3">
        <f>IFERROR(VLOOKUP(B446,[10]City_Suburb_2017q3!B$2:F$479,5,FALSE),0)</f>
        <v>0</v>
      </c>
      <c r="R446" s="3">
        <f>IFERROR(VLOOKUP(B446,[11]LSG_Stats_Combined_2017q4!B$2:F$480,5,FALSE),0)</f>
        <v>0</v>
      </c>
      <c r="S446" s="3">
        <f>IFERROR(VLOOKUP(B446,[12]LSG_Stats_Combined_2018q1!B$1:G$480,5,FALSE),0)</f>
        <v>769500</v>
      </c>
      <c r="T446" s="3">
        <v>696000</v>
      </c>
      <c r="U446" s="3">
        <v>0</v>
      </c>
      <c r="V446" s="3">
        <v>0</v>
      </c>
      <c r="W446" s="3">
        <v>1537500</v>
      </c>
      <c r="X446" s="3">
        <v>0</v>
      </c>
      <c r="Y446" s="3">
        <v>0</v>
      </c>
      <c r="Z446" s="3">
        <v>902500</v>
      </c>
      <c r="AA446" s="3">
        <v>740000</v>
      </c>
      <c r="AB446" s="3">
        <v>1310000</v>
      </c>
      <c r="AC446" s="3">
        <v>1375000</v>
      </c>
      <c r="AD446" s="3">
        <v>0</v>
      </c>
      <c r="AE446" s="3">
        <v>0</v>
      </c>
      <c r="AF446" s="3">
        <v>0</v>
      </c>
      <c r="AG446" s="3">
        <v>0</v>
      </c>
      <c r="AH446" s="3">
        <v>1249850</v>
      </c>
      <c r="AI446" s="3">
        <v>1407500</v>
      </c>
      <c r="AJ446" s="3">
        <v>2310000</v>
      </c>
      <c r="AK446" s="3">
        <v>863500</v>
      </c>
      <c r="AL446" s="3">
        <v>2180000</v>
      </c>
      <c r="AM446" s="3">
        <v>2300000</v>
      </c>
      <c r="AN446" s="4">
        <v>1320500</v>
      </c>
      <c r="AO446" s="4">
        <v>2800000</v>
      </c>
      <c r="AP446" s="4">
        <v>0</v>
      </c>
      <c r="AQ446" s="4">
        <v>0</v>
      </c>
      <c r="AR446" s="4">
        <v>0</v>
      </c>
    </row>
    <row r="447" spans="1:44" ht="15" x14ac:dyDescent="0.2">
      <c r="A447" s="2" t="s">
        <v>404</v>
      </c>
      <c r="B447" s="3" t="s">
        <v>415</v>
      </c>
      <c r="C447" s="3">
        <v>975000</v>
      </c>
      <c r="D447" s="3">
        <f>IFERROR(VLOOKUP(B447,'[1]All Metro Suburbs'!B$2:D$483,3,FALSE),0)</f>
        <v>995000</v>
      </c>
      <c r="E447" s="3">
        <f>IFERROR(VLOOKUP(B447,[2]LSG_Stats_Combined!B$2:D$478,3,FALSE),0)</f>
        <v>851750</v>
      </c>
      <c r="F447" s="3">
        <f>IFERROR(VLOOKUP(B447,[3]Sheet1!B$2:D$478,3,FALSE),0)</f>
        <v>1050000</v>
      </c>
      <c r="G447" s="3">
        <v>1385000</v>
      </c>
      <c r="H447" s="3">
        <f>IFERROR(VLOOKUP(B447,'[1]All Metro Suburbs'!B$2:F$483,5,FALSE),)</f>
        <v>843750</v>
      </c>
      <c r="I447" s="3">
        <f>IFERROR(VLOOKUP(B447,[2]LSG_Stats_Combined!B$2:F$478,5,FALSE),)</f>
        <v>1710000</v>
      </c>
      <c r="J447" s="3">
        <f>IFERROR(VLOOKUP(B447,[3]Sheet1!B$2:F$478,5,FALSE),0)</f>
        <v>1102500</v>
      </c>
      <c r="K447" s="3">
        <f>IFERROR(VLOOKUP(B447,[4]Sheet1!B$2:F$478,5,FALSE),0)</f>
        <v>961000</v>
      </c>
      <c r="L447" s="3">
        <f>IFERROR(VLOOKUP(B447,[5]LSG_Stats_Combined_2016q2!B$2:F$479,5,FALSE),0)</f>
        <v>965500</v>
      </c>
      <c r="M447" s="3">
        <f>IFERROR(VLOOKUP(B447,[6]LSG_Stats_Combined_2016q3!B$2:F$479,5,FALSE),0)</f>
        <v>1614090</v>
      </c>
      <c r="N447" s="3">
        <f>IFERROR(VLOOKUP(B447,[7]LSG_Stats_Combined_2016q4!B$2:F$478,5,FALSE),0)</f>
        <v>1595000</v>
      </c>
      <c r="O447" s="3">
        <f>IFERROR(VLOOKUP(B447,[8]LSG_Stats_Combined_2017q1!B$2:F$479,5,FALSE),0)</f>
        <v>1395500</v>
      </c>
      <c r="P447" s="3">
        <f>IFERROR(VLOOKUP(B447,[9]LSG_Stats_Combined_2017q2!B$2:F$479,5,FALSE),0)</f>
        <v>1076500</v>
      </c>
      <c r="Q447" s="3">
        <f>IFERROR(VLOOKUP(B447,[10]City_Suburb_2017q3!B$2:F$479,5,FALSE),0)</f>
        <v>1245000</v>
      </c>
      <c r="R447" s="3">
        <f>IFERROR(VLOOKUP(B447,[11]LSG_Stats_Combined_2017q4!B$2:F$480,5,FALSE),0)</f>
        <v>1310000</v>
      </c>
      <c r="S447" s="3">
        <f>IFERROR(VLOOKUP(B447,[12]LSG_Stats_Combined_2018q1!B$1:G$480,5,FALSE),0)</f>
        <v>1257500</v>
      </c>
      <c r="T447" s="3">
        <v>1500000</v>
      </c>
      <c r="U447" s="3">
        <v>1425000</v>
      </c>
      <c r="V447" s="3">
        <v>1175000</v>
      </c>
      <c r="W447" s="3">
        <v>1325000</v>
      </c>
      <c r="X447" s="3">
        <v>1380000</v>
      </c>
      <c r="Y447" s="3">
        <v>1147000</v>
      </c>
      <c r="Z447" s="3">
        <v>1212500</v>
      </c>
      <c r="AA447" s="3">
        <v>1415000</v>
      </c>
      <c r="AB447" s="3">
        <v>1235000</v>
      </c>
      <c r="AC447" s="3">
        <v>1435000</v>
      </c>
      <c r="AD447" s="3">
        <v>1345000</v>
      </c>
      <c r="AE447" s="3">
        <v>1320000</v>
      </c>
      <c r="AF447" s="3">
        <v>1572000</v>
      </c>
      <c r="AG447" s="3">
        <v>1900000</v>
      </c>
      <c r="AH447" s="3">
        <v>1900000</v>
      </c>
      <c r="AI447" s="3">
        <v>2242500</v>
      </c>
      <c r="AJ447" s="3">
        <v>2175000</v>
      </c>
      <c r="AK447" s="3">
        <v>2125000</v>
      </c>
      <c r="AL447" s="3">
        <v>2450000</v>
      </c>
      <c r="AM447" s="3">
        <v>1830000</v>
      </c>
      <c r="AN447" s="4">
        <v>2000000</v>
      </c>
      <c r="AO447" s="4">
        <v>2415000</v>
      </c>
      <c r="AP447" s="4">
        <v>2850000</v>
      </c>
      <c r="AQ447" s="4">
        <v>3130000</v>
      </c>
      <c r="AR447" s="4">
        <v>1905000</v>
      </c>
    </row>
    <row r="448" spans="1:44" ht="15" x14ac:dyDescent="0.2">
      <c r="A448" s="2" t="s">
        <v>404</v>
      </c>
      <c r="B448" s="3" t="s">
        <v>416</v>
      </c>
      <c r="C448" s="3">
        <v>814000</v>
      </c>
      <c r="D448" s="3">
        <f>IFERROR(VLOOKUP(B448,'[1]All Metro Suburbs'!B$2:D$483,3,FALSE),0)</f>
        <v>910000</v>
      </c>
      <c r="E448" s="3">
        <f>IFERROR(VLOOKUP(B448,[2]LSG_Stats_Combined!B$2:D$478,3,FALSE),0)</f>
        <v>640000</v>
      </c>
      <c r="F448" s="3">
        <f>IFERROR(VLOOKUP(B448,[3]Sheet1!B$2:D$478,3,FALSE),0)</f>
        <v>850000</v>
      </c>
      <c r="G448" s="3">
        <v>890000</v>
      </c>
      <c r="H448" s="3">
        <f>IFERROR(VLOOKUP(B448,'[1]All Metro Suburbs'!B$2:F$483,5,FALSE),)</f>
        <v>820000</v>
      </c>
      <c r="I448" s="3">
        <f>IFERROR(VLOOKUP(B448,[2]LSG_Stats_Combined!B$2:F$478,5,FALSE),)</f>
        <v>925000</v>
      </c>
      <c r="J448" s="3">
        <f>IFERROR(VLOOKUP(B448,[3]Sheet1!B$2:F$478,5,FALSE),0)</f>
        <v>1907500</v>
      </c>
      <c r="K448" s="3">
        <f>IFERROR(VLOOKUP(B448,[4]Sheet1!B$2:F$478,5,FALSE),0)</f>
        <v>975000</v>
      </c>
      <c r="L448" s="3">
        <f>IFERROR(VLOOKUP(B448,[5]LSG_Stats_Combined_2016q2!B$2:F$479,5,FALSE),0)</f>
        <v>1220000</v>
      </c>
      <c r="M448" s="3">
        <f>IFERROR(VLOOKUP(B448,[6]LSG_Stats_Combined_2016q3!B$2:F$479,5,FALSE),0)</f>
        <v>1850000</v>
      </c>
      <c r="N448" s="3">
        <f>IFERROR(VLOOKUP(B448,[7]LSG_Stats_Combined_2016q4!B$2:F$478,5,FALSE),0)</f>
        <v>1018500</v>
      </c>
      <c r="O448" s="3">
        <f>IFERROR(VLOOKUP(B448,[8]LSG_Stats_Combined_2017q1!B$2:F$479,5,FALSE),0)</f>
        <v>962000</v>
      </c>
      <c r="P448" s="3">
        <f>IFERROR(VLOOKUP(B448,[9]LSG_Stats_Combined_2017q2!B$2:F$479,5,FALSE),0)</f>
        <v>1067000</v>
      </c>
      <c r="Q448" s="3">
        <f>IFERROR(VLOOKUP(B448,[10]City_Suburb_2017q3!B$2:F$479,5,FALSE),0)</f>
        <v>940000</v>
      </c>
      <c r="R448" s="3">
        <f>IFERROR(VLOOKUP(B448,[11]LSG_Stats_Combined_2017q4!B$2:F$480,5,FALSE),0)</f>
        <v>840000</v>
      </c>
      <c r="S448" s="3">
        <f>IFERROR(VLOOKUP(B448,[12]LSG_Stats_Combined_2018q1!B$1:G$480,5,FALSE),0)</f>
        <v>1268000</v>
      </c>
      <c r="T448" s="3">
        <v>1500000</v>
      </c>
      <c r="U448" s="3">
        <v>940000</v>
      </c>
      <c r="V448" s="3">
        <v>1103500</v>
      </c>
      <c r="W448" s="3">
        <v>890000</v>
      </c>
      <c r="X448" s="3">
        <v>830000</v>
      </c>
      <c r="Y448" s="3">
        <v>631000</v>
      </c>
      <c r="Z448" s="3">
        <v>737000</v>
      </c>
      <c r="AA448" s="3">
        <v>995000</v>
      </c>
      <c r="AB448" s="3">
        <v>1075000</v>
      </c>
      <c r="AC448" s="3">
        <v>1662500</v>
      </c>
      <c r="AD448" s="3">
        <v>1460000</v>
      </c>
      <c r="AE448" s="3">
        <v>1120000</v>
      </c>
      <c r="AF448" s="3">
        <v>1339000</v>
      </c>
      <c r="AG448" s="3">
        <v>1456250</v>
      </c>
      <c r="AH448" s="3">
        <v>1433000</v>
      </c>
      <c r="AI448" s="3">
        <v>1775000</v>
      </c>
      <c r="AJ448" s="3">
        <v>2275000</v>
      </c>
      <c r="AK448" s="3">
        <v>1835000</v>
      </c>
      <c r="AL448" s="3">
        <v>1750000</v>
      </c>
      <c r="AM448" s="3">
        <v>1371000</v>
      </c>
      <c r="AN448" s="4">
        <v>1660000</v>
      </c>
      <c r="AO448" s="4">
        <v>1187500</v>
      </c>
      <c r="AP448" s="4">
        <v>1828000</v>
      </c>
      <c r="AQ448" s="4">
        <v>2715000</v>
      </c>
      <c r="AR448" s="4">
        <v>1700000</v>
      </c>
    </row>
    <row r="449" spans="1:44" ht="15" x14ac:dyDescent="0.2">
      <c r="A449" s="2" t="s">
        <v>404</v>
      </c>
      <c r="B449" s="3" t="s">
        <v>417</v>
      </c>
      <c r="C449" s="3">
        <v>1747500</v>
      </c>
      <c r="D449" s="3">
        <f>IFERROR(VLOOKUP(B449,'[1]All Metro Suburbs'!B$2:D$483,3,FALSE),0)</f>
        <v>741000</v>
      </c>
      <c r="E449" s="3">
        <f>IFERROR(VLOOKUP(B449,[2]LSG_Stats_Combined!B$2:D$478,3,FALSE),0)</f>
        <v>718500</v>
      </c>
      <c r="F449" s="3">
        <f>IFERROR(VLOOKUP(B449,[3]Sheet1!B$2:D$478,3,FALSE),0)</f>
        <v>826000</v>
      </c>
      <c r="G449" s="3">
        <v>680000</v>
      </c>
      <c r="H449" s="3">
        <f>IFERROR(VLOOKUP(B449,'[1]All Metro Suburbs'!B$2:F$483,5,FALSE),)</f>
        <v>755000</v>
      </c>
      <c r="I449" s="3">
        <f>IFERROR(VLOOKUP(B449,[2]LSG_Stats_Combined!B$2:F$478,5,FALSE),)</f>
        <v>955000</v>
      </c>
      <c r="J449" s="3">
        <f>IFERROR(VLOOKUP(B449,[3]Sheet1!B$2:F$478,5,FALSE),0)</f>
        <v>815000</v>
      </c>
      <c r="K449" s="3">
        <f>IFERROR(VLOOKUP(B449,[4]Sheet1!B$2:F$478,5,FALSE),0)</f>
        <v>730000</v>
      </c>
      <c r="L449" s="3">
        <f>IFERROR(VLOOKUP(B449,[5]LSG_Stats_Combined_2016q2!B$2:F$479,5,FALSE),0)</f>
        <v>838000</v>
      </c>
      <c r="M449" s="3">
        <f>IFERROR(VLOOKUP(B449,[6]LSG_Stats_Combined_2016q3!B$2:F$479,5,FALSE),0)</f>
        <v>964000</v>
      </c>
      <c r="N449" s="3">
        <f>IFERROR(VLOOKUP(B449,[7]LSG_Stats_Combined_2016q4!B$2:F$478,5,FALSE),0)</f>
        <v>1065000</v>
      </c>
      <c r="O449" s="3">
        <f>IFERROR(VLOOKUP(B449,[8]LSG_Stats_Combined_2017q1!B$2:F$479,5,FALSE),0)</f>
        <v>850000</v>
      </c>
      <c r="P449" s="3">
        <f>IFERROR(VLOOKUP(B449,[9]LSG_Stats_Combined_2017q2!B$2:F$479,5,FALSE),0)</f>
        <v>551000</v>
      </c>
      <c r="Q449" s="3">
        <f>IFERROR(VLOOKUP(B449,[10]City_Suburb_2017q3!B$2:F$479,5,FALSE),0)</f>
        <v>1202500</v>
      </c>
      <c r="R449" s="3">
        <f>IFERROR(VLOOKUP(B449,[11]LSG_Stats_Combined_2017q4!B$2:F$480,5,FALSE),0)</f>
        <v>879000</v>
      </c>
      <c r="S449" s="3">
        <f>IFERROR(VLOOKUP(B449,[12]LSG_Stats_Combined_2018q1!B$1:G$480,5,FALSE),0)</f>
        <v>987000</v>
      </c>
      <c r="T449" s="3">
        <v>1182500</v>
      </c>
      <c r="U449" s="3">
        <v>903000</v>
      </c>
      <c r="V449" s="3">
        <v>1264500</v>
      </c>
      <c r="W449" s="3">
        <v>1135000</v>
      </c>
      <c r="X449" s="3">
        <v>955000</v>
      </c>
      <c r="Y449" s="3">
        <v>997500</v>
      </c>
      <c r="Z449" s="3">
        <v>956500</v>
      </c>
      <c r="AA449" s="3">
        <v>926850</v>
      </c>
      <c r="AB449" s="3">
        <v>910500</v>
      </c>
      <c r="AC449" s="3">
        <v>836000</v>
      </c>
      <c r="AD449" s="3">
        <v>1145000</v>
      </c>
      <c r="AE449" s="3">
        <v>1155000</v>
      </c>
      <c r="AF449" s="3">
        <v>1110000</v>
      </c>
      <c r="AG449" s="3">
        <v>1350000</v>
      </c>
      <c r="AH449" s="3">
        <v>1312000</v>
      </c>
      <c r="AI449" s="3">
        <v>1700000</v>
      </c>
      <c r="AJ449" s="3">
        <v>1130000</v>
      </c>
      <c r="AK449" s="3">
        <v>1720000</v>
      </c>
      <c r="AL449" s="3">
        <v>1530000</v>
      </c>
      <c r="AM449" s="3">
        <v>1870000</v>
      </c>
      <c r="AN449" s="4">
        <v>1577500</v>
      </c>
      <c r="AO449" s="4">
        <v>1410000</v>
      </c>
      <c r="AP449" s="4">
        <v>1634000</v>
      </c>
      <c r="AQ449" s="4">
        <v>1912500</v>
      </c>
      <c r="AR449" s="4">
        <v>1710000</v>
      </c>
    </row>
    <row r="450" spans="1:44" ht="15" x14ac:dyDescent="0.2">
      <c r="A450" s="2" t="s">
        <v>404</v>
      </c>
      <c r="B450" s="3" t="s">
        <v>418</v>
      </c>
      <c r="C450" s="3">
        <v>752000</v>
      </c>
      <c r="D450" s="3">
        <f>IFERROR(VLOOKUP(B450,'[1]All Metro Suburbs'!B$2:D$483,3,FALSE),0)</f>
        <v>785000</v>
      </c>
      <c r="E450" s="3">
        <f>IFERROR(VLOOKUP(B450,[2]LSG_Stats_Combined!B$2:D$478,3,FALSE),0)</f>
        <v>687500</v>
      </c>
      <c r="F450" s="3">
        <f>IFERROR(VLOOKUP(B450,[3]Sheet1!B$2:D$478,3,FALSE),0)</f>
        <v>671000</v>
      </c>
      <c r="G450" s="3">
        <v>876000</v>
      </c>
      <c r="H450" s="3">
        <f>IFERROR(VLOOKUP(B450,'[1]All Metro Suburbs'!B$2:F$483,5,FALSE),)</f>
        <v>800000</v>
      </c>
      <c r="I450" s="3">
        <f>IFERROR(VLOOKUP(B450,[2]LSG_Stats_Combined!B$2:F$478,5,FALSE),)</f>
        <v>740000</v>
      </c>
      <c r="J450" s="3">
        <f>IFERROR(VLOOKUP(B450,[3]Sheet1!B$2:F$478,5,FALSE),0)</f>
        <v>780000</v>
      </c>
      <c r="K450" s="3">
        <f>IFERROR(VLOOKUP(B450,[4]Sheet1!B$2:F$478,5,FALSE),0)</f>
        <v>676000</v>
      </c>
      <c r="L450" s="3">
        <f>IFERROR(VLOOKUP(B450,[5]LSG_Stats_Combined_2016q2!B$2:F$479,5,FALSE),0)</f>
        <v>830000</v>
      </c>
      <c r="M450" s="3">
        <f>IFERROR(VLOOKUP(B450,[6]LSG_Stats_Combined_2016q3!B$2:F$479,5,FALSE),0)</f>
        <v>706000</v>
      </c>
      <c r="N450" s="3">
        <f>IFERROR(VLOOKUP(B450,[7]LSG_Stats_Combined_2016q4!B$2:F$478,5,FALSE),0)</f>
        <v>815000</v>
      </c>
      <c r="O450" s="3">
        <f>IFERROR(VLOOKUP(B450,[8]LSG_Stats_Combined_2017q1!B$2:F$479,5,FALSE),0)</f>
        <v>721000</v>
      </c>
      <c r="P450" s="3">
        <f>IFERROR(VLOOKUP(B450,[9]LSG_Stats_Combined_2017q2!B$2:F$479,5,FALSE),0)</f>
        <v>907500</v>
      </c>
      <c r="Q450" s="3">
        <f>IFERROR(VLOOKUP(B450,[10]City_Suburb_2017q3!B$2:F$479,5,FALSE),0)</f>
        <v>879000</v>
      </c>
      <c r="R450" s="3">
        <f>IFERROR(VLOOKUP(B450,[11]LSG_Stats_Combined_2017q4!B$2:F$480,5,FALSE),0)</f>
        <v>800000</v>
      </c>
      <c r="S450" s="3">
        <f>IFERROR(VLOOKUP(B450,[12]LSG_Stats_Combined_2018q1!B$1:G$480,5,FALSE),0)</f>
        <v>954700</v>
      </c>
      <c r="T450" s="3">
        <v>760000</v>
      </c>
      <c r="U450" s="3">
        <v>1056500</v>
      </c>
      <c r="V450" s="3">
        <v>981000</v>
      </c>
      <c r="W450" s="3">
        <v>997750</v>
      </c>
      <c r="X450" s="3">
        <v>833750</v>
      </c>
      <c r="Y450" s="3">
        <v>837500</v>
      </c>
      <c r="Z450" s="3">
        <v>920000</v>
      </c>
      <c r="AA450" s="3">
        <v>825000</v>
      </c>
      <c r="AB450" s="3">
        <v>1290000</v>
      </c>
      <c r="AC450" s="3">
        <v>838500</v>
      </c>
      <c r="AD450" s="3">
        <v>925000</v>
      </c>
      <c r="AE450" s="3">
        <v>865000</v>
      </c>
      <c r="AF450" s="3">
        <v>1205000</v>
      </c>
      <c r="AG450" s="3">
        <v>1145000</v>
      </c>
      <c r="AH450" s="3">
        <v>1248000</v>
      </c>
      <c r="AI450" s="3">
        <v>1425000</v>
      </c>
      <c r="AJ450" s="3">
        <v>1085000</v>
      </c>
      <c r="AK450" s="3">
        <v>1275000</v>
      </c>
      <c r="AL450" s="3">
        <v>1600000</v>
      </c>
      <c r="AM450" s="3">
        <v>1250000</v>
      </c>
      <c r="AN450" s="4">
        <v>1280500</v>
      </c>
      <c r="AO450" s="4">
        <v>1260500</v>
      </c>
      <c r="AP450" s="4">
        <v>1280000</v>
      </c>
      <c r="AQ450" s="4">
        <v>1325000</v>
      </c>
      <c r="AR450" s="4">
        <v>1320000</v>
      </c>
    </row>
    <row r="451" spans="1:44" ht="15" x14ac:dyDescent="0.2">
      <c r="A451" s="2" t="s">
        <v>404</v>
      </c>
      <c r="B451" s="3" t="s">
        <v>404</v>
      </c>
      <c r="C451" s="3">
        <v>955000</v>
      </c>
      <c r="D451" s="3">
        <f>IFERROR(VLOOKUP(B451,'[1]All Metro Suburbs'!B$2:D$483,3,FALSE),0)</f>
        <v>850000</v>
      </c>
      <c r="E451" s="3">
        <f>IFERROR(VLOOKUP(B451,[2]LSG_Stats_Combined!B$2:D$478,3,FALSE),0)</f>
        <v>965000</v>
      </c>
      <c r="F451" s="3">
        <f>IFERROR(VLOOKUP(B451,[3]Sheet1!B$2:D$478,3,FALSE),0)</f>
        <v>1160000</v>
      </c>
      <c r="G451" s="3">
        <v>950000</v>
      </c>
      <c r="H451" s="3">
        <f>IFERROR(VLOOKUP(B451,'[1]All Metro Suburbs'!B$2:F$483,5,FALSE),)</f>
        <v>1000000.5</v>
      </c>
      <c r="I451" s="3">
        <f>IFERROR(VLOOKUP(B451,[2]LSG_Stats_Combined!B$2:F$478,5,FALSE),)</f>
        <v>878000</v>
      </c>
      <c r="J451" s="3">
        <f>IFERROR(VLOOKUP(B451,[3]Sheet1!B$2:F$478,5,FALSE),0)</f>
        <v>1160000</v>
      </c>
      <c r="K451" s="3">
        <f>IFERROR(VLOOKUP(B451,[4]Sheet1!B$2:F$478,5,FALSE),0)</f>
        <v>862500</v>
      </c>
      <c r="L451" s="3">
        <f>IFERROR(VLOOKUP(B451,[5]LSG_Stats_Combined_2016q2!B$2:F$479,5,FALSE),0)</f>
        <v>1500000</v>
      </c>
      <c r="M451" s="3">
        <f>IFERROR(VLOOKUP(B451,[6]LSG_Stats_Combined_2016q3!B$2:F$479,5,FALSE),0)</f>
        <v>777500</v>
      </c>
      <c r="N451" s="3">
        <f>IFERROR(VLOOKUP(B451,[7]LSG_Stats_Combined_2016q4!B$2:F$478,5,FALSE),0)</f>
        <v>1055000</v>
      </c>
      <c r="O451" s="3">
        <f>IFERROR(VLOOKUP(B451,[8]LSG_Stats_Combined_2017q1!B$2:F$479,5,FALSE),0)</f>
        <v>888000</v>
      </c>
      <c r="P451" s="3">
        <f>IFERROR(VLOOKUP(B451,[9]LSG_Stats_Combined_2017q2!B$2:F$479,5,FALSE),0)</f>
        <v>1090000</v>
      </c>
      <c r="Q451" s="3">
        <f>IFERROR(VLOOKUP(B451,[10]City_Suburb_2017q3!B$2:F$479,5,FALSE),0)</f>
        <v>1356000</v>
      </c>
      <c r="R451" s="3">
        <f>IFERROR(VLOOKUP(B451,[11]LSG_Stats_Combined_2017q4!B$2:F$480,5,FALSE),0)</f>
        <v>1170000</v>
      </c>
      <c r="S451" s="3">
        <f>IFERROR(VLOOKUP(B451,[12]LSG_Stats_Combined_2018q1!B$1:G$480,5,FALSE),0)</f>
        <v>1045000</v>
      </c>
      <c r="T451" s="3">
        <v>912500</v>
      </c>
      <c r="U451" s="3">
        <v>967000</v>
      </c>
      <c r="V451" s="3">
        <v>1008750</v>
      </c>
      <c r="W451" s="3">
        <v>1210000</v>
      </c>
      <c r="X451" s="3">
        <v>1227500</v>
      </c>
      <c r="Y451" s="3">
        <v>1690000</v>
      </c>
      <c r="Z451" s="3">
        <v>980000</v>
      </c>
      <c r="AA451" s="3">
        <v>957500</v>
      </c>
      <c r="AB451" s="3">
        <v>1060000</v>
      </c>
      <c r="AC451" s="3">
        <v>1270000</v>
      </c>
      <c r="AD451" s="3">
        <v>894000</v>
      </c>
      <c r="AE451" s="3">
        <v>1325000</v>
      </c>
      <c r="AF451" s="3">
        <v>1192500</v>
      </c>
      <c r="AG451" s="3">
        <v>1760000</v>
      </c>
      <c r="AH451" s="3">
        <v>2100000</v>
      </c>
      <c r="AI451" s="3">
        <v>1655000</v>
      </c>
      <c r="AJ451" s="3">
        <v>1417500</v>
      </c>
      <c r="AK451" s="3">
        <v>1950000</v>
      </c>
      <c r="AL451" s="3">
        <v>1965000</v>
      </c>
      <c r="AM451" s="3">
        <v>1595000</v>
      </c>
      <c r="AN451" s="4">
        <v>1670000</v>
      </c>
      <c r="AO451" s="4">
        <v>1375000</v>
      </c>
      <c r="AP451" s="4">
        <v>1970000</v>
      </c>
      <c r="AQ451" s="4">
        <v>1999000</v>
      </c>
      <c r="AR451" s="4">
        <v>2240000</v>
      </c>
    </row>
    <row r="452" spans="1:44" ht="15" x14ac:dyDescent="0.2">
      <c r="A452" s="2" t="s">
        <v>404</v>
      </c>
      <c r="B452" s="3" t="s">
        <v>419</v>
      </c>
      <c r="C452" s="3">
        <v>1107500</v>
      </c>
      <c r="D452" s="3">
        <f>IFERROR(VLOOKUP(B452,'[1]All Metro Suburbs'!B$2:D$483,3,FALSE),0)</f>
        <v>1500000</v>
      </c>
      <c r="E452" s="3">
        <f>IFERROR(VLOOKUP(B452,[2]LSG_Stats_Combined!B$2:D$478,3,FALSE),0)</f>
        <v>1190000</v>
      </c>
      <c r="F452" s="3">
        <f>IFERROR(VLOOKUP(B452,[3]Sheet1!B$2:D$478,3,FALSE),0)</f>
        <v>1010000</v>
      </c>
      <c r="G452" s="3">
        <v>2170000</v>
      </c>
      <c r="H452" s="3">
        <f>IFERROR(VLOOKUP(B452,'[1]All Metro Suburbs'!B$2:F$483,5,FALSE),)</f>
        <v>1150000</v>
      </c>
      <c r="I452" s="3">
        <f>IFERROR(VLOOKUP(B452,[2]LSG_Stats_Combined!B$2:F$478,5,FALSE),)</f>
        <v>2100000</v>
      </c>
      <c r="J452" s="3">
        <f>IFERROR(VLOOKUP(B452,[3]Sheet1!B$2:F$478,5,FALSE),0)</f>
        <v>2450000</v>
      </c>
      <c r="K452" s="3">
        <f>IFERROR(VLOOKUP(B452,[4]Sheet1!B$2:F$478,5,FALSE),0)</f>
        <v>735750</v>
      </c>
      <c r="L452" s="3">
        <f>IFERROR(VLOOKUP(B452,[5]LSG_Stats_Combined_2016q2!B$2:F$479,5,FALSE),0)</f>
        <v>1250000</v>
      </c>
      <c r="M452" s="3">
        <f>IFERROR(VLOOKUP(B452,[6]LSG_Stats_Combined_2016q3!B$2:F$479,5,FALSE),0)</f>
        <v>2027500</v>
      </c>
      <c r="N452" s="3">
        <f>IFERROR(VLOOKUP(B452,[7]LSG_Stats_Combined_2016q4!B$2:F$478,5,FALSE),0)</f>
        <v>1324000</v>
      </c>
      <c r="O452" s="3">
        <f>IFERROR(VLOOKUP(B452,[8]LSG_Stats_Combined_2017q1!B$2:F$479,5,FALSE),0)</f>
        <v>1716500</v>
      </c>
      <c r="P452" s="3">
        <f>IFERROR(VLOOKUP(B452,[9]LSG_Stats_Combined_2017q2!B$2:F$479,5,FALSE),0)</f>
        <v>1250000</v>
      </c>
      <c r="Q452" s="3">
        <f>IFERROR(VLOOKUP(B452,[10]City_Suburb_2017q3!B$2:F$479,5,FALSE),0)</f>
        <v>1493867</v>
      </c>
      <c r="R452" s="3">
        <f>IFERROR(VLOOKUP(B452,[11]LSG_Stats_Combined_2017q4!B$2:F$480,5,FALSE),0)</f>
        <v>1655500</v>
      </c>
      <c r="S452" s="3">
        <f>IFERROR(VLOOKUP(B452,[12]LSG_Stats_Combined_2018q1!B$1:G$480,5,FALSE),0)</f>
        <v>2330000</v>
      </c>
      <c r="T452" s="3">
        <v>2862500</v>
      </c>
      <c r="U452" s="3">
        <v>1755000</v>
      </c>
      <c r="V452" s="3">
        <v>1900000</v>
      </c>
      <c r="W452" s="3">
        <v>1500000</v>
      </c>
      <c r="X452" s="3">
        <v>2030000</v>
      </c>
      <c r="Y452" s="3">
        <v>1186000</v>
      </c>
      <c r="Z452" s="3">
        <v>1655000</v>
      </c>
      <c r="AA452" s="3">
        <v>3450000</v>
      </c>
      <c r="AB452" s="3">
        <v>1240000</v>
      </c>
      <c r="AC452" s="3">
        <v>2800000</v>
      </c>
      <c r="AD452" s="3">
        <v>1610000</v>
      </c>
      <c r="AE452" s="3">
        <v>3550000</v>
      </c>
      <c r="AF452" s="3">
        <v>1995000</v>
      </c>
      <c r="AG452" s="3">
        <v>2250000</v>
      </c>
      <c r="AH452" s="3">
        <v>2000000</v>
      </c>
      <c r="AI452" s="3">
        <v>2112500</v>
      </c>
      <c r="AJ452" s="3">
        <v>1760000</v>
      </c>
      <c r="AK452" s="3">
        <v>2300000</v>
      </c>
      <c r="AL452" s="3">
        <v>2425000</v>
      </c>
      <c r="AM452" s="3">
        <v>2050000</v>
      </c>
      <c r="AN452" s="4">
        <v>1711000</v>
      </c>
      <c r="AO452" s="4">
        <v>2500000</v>
      </c>
      <c r="AP452" s="4">
        <v>2760000</v>
      </c>
      <c r="AQ452" s="4">
        <v>2405000</v>
      </c>
      <c r="AR452" s="4">
        <v>2552500</v>
      </c>
    </row>
    <row r="453" spans="1:44" ht="15" x14ac:dyDescent="0.2">
      <c r="A453" s="2" t="s">
        <v>404</v>
      </c>
      <c r="B453" s="3" t="s">
        <v>420</v>
      </c>
      <c r="C453" s="3">
        <v>898750</v>
      </c>
      <c r="D453" s="3">
        <f>IFERROR(VLOOKUP(B453,'[1]All Metro Suburbs'!B$2:D$483,3,FALSE),0)</f>
        <v>820000</v>
      </c>
      <c r="E453" s="3">
        <f>IFERROR(VLOOKUP(B453,[2]LSG_Stats_Combined!B$2:D$478,3,FALSE),0)</f>
        <v>895000</v>
      </c>
      <c r="F453" s="3">
        <f>IFERROR(VLOOKUP(B453,[3]Sheet1!B$2:D$478,3,FALSE),0)</f>
        <v>700000</v>
      </c>
      <c r="G453" s="3">
        <v>946000</v>
      </c>
      <c r="H453" s="3">
        <f>IFERROR(VLOOKUP(B453,'[1]All Metro Suburbs'!B$2:F$483,5,FALSE),)</f>
        <v>0</v>
      </c>
      <c r="I453" s="3">
        <f>IFERROR(VLOOKUP(B453,[2]LSG_Stats_Combined!B$2:F$478,5,FALSE),)</f>
        <v>775000</v>
      </c>
      <c r="J453" s="3">
        <f>IFERROR(VLOOKUP(B453,[3]Sheet1!B$2:F$478,5,FALSE),0)</f>
        <v>816000</v>
      </c>
      <c r="K453" s="3">
        <f>IFERROR(VLOOKUP(B453,[4]Sheet1!B$2:F$478,5,FALSE),0)</f>
        <v>860000</v>
      </c>
      <c r="L453" s="3">
        <f>IFERROR(VLOOKUP(B453,[5]LSG_Stats_Combined_2016q2!B$2:F$479,5,FALSE),0)</f>
        <v>707000</v>
      </c>
      <c r="M453" s="3">
        <f>IFERROR(VLOOKUP(B453,[6]LSG_Stats_Combined_2016q3!B$2:F$479,5,FALSE),0)</f>
        <v>917500</v>
      </c>
      <c r="N453" s="3">
        <f>IFERROR(VLOOKUP(B453,[7]LSG_Stats_Combined_2016q4!B$2:F$478,5,FALSE),0)</f>
        <v>875000</v>
      </c>
      <c r="O453" s="3">
        <f>IFERROR(VLOOKUP(B453,[8]LSG_Stats_Combined_2017q1!B$2:F$479,5,FALSE),0)</f>
        <v>780000</v>
      </c>
      <c r="P453" s="3">
        <f>IFERROR(VLOOKUP(B453,[9]LSG_Stats_Combined_2017q2!B$2:F$479,5,FALSE),0)</f>
        <v>0</v>
      </c>
      <c r="Q453" s="3">
        <f>IFERROR(VLOOKUP(B453,[10]City_Suburb_2017q3!B$2:F$479,5,FALSE),0)</f>
        <v>1235000</v>
      </c>
      <c r="R453" s="3">
        <f>IFERROR(VLOOKUP(B453,[11]LSG_Stats_Combined_2017q4!B$2:F$480,5,FALSE),0)</f>
        <v>1225000</v>
      </c>
      <c r="S453" s="3">
        <f>IFERROR(VLOOKUP(B453,[12]LSG_Stats_Combined_2018q1!B$1:G$480,5,FALSE),0)</f>
        <v>1400000</v>
      </c>
      <c r="T453" s="3">
        <v>780000</v>
      </c>
      <c r="U453" s="3">
        <v>1210000</v>
      </c>
      <c r="V453" s="3">
        <v>1294000</v>
      </c>
      <c r="W453" s="3">
        <v>1206000</v>
      </c>
      <c r="X453" s="3">
        <v>940000</v>
      </c>
      <c r="Y453" s="3">
        <v>923000</v>
      </c>
      <c r="Z453" s="3">
        <v>1665000</v>
      </c>
      <c r="AA453" s="3">
        <v>0</v>
      </c>
      <c r="AB453" s="3">
        <v>671000</v>
      </c>
      <c r="AC453" s="3">
        <v>1140000</v>
      </c>
      <c r="AD453" s="3">
        <v>1267250</v>
      </c>
      <c r="AE453" s="3">
        <v>1352500</v>
      </c>
      <c r="AF453" s="3">
        <v>1500000</v>
      </c>
      <c r="AG453" s="3">
        <v>1930000</v>
      </c>
      <c r="AH453" s="3">
        <v>1375000</v>
      </c>
      <c r="AI453" s="3">
        <v>1540000</v>
      </c>
      <c r="AJ453" s="3">
        <v>1600000</v>
      </c>
      <c r="AK453" s="3">
        <v>853000</v>
      </c>
      <c r="AL453" s="3">
        <v>973000</v>
      </c>
      <c r="AM453" s="3">
        <v>930000</v>
      </c>
      <c r="AN453" s="4">
        <v>1532500</v>
      </c>
      <c r="AO453" s="4">
        <v>1852500</v>
      </c>
      <c r="AP453" s="4">
        <v>1530250</v>
      </c>
      <c r="AQ453" s="4">
        <v>1450000</v>
      </c>
      <c r="AR453" s="4">
        <v>1700000</v>
      </c>
    </row>
    <row r="454" spans="1:44" ht="15" x14ac:dyDescent="0.2">
      <c r="A454" s="2" t="s">
        <v>421</v>
      </c>
      <c r="B454" s="3" t="s">
        <v>422</v>
      </c>
      <c r="C454" s="3">
        <v>955000</v>
      </c>
      <c r="D454" s="3">
        <f>IFERROR(VLOOKUP(B454,'[1]All Metro Suburbs'!B$2:D$483,3,FALSE),0)</f>
        <v>780000</v>
      </c>
      <c r="E454" s="3">
        <f>IFERROR(VLOOKUP(B454,[2]LSG_Stats_Combined!B$2:D$478,3,FALSE),0)</f>
        <v>887000</v>
      </c>
      <c r="F454" s="3">
        <f>IFERROR(VLOOKUP(B454,[3]Sheet1!B$2:D$478,3,FALSE),0)</f>
        <v>1040000</v>
      </c>
      <c r="G454" s="3">
        <v>985000</v>
      </c>
      <c r="H454" s="3">
        <f>IFERROR(VLOOKUP(B454,'[1]All Metro Suburbs'!B$2:F$483,5,FALSE),)</f>
        <v>790000</v>
      </c>
      <c r="I454" s="3">
        <f>IFERROR(VLOOKUP(B454,[2]LSG_Stats_Combined!B$2:F$478,5,FALSE),)</f>
        <v>806000</v>
      </c>
      <c r="J454" s="3">
        <f>IFERROR(VLOOKUP(B454,[3]Sheet1!B$2:F$478,5,FALSE),0)</f>
        <v>885000</v>
      </c>
      <c r="K454" s="3">
        <f>IFERROR(VLOOKUP(B454,[4]Sheet1!B$2:F$478,5,FALSE),0)</f>
        <v>960750</v>
      </c>
      <c r="L454" s="3">
        <f>IFERROR(VLOOKUP(B454,[5]LSG_Stats_Combined_2016q2!B$2:F$479,5,FALSE),0)</f>
        <v>775000</v>
      </c>
      <c r="M454" s="3">
        <f>IFERROR(VLOOKUP(B454,[6]LSG_Stats_Combined_2016q3!B$2:F$479,5,FALSE),0)</f>
        <v>880000</v>
      </c>
      <c r="N454" s="3">
        <f>IFERROR(VLOOKUP(B454,[7]LSG_Stats_Combined_2016q4!B$2:F$478,5,FALSE),0)</f>
        <v>1000000</v>
      </c>
      <c r="O454" s="3">
        <f>IFERROR(VLOOKUP(B454,[8]LSG_Stats_Combined_2017q1!B$2:F$479,5,FALSE),0)</f>
        <v>900500</v>
      </c>
      <c r="P454" s="3">
        <f>IFERROR(VLOOKUP(B454,[9]LSG_Stats_Combined_2017q2!B$2:F$479,5,FALSE),0)</f>
        <v>1280000</v>
      </c>
      <c r="Q454" s="3">
        <f>IFERROR(VLOOKUP(B454,[10]City_Suburb_2017q3!B$2:F$479,5,FALSE),0)</f>
        <v>1242500</v>
      </c>
      <c r="R454" s="3">
        <f>IFERROR(VLOOKUP(B454,[11]LSG_Stats_Combined_2017q4!B$2:F$480,5,FALSE),0)</f>
        <v>955000</v>
      </c>
      <c r="S454" s="3">
        <f>IFERROR(VLOOKUP(B454,[12]LSG_Stats_Combined_2018q1!B$1:G$480,5,FALSE),0)</f>
        <v>2550000</v>
      </c>
      <c r="T454" s="3">
        <v>1079000</v>
      </c>
      <c r="U454" s="3">
        <v>875000</v>
      </c>
      <c r="V454" s="3">
        <v>1260000</v>
      </c>
      <c r="W454" s="3">
        <v>1135000</v>
      </c>
      <c r="X454" s="3">
        <v>1370000</v>
      </c>
      <c r="Y454" s="3">
        <v>1115000</v>
      </c>
      <c r="Z454" s="3">
        <v>970000</v>
      </c>
      <c r="AA454" s="3">
        <v>1171500</v>
      </c>
      <c r="AB454" s="3">
        <v>970000</v>
      </c>
      <c r="AC454" s="3">
        <v>1050000</v>
      </c>
      <c r="AD454" s="3">
        <v>860000</v>
      </c>
      <c r="AE454" s="3">
        <v>1449999</v>
      </c>
      <c r="AF454" s="3">
        <v>1007500</v>
      </c>
      <c r="AG454" s="3">
        <v>1070000</v>
      </c>
      <c r="AH454" s="3">
        <v>1237500</v>
      </c>
      <c r="AI454" s="3">
        <v>1764000</v>
      </c>
      <c r="AJ454" s="3">
        <v>2330000</v>
      </c>
      <c r="AK454" s="3">
        <v>1959000</v>
      </c>
      <c r="AL454" s="3">
        <v>1515000</v>
      </c>
      <c r="AM454" s="3">
        <v>1450000</v>
      </c>
      <c r="AN454" s="4">
        <v>0</v>
      </c>
      <c r="AO454" s="4">
        <v>1760000</v>
      </c>
      <c r="AP454" s="4">
        <v>0</v>
      </c>
      <c r="AQ454" s="4">
        <v>1755000</v>
      </c>
      <c r="AR454" s="4">
        <v>1660000</v>
      </c>
    </row>
    <row r="455" spans="1:44" ht="15" x14ac:dyDescent="0.2">
      <c r="A455" s="2" t="s">
        <v>421</v>
      </c>
      <c r="B455" s="3" t="s">
        <v>423</v>
      </c>
      <c r="C455" s="3">
        <v>2219000</v>
      </c>
      <c r="D455" s="3">
        <f>IFERROR(VLOOKUP(B455,'[1]All Metro Suburbs'!B$2:D$483,3,FALSE),0)</f>
        <v>1540000</v>
      </c>
      <c r="E455" s="3">
        <f>IFERROR(VLOOKUP(B455,[2]LSG_Stats_Combined!B$2:D$478,3,FALSE),0)</f>
        <v>1540000</v>
      </c>
      <c r="F455" s="3">
        <f>IFERROR(VLOOKUP(B455,[3]Sheet1!B$2:D$478,3,FALSE),0)</f>
        <v>1352000</v>
      </c>
      <c r="G455" s="3">
        <v>1627500</v>
      </c>
      <c r="H455" s="3">
        <f>IFERROR(VLOOKUP(B455,'[1]All Metro Suburbs'!B$2:F$483,5,FALSE),)</f>
        <v>1235000</v>
      </c>
      <c r="I455" s="3">
        <f>IFERROR(VLOOKUP(B455,[2]LSG_Stats_Combined!B$2:F$478,5,FALSE),)</f>
        <v>1040000</v>
      </c>
      <c r="J455" s="3">
        <f>IFERROR(VLOOKUP(B455,[3]Sheet1!B$2:F$478,5,FALSE),0)</f>
        <v>0</v>
      </c>
      <c r="K455" s="3">
        <f>IFERROR(VLOOKUP(B455,[4]Sheet1!B$2:F$478,5,FALSE),0)</f>
        <v>1180000</v>
      </c>
      <c r="L455" s="3">
        <f>IFERROR(VLOOKUP(B455,[5]LSG_Stats_Combined_2016q2!B$2:F$479,5,FALSE),0)</f>
        <v>1487500</v>
      </c>
      <c r="M455" s="3">
        <f>IFERROR(VLOOKUP(B455,[6]LSG_Stats_Combined_2016q3!B$2:F$479,5,FALSE),0)</f>
        <v>1582500</v>
      </c>
      <c r="N455" s="3">
        <f>IFERROR(VLOOKUP(B455,[7]LSG_Stats_Combined_2016q4!B$2:F$478,5,FALSE),0)</f>
        <v>999000</v>
      </c>
      <c r="O455" s="3">
        <f>IFERROR(VLOOKUP(B455,[8]LSG_Stats_Combined_2017q1!B$2:F$479,5,FALSE),0)</f>
        <v>1310000</v>
      </c>
      <c r="P455" s="3">
        <f>IFERROR(VLOOKUP(B455,[9]LSG_Stats_Combined_2017q2!B$2:F$479,5,FALSE),0)</f>
        <v>1850000</v>
      </c>
      <c r="Q455" s="3">
        <f>IFERROR(VLOOKUP(B455,[10]City_Suburb_2017q3!B$2:F$479,5,FALSE),0)</f>
        <v>1201250</v>
      </c>
      <c r="R455" s="3">
        <f>IFERROR(VLOOKUP(B455,[11]LSG_Stats_Combined_2017q4!B$2:F$480,5,FALSE),0)</f>
        <v>1737000</v>
      </c>
      <c r="S455" s="3">
        <f>IFERROR(VLOOKUP(B455,[12]LSG_Stats_Combined_2018q1!B$1:G$480,5,FALSE),0)</f>
        <v>3365000</v>
      </c>
      <c r="T455" s="3">
        <v>3400000</v>
      </c>
      <c r="U455" s="3">
        <v>2300000</v>
      </c>
      <c r="V455" s="3">
        <v>1617500</v>
      </c>
      <c r="W455" s="3">
        <v>1050000</v>
      </c>
      <c r="X455" s="3">
        <v>1400000</v>
      </c>
      <c r="Y455" s="3">
        <v>1080000</v>
      </c>
      <c r="Z455" s="3">
        <v>1812500</v>
      </c>
      <c r="AA455" s="3">
        <v>1312500</v>
      </c>
      <c r="AB455" s="3">
        <v>1550000</v>
      </c>
      <c r="AC455" s="3">
        <v>980000</v>
      </c>
      <c r="AD455" s="3">
        <v>2188999</v>
      </c>
      <c r="AE455" s="3">
        <v>1640000</v>
      </c>
      <c r="AF455" s="3">
        <v>2011000</v>
      </c>
      <c r="AG455" s="3">
        <v>1285000</v>
      </c>
      <c r="AH455" s="3">
        <v>2900108</v>
      </c>
      <c r="AI455" s="3">
        <v>2492000</v>
      </c>
      <c r="AJ455" s="3">
        <v>2650000</v>
      </c>
      <c r="AK455" s="3">
        <v>5675000</v>
      </c>
      <c r="AL455" s="3">
        <v>1625000</v>
      </c>
      <c r="AM455" s="3">
        <v>3500000</v>
      </c>
      <c r="AN455" s="4">
        <v>2515444</v>
      </c>
      <c r="AO455" s="4">
        <v>2965000</v>
      </c>
      <c r="AP455" s="4">
        <v>3950000</v>
      </c>
      <c r="AQ455" s="4">
        <v>0</v>
      </c>
      <c r="AR455" s="4">
        <v>3097500</v>
      </c>
    </row>
    <row r="456" spans="1:44" ht="15" x14ac:dyDescent="0.2">
      <c r="A456" s="2" t="s">
        <v>421</v>
      </c>
      <c r="B456" s="3" t="s">
        <v>424</v>
      </c>
      <c r="C456" s="3">
        <v>513000</v>
      </c>
      <c r="D456" s="3">
        <f>IFERROR(VLOOKUP(B456,'[1]All Metro Suburbs'!B$2:D$483,3,FALSE),0)</f>
        <v>502000</v>
      </c>
      <c r="E456" s="3">
        <f>IFERROR(VLOOKUP(B456,[2]LSG_Stats_Combined!B$2:D$478,3,FALSE),0)</f>
        <v>590000</v>
      </c>
      <c r="F456" s="3">
        <f>IFERROR(VLOOKUP(B456,[3]Sheet1!B$2:D$478,3,FALSE),0)</f>
        <v>590000</v>
      </c>
      <c r="G456" s="3">
        <v>755000</v>
      </c>
      <c r="H456" s="3">
        <f>IFERROR(VLOOKUP(B456,'[1]All Metro Suburbs'!B$2:F$483,5,FALSE),)</f>
        <v>570000</v>
      </c>
      <c r="I456" s="3">
        <f>IFERROR(VLOOKUP(B456,[2]LSG_Stats_Combined!B$2:F$478,5,FALSE),)</f>
        <v>615000</v>
      </c>
      <c r="J456" s="3">
        <f>IFERROR(VLOOKUP(B456,[3]Sheet1!B$2:F$478,5,FALSE),0)</f>
        <v>641000</v>
      </c>
      <c r="K456" s="3">
        <f>IFERROR(VLOOKUP(B456,[4]Sheet1!B$2:F$478,5,FALSE),0)</f>
        <v>558250</v>
      </c>
      <c r="L456" s="3">
        <f>IFERROR(VLOOKUP(B456,[5]LSG_Stats_Combined_2016q2!B$2:F$479,5,FALSE),0)</f>
        <v>810000</v>
      </c>
      <c r="M456" s="3">
        <f>IFERROR(VLOOKUP(B456,[6]LSG_Stats_Combined_2016q3!B$2:F$479,5,FALSE),0)</f>
        <v>755000</v>
      </c>
      <c r="N456" s="3">
        <f>IFERROR(VLOOKUP(B456,[7]LSG_Stats_Combined_2016q4!B$2:F$478,5,FALSE),0)</f>
        <v>768000</v>
      </c>
      <c r="O456" s="3">
        <f>IFERROR(VLOOKUP(B456,[8]LSG_Stats_Combined_2017q1!B$2:F$479,5,FALSE),0)</f>
        <v>666000</v>
      </c>
      <c r="P456" s="3">
        <f>IFERROR(VLOOKUP(B456,[9]LSG_Stats_Combined_2017q2!B$2:F$479,5,FALSE),0)</f>
        <v>684500</v>
      </c>
      <c r="Q456" s="3">
        <f>IFERROR(VLOOKUP(B456,[10]City_Suburb_2017q3!B$2:F$479,5,FALSE),0)</f>
        <v>650000</v>
      </c>
      <c r="R456" s="3">
        <f>IFERROR(VLOOKUP(B456,[11]LSG_Stats_Combined_2017q4!B$2:F$480,5,FALSE),0)</f>
        <v>767500</v>
      </c>
      <c r="S456" s="3">
        <f>IFERROR(VLOOKUP(B456,[12]LSG_Stats_Combined_2018q1!B$1:G$480,5,FALSE),0)</f>
        <v>605000</v>
      </c>
      <c r="T456" s="3">
        <v>772500</v>
      </c>
      <c r="U456" s="3">
        <v>697500</v>
      </c>
      <c r="V456" s="3">
        <v>780000</v>
      </c>
      <c r="W456" s="3">
        <v>745000</v>
      </c>
      <c r="X456" s="3">
        <v>697000</v>
      </c>
      <c r="Y456" s="3">
        <v>660000</v>
      </c>
      <c r="Z456" s="3">
        <v>706000</v>
      </c>
      <c r="AA456" s="3">
        <v>849000</v>
      </c>
      <c r="AB456" s="3">
        <v>800000</v>
      </c>
      <c r="AC456" s="3">
        <v>742000</v>
      </c>
      <c r="AD456" s="3">
        <v>800000</v>
      </c>
      <c r="AE456" s="3">
        <v>859500</v>
      </c>
      <c r="AF456" s="3">
        <v>964500</v>
      </c>
      <c r="AG456" s="3">
        <v>826000</v>
      </c>
      <c r="AH456" s="3">
        <v>1132500</v>
      </c>
      <c r="AI456" s="3">
        <v>1200000</v>
      </c>
      <c r="AJ456" s="3">
        <v>1212500</v>
      </c>
      <c r="AK456" s="3">
        <v>1295000</v>
      </c>
      <c r="AL456" s="3">
        <v>925000</v>
      </c>
      <c r="AM456" s="3">
        <v>1162500</v>
      </c>
      <c r="AN456" s="4">
        <v>1060000</v>
      </c>
      <c r="AO456" s="4">
        <v>1200000</v>
      </c>
      <c r="AP456" s="4">
        <v>1125000</v>
      </c>
      <c r="AQ456" s="4">
        <v>1235000</v>
      </c>
      <c r="AR456" s="4">
        <v>1125000</v>
      </c>
    </row>
    <row r="457" spans="1:44" ht="15" x14ac:dyDescent="0.2">
      <c r="A457" s="2" t="s">
        <v>421</v>
      </c>
      <c r="B457" s="3" t="s">
        <v>421</v>
      </c>
      <c r="C457" s="3">
        <v>865000</v>
      </c>
      <c r="D457" s="3">
        <f>IFERROR(VLOOKUP(B457,'[1]All Metro Suburbs'!B$2:D$483,3,FALSE),0)</f>
        <v>3700000</v>
      </c>
      <c r="E457" s="3">
        <f>IFERROR(VLOOKUP(B457,[2]LSG_Stats_Combined!B$2:D$478,3,FALSE),0)</f>
        <v>825000</v>
      </c>
      <c r="F457" s="3">
        <f>IFERROR(VLOOKUP(B457,[3]Sheet1!B$2:D$478,3,FALSE),0)</f>
        <v>1670000</v>
      </c>
      <c r="G457" s="3">
        <v>970000</v>
      </c>
      <c r="H457" s="3">
        <f>IFERROR(VLOOKUP(B457,'[1]All Metro Suburbs'!B$2:F$483,5,FALSE),)</f>
        <v>1327500</v>
      </c>
      <c r="I457" s="3">
        <f>IFERROR(VLOOKUP(B457,[2]LSG_Stats_Combined!B$2:F$478,5,FALSE),)</f>
        <v>882500</v>
      </c>
      <c r="J457" s="3">
        <f>IFERROR(VLOOKUP(B457,[3]Sheet1!B$2:F$478,5,FALSE),0)</f>
        <v>990000</v>
      </c>
      <c r="K457" s="3">
        <f>IFERROR(VLOOKUP(B457,[4]Sheet1!B$2:F$478,5,FALSE),0)</f>
        <v>1032000</v>
      </c>
      <c r="L457" s="3">
        <f>IFERROR(VLOOKUP(B457,[5]LSG_Stats_Combined_2016q2!B$2:F$479,5,FALSE),0)</f>
        <v>1330000</v>
      </c>
      <c r="M457" s="3">
        <f>IFERROR(VLOOKUP(B457,[6]LSG_Stats_Combined_2016q3!B$2:F$479,5,FALSE),0)</f>
        <v>1400000</v>
      </c>
      <c r="N457" s="3">
        <f>IFERROR(VLOOKUP(B457,[7]LSG_Stats_Combined_2016q4!B$2:F$478,5,FALSE),0)</f>
        <v>1650000</v>
      </c>
      <c r="O457" s="3">
        <f>IFERROR(VLOOKUP(B457,[8]LSG_Stats_Combined_2017q1!B$2:F$479,5,FALSE),0)</f>
        <v>1300000</v>
      </c>
      <c r="P457" s="3">
        <f>IFERROR(VLOOKUP(B457,[9]LSG_Stats_Combined_2017q2!B$2:F$479,5,FALSE),0)</f>
        <v>1330000</v>
      </c>
      <c r="Q457" s="3">
        <f>IFERROR(VLOOKUP(B457,[10]City_Suburb_2017q3!B$2:F$479,5,FALSE),0)</f>
        <v>1632500</v>
      </c>
      <c r="R457" s="3">
        <f>IFERROR(VLOOKUP(B457,[11]LSG_Stats_Combined_2017q4!B$2:F$480,5,FALSE),0)</f>
        <v>2031000</v>
      </c>
      <c r="S457" s="3">
        <f>IFERROR(VLOOKUP(B457,[12]LSG_Stats_Combined_2018q1!B$1:G$480,5,FALSE),0)</f>
        <v>1360000</v>
      </c>
      <c r="T457" s="3">
        <v>1188000</v>
      </c>
      <c r="U457" s="3">
        <v>1300000</v>
      </c>
      <c r="V457" s="3">
        <v>1082500</v>
      </c>
      <c r="W457" s="3">
        <v>1200000</v>
      </c>
      <c r="X457" s="3">
        <v>1050000</v>
      </c>
      <c r="Y457" s="3">
        <v>851000</v>
      </c>
      <c r="Z457" s="3">
        <v>1180000</v>
      </c>
      <c r="AA457" s="3">
        <v>1135250</v>
      </c>
      <c r="AB457" s="3">
        <v>1231500</v>
      </c>
      <c r="AC457" s="3">
        <v>1450000</v>
      </c>
      <c r="AD457" s="3">
        <v>2222500</v>
      </c>
      <c r="AE457" s="3">
        <v>1540500</v>
      </c>
      <c r="AF457" s="3">
        <v>1205000</v>
      </c>
      <c r="AG457" s="3">
        <v>1950000</v>
      </c>
      <c r="AH457" s="3">
        <v>2300000</v>
      </c>
      <c r="AI457" s="3">
        <v>1800000</v>
      </c>
      <c r="AJ457" s="3">
        <v>1885000</v>
      </c>
      <c r="AK457" s="3">
        <v>1400000</v>
      </c>
      <c r="AL457" s="3">
        <v>1855000</v>
      </c>
      <c r="AM457" s="3">
        <v>1795000</v>
      </c>
      <c r="AN457" s="4">
        <v>3625000</v>
      </c>
      <c r="AO457" s="4">
        <v>1835000</v>
      </c>
      <c r="AP457" s="4">
        <v>1875000</v>
      </c>
      <c r="AQ457" s="4">
        <v>0</v>
      </c>
      <c r="AR457" s="4">
        <v>2250000</v>
      </c>
    </row>
    <row r="458" spans="1:44" ht="15" x14ac:dyDescent="0.2">
      <c r="A458" s="2" t="s">
        <v>425</v>
      </c>
      <c r="B458" s="3" t="s">
        <v>426</v>
      </c>
      <c r="C458" s="3">
        <v>0</v>
      </c>
      <c r="D458" s="3">
        <f>IFERROR(VLOOKUP(B458,'[1]All Metro Suburbs'!B$2:D$483,3,FALSE),0)</f>
        <v>0</v>
      </c>
      <c r="E458" s="3">
        <f>IFERROR(VLOOKUP(B458,[2]LSG_Stats_Combined!B$2:D$478,3,FALSE),0)</f>
        <v>0</v>
      </c>
      <c r="F458" s="3">
        <f>IFERROR(VLOOKUP(B458,[3]Sheet1!B$2:D$478,3,FALSE),0)</f>
        <v>0</v>
      </c>
      <c r="G458" s="3">
        <v>0</v>
      </c>
      <c r="H458" s="3">
        <f>IFERROR(VLOOKUP(B458,'[1]All Metro Suburbs'!B$2:F$483,5,FALSE),)</f>
        <v>0</v>
      </c>
      <c r="I458" s="3">
        <f>IFERROR(VLOOKUP(B458,[2]LSG_Stats_Combined!B$2:F$478,5,FALSE),)</f>
        <v>0</v>
      </c>
      <c r="J458" s="3">
        <f>IFERROR(VLOOKUP(B458,[3]Sheet1!B$2:F$478,5,FALSE),0)</f>
        <v>0</v>
      </c>
      <c r="K458" s="3">
        <f>IFERROR(VLOOKUP(B458,[4]Sheet1!B$2:F$478,5,FALSE),0)</f>
        <v>0</v>
      </c>
      <c r="L458" s="3">
        <f>IFERROR(VLOOKUP(B458,[5]LSG_Stats_Combined_2016q2!B$2:F$479,5,FALSE),0)</f>
        <v>0</v>
      </c>
      <c r="M458" s="3">
        <f>IFERROR(VLOOKUP(B458,[6]LSG_Stats_Combined_2016q3!B$2:F$479,5,FALSE),0)</f>
        <v>0</v>
      </c>
      <c r="N458" s="3">
        <f>IFERROR(VLOOKUP(B458,[7]LSG_Stats_Combined_2016q4!B$2:F$478,5,FALSE),0)</f>
        <v>0</v>
      </c>
      <c r="O458" s="3">
        <f>IFERROR(VLOOKUP(B458,[8]LSG_Stats_Combined_2017q1!B$2:F$479,5,FALSE),0)</f>
        <v>0</v>
      </c>
      <c r="P458" s="3">
        <f>IFERROR(VLOOKUP(B458,[9]LSG_Stats_Combined_2017q2!B$2:F$479,5,FALSE),0)</f>
        <v>0</v>
      </c>
      <c r="Q458" s="3">
        <f>IFERROR(VLOOKUP(B458,[10]City_Suburb_2017q3!B$2:F$479,5,FALSE),0)</f>
        <v>0</v>
      </c>
      <c r="R458" s="3">
        <f>IFERROR(VLOOKUP(B458,[11]LSG_Stats_Combined_2017q4!B$2:F$480,5,FALSE),0)</f>
        <v>0</v>
      </c>
      <c r="S458" s="3">
        <f>IFERROR(VLOOKUP(B458,[12]LSG_Stats_Combined_2018q1!B$1:G$480,5,FALSE),0)</f>
        <v>0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0</v>
      </c>
      <c r="AK458" s="3">
        <v>0</v>
      </c>
      <c r="AL458" s="3">
        <v>0</v>
      </c>
      <c r="AM458" s="3">
        <v>0</v>
      </c>
      <c r="AN458" s="4">
        <v>0</v>
      </c>
      <c r="AO458" s="4">
        <v>0</v>
      </c>
      <c r="AP458" s="4">
        <v>0</v>
      </c>
      <c r="AQ458" s="4">
        <v>0</v>
      </c>
      <c r="AR458" s="4">
        <v>0</v>
      </c>
    </row>
    <row r="459" spans="1:44" ht="15" x14ac:dyDescent="0.2">
      <c r="A459" s="2" t="s">
        <v>425</v>
      </c>
      <c r="B459" s="3" t="s">
        <v>427</v>
      </c>
      <c r="C459" s="3">
        <v>565000</v>
      </c>
      <c r="D459" s="3">
        <f>IFERROR(VLOOKUP(B459,'[1]All Metro Suburbs'!B$2:D$483,3,FALSE),0)</f>
        <v>660000</v>
      </c>
      <c r="E459" s="3">
        <f>IFERROR(VLOOKUP(B459,[2]LSG_Stats_Combined!B$2:D$478,3,FALSE),0)</f>
        <v>630000</v>
      </c>
      <c r="F459" s="3">
        <f>IFERROR(VLOOKUP(B459,[3]Sheet1!B$2:D$478,3,FALSE),0)</f>
        <v>487000</v>
      </c>
      <c r="G459" s="3">
        <v>0</v>
      </c>
      <c r="H459" s="3">
        <f>IFERROR(VLOOKUP(B459,'[1]All Metro Suburbs'!B$2:F$483,5,FALSE),)</f>
        <v>0</v>
      </c>
      <c r="I459" s="3">
        <f>IFERROR(VLOOKUP(B459,[2]LSG_Stats_Combined!B$2:F$478,5,FALSE),)</f>
        <v>690000</v>
      </c>
      <c r="J459" s="3">
        <f>IFERROR(VLOOKUP(B459,[3]Sheet1!B$2:F$478,5,FALSE),0)</f>
        <v>0</v>
      </c>
      <c r="K459" s="3">
        <f>IFERROR(VLOOKUP(B459,[4]Sheet1!B$2:F$478,5,FALSE),0)</f>
        <v>605000</v>
      </c>
      <c r="L459" s="3">
        <f>IFERROR(VLOOKUP(B459,[5]LSG_Stats_Combined_2016q2!B$2:F$479,5,FALSE),0)</f>
        <v>475000</v>
      </c>
      <c r="M459" s="3">
        <f>IFERROR(VLOOKUP(B459,[6]LSG_Stats_Combined_2016q3!B$2:F$479,5,FALSE),0)</f>
        <v>588500</v>
      </c>
      <c r="N459" s="3">
        <f>IFERROR(VLOOKUP(B459,[7]LSG_Stats_Combined_2016q4!B$2:F$478,5,FALSE),0)</f>
        <v>470000</v>
      </c>
      <c r="O459" s="3">
        <f>IFERROR(VLOOKUP(B459,[8]LSG_Stats_Combined_2017q1!B$2:F$479,5,FALSE),0)</f>
        <v>530000</v>
      </c>
      <c r="P459" s="3">
        <f>IFERROR(VLOOKUP(B459,[9]LSG_Stats_Combined_2017q2!B$2:F$479,5,FALSE),0)</f>
        <v>500000</v>
      </c>
      <c r="Q459" s="3">
        <f>IFERROR(VLOOKUP(B459,[10]City_Suburb_2017q3!B$2:F$479,5,FALSE),0)</f>
        <v>1000000</v>
      </c>
      <c r="R459" s="3">
        <f>IFERROR(VLOOKUP(B459,[11]LSG_Stats_Combined_2017q4!B$2:F$480,5,FALSE),0)</f>
        <v>740000</v>
      </c>
      <c r="S459" s="3">
        <f>IFERROR(VLOOKUP(B459,[12]LSG_Stats_Combined_2018q1!B$1:G$480,5,FALSE),0)</f>
        <v>0</v>
      </c>
      <c r="T459" s="3">
        <v>712500</v>
      </c>
      <c r="U459" s="3">
        <v>625000</v>
      </c>
      <c r="V459" s="3">
        <v>502500</v>
      </c>
      <c r="W459" s="3">
        <v>641000</v>
      </c>
      <c r="X459" s="3">
        <v>720000</v>
      </c>
      <c r="Y459" s="3">
        <v>501000</v>
      </c>
      <c r="Z459" s="3">
        <v>0</v>
      </c>
      <c r="AA459" s="3">
        <v>602000</v>
      </c>
      <c r="AB459" s="3">
        <v>0</v>
      </c>
      <c r="AC459" s="3">
        <v>568500</v>
      </c>
      <c r="AD459" s="3">
        <v>0</v>
      </c>
      <c r="AE459" s="3">
        <v>791000</v>
      </c>
      <c r="AF459" s="3">
        <v>840000</v>
      </c>
      <c r="AG459" s="3">
        <v>525000</v>
      </c>
      <c r="AH459" s="3">
        <v>700000</v>
      </c>
      <c r="AI459" s="3">
        <v>918887.5</v>
      </c>
      <c r="AJ459" s="3">
        <v>1660000</v>
      </c>
      <c r="AK459" s="3">
        <v>1075000</v>
      </c>
      <c r="AL459" s="3">
        <v>0</v>
      </c>
      <c r="AM459" s="3">
        <v>0</v>
      </c>
      <c r="AN459" s="4">
        <v>1052500</v>
      </c>
      <c r="AO459" s="4">
        <v>0</v>
      </c>
      <c r="AP459" s="4">
        <v>1125000</v>
      </c>
      <c r="AQ459" s="4">
        <v>0</v>
      </c>
      <c r="AR459" s="4">
        <v>0</v>
      </c>
    </row>
    <row r="460" spans="1:44" ht="15" x14ac:dyDescent="0.2">
      <c r="A460" s="2" t="s">
        <v>425</v>
      </c>
      <c r="B460" s="3" t="s">
        <v>428</v>
      </c>
      <c r="C460" s="3">
        <v>437500</v>
      </c>
      <c r="D460" s="3">
        <f>IFERROR(VLOOKUP(B460,'[1]All Metro Suburbs'!B$2:D$483,3,FALSE),0)</f>
        <v>448500</v>
      </c>
      <c r="E460" s="3">
        <f>IFERROR(VLOOKUP(B460,[2]LSG_Stats_Combined!B$2:D$478,3,FALSE),0)</f>
        <v>527500</v>
      </c>
      <c r="F460" s="3">
        <f>IFERROR(VLOOKUP(B460,[3]Sheet1!B$2:D$478,3,FALSE),0)</f>
        <v>488000</v>
      </c>
      <c r="G460" s="3">
        <v>512500</v>
      </c>
      <c r="H460" s="3">
        <f>IFERROR(VLOOKUP(B460,'[1]All Metro Suburbs'!B$2:F$483,5,FALSE),)</f>
        <v>437000</v>
      </c>
      <c r="I460" s="3">
        <f>IFERROR(VLOOKUP(B460,[2]LSG_Stats_Combined!B$2:F$478,5,FALSE),)</f>
        <v>452500</v>
      </c>
      <c r="J460" s="3">
        <f>IFERROR(VLOOKUP(B460,[3]Sheet1!B$2:F$478,5,FALSE),0)</f>
        <v>475000</v>
      </c>
      <c r="K460" s="3">
        <f>IFERROR(VLOOKUP(B460,[4]Sheet1!B$2:F$478,5,FALSE),0)</f>
        <v>545500</v>
      </c>
      <c r="L460" s="3">
        <f>IFERROR(VLOOKUP(B460,[5]LSG_Stats_Combined_2016q2!B$2:F$479,5,FALSE),0)</f>
        <v>492500</v>
      </c>
      <c r="M460" s="3">
        <f>IFERROR(VLOOKUP(B460,[6]LSG_Stats_Combined_2016q3!B$2:F$479,5,FALSE),0)</f>
        <v>533500</v>
      </c>
      <c r="N460" s="3">
        <f>IFERROR(VLOOKUP(B460,[7]LSG_Stats_Combined_2016q4!B$2:F$478,5,FALSE),0)</f>
        <v>510000</v>
      </c>
      <c r="O460" s="3">
        <f>IFERROR(VLOOKUP(B460,[8]LSG_Stats_Combined_2017q1!B$2:F$479,5,FALSE),0)</f>
        <v>472500</v>
      </c>
      <c r="P460" s="3">
        <f>IFERROR(VLOOKUP(B460,[9]LSG_Stats_Combined_2017q2!B$2:F$479,5,FALSE),0)</f>
        <v>507000</v>
      </c>
      <c r="Q460" s="3">
        <f>IFERROR(VLOOKUP(B460,[10]City_Suburb_2017q3!B$2:F$479,5,FALSE),0)</f>
        <v>525500</v>
      </c>
      <c r="R460" s="3">
        <f>IFERROR(VLOOKUP(B460,[11]LSG_Stats_Combined_2017q4!B$2:F$480,5,FALSE),0)</f>
        <v>500000</v>
      </c>
      <c r="S460" s="3">
        <f>IFERROR(VLOOKUP(B460,[12]LSG_Stats_Combined_2018q1!B$1:G$480,5,FALSE),0)</f>
        <v>577000</v>
      </c>
      <c r="T460" s="3">
        <v>556000</v>
      </c>
      <c r="U460" s="3">
        <v>555000</v>
      </c>
      <c r="V460" s="3">
        <v>527500</v>
      </c>
      <c r="W460" s="3">
        <v>520000</v>
      </c>
      <c r="X460" s="3">
        <v>547500</v>
      </c>
      <c r="Y460" s="3">
        <v>540000</v>
      </c>
      <c r="Z460" s="3">
        <v>530250</v>
      </c>
      <c r="AA460" s="3">
        <v>520000</v>
      </c>
      <c r="AB460" s="3">
        <v>548500</v>
      </c>
      <c r="AC460" s="3">
        <v>590000</v>
      </c>
      <c r="AD460" s="3">
        <v>555000</v>
      </c>
      <c r="AE460" s="3">
        <v>550000</v>
      </c>
      <c r="AF460" s="3">
        <v>654250</v>
      </c>
      <c r="AG460" s="3">
        <v>680000</v>
      </c>
      <c r="AH460" s="3">
        <v>815000</v>
      </c>
      <c r="AI460" s="3">
        <v>850000</v>
      </c>
      <c r="AJ460" s="3">
        <v>753750</v>
      </c>
      <c r="AK460" s="3">
        <v>706500</v>
      </c>
      <c r="AL460" s="3">
        <v>755000</v>
      </c>
      <c r="AM460" s="3">
        <v>842500</v>
      </c>
      <c r="AN460" s="4">
        <v>720000</v>
      </c>
      <c r="AO460" s="4">
        <v>790000</v>
      </c>
      <c r="AP460" s="4">
        <v>880000</v>
      </c>
      <c r="AQ460" s="4">
        <v>630000</v>
      </c>
      <c r="AR460" s="4">
        <v>900000</v>
      </c>
    </row>
    <row r="461" spans="1:44" ht="15" x14ac:dyDescent="0.2">
      <c r="A461" s="2" t="s">
        <v>425</v>
      </c>
      <c r="B461" s="3" t="s">
        <v>429</v>
      </c>
      <c r="C461" s="3">
        <v>405000</v>
      </c>
      <c r="D461" s="3">
        <f>IFERROR(VLOOKUP(B461,'[1]All Metro Suburbs'!B$2:D$483,3,FALSE),0)</f>
        <v>460000</v>
      </c>
      <c r="E461" s="3">
        <f>IFERROR(VLOOKUP(B461,[2]LSG_Stats_Combined!B$2:D$478,3,FALSE),0)</f>
        <v>460000</v>
      </c>
      <c r="F461" s="3">
        <f>IFERROR(VLOOKUP(B461,[3]Sheet1!B$2:D$478,3,FALSE),0)</f>
        <v>446500</v>
      </c>
      <c r="G461" s="3">
        <v>422500</v>
      </c>
      <c r="H461" s="3">
        <f>IFERROR(VLOOKUP(B461,'[1]All Metro Suburbs'!B$2:F$483,5,FALSE),)</f>
        <v>543000</v>
      </c>
      <c r="I461" s="3">
        <f>IFERROR(VLOOKUP(B461,[2]LSG_Stats_Combined!B$2:F$478,5,FALSE),)</f>
        <v>480000</v>
      </c>
      <c r="J461" s="3">
        <f>IFERROR(VLOOKUP(B461,[3]Sheet1!B$2:F$478,5,FALSE),0)</f>
        <v>557400</v>
      </c>
      <c r="K461" s="3">
        <f>IFERROR(VLOOKUP(B461,[4]Sheet1!B$2:F$478,5,FALSE),0)</f>
        <v>492500</v>
      </c>
      <c r="L461" s="3">
        <f>IFERROR(VLOOKUP(B461,[5]LSG_Stats_Combined_2016q2!B$2:F$479,5,FALSE),0)</f>
        <v>480000</v>
      </c>
      <c r="M461" s="3">
        <f>IFERROR(VLOOKUP(B461,[6]LSG_Stats_Combined_2016q3!B$2:F$479,5,FALSE),0)</f>
        <v>487944</v>
      </c>
      <c r="N461" s="3">
        <f>IFERROR(VLOOKUP(B461,[7]LSG_Stats_Combined_2016q4!B$2:F$478,5,FALSE),0)</f>
        <v>440000</v>
      </c>
      <c r="O461" s="3">
        <f>IFERROR(VLOOKUP(B461,[8]LSG_Stats_Combined_2017q1!B$2:F$479,5,FALSE),0)</f>
        <v>595000</v>
      </c>
      <c r="P461" s="3">
        <f>IFERROR(VLOOKUP(B461,[9]LSG_Stats_Combined_2017q2!B$2:F$479,5,FALSE),0)</f>
        <v>589000</v>
      </c>
      <c r="Q461" s="3">
        <f>IFERROR(VLOOKUP(B461,[10]City_Suburb_2017q3!B$2:F$479,5,FALSE),0)</f>
        <v>526000</v>
      </c>
      <c r="R461" s="3">
        <f>IFERROR(VLOOKUP(B461,[11]LSG_Stats_Combined_2017q4!B$2:F$480,5,FALSE),0)</f>
        <v>550000</v>
      </c>
      <c r="S461" s="3">
        <f>IFERROR(VLOOKUP(B461,[12]LSG_Stats_Combined_2018q1!B$1:G$480,5,FALSE),0)</f>
        <v>622500</v>
      </c>
      <c r="T461" s="3">
        <v>519500</v>
      </c>
      <c r="U461" s="3">
        <v>546750</v>
      </c>
      <c r="V461" s="3">
        <v>504500</v>
      </c>
      <c r="W461" s="3">
        <v>580000</v>
      </c>
      <c r="X461" s="3">
        <v>510500</v>
      </c>
      <c r="Y461" s="3">
        <v>597500</v>
      </c>
      <c r="Z461" s="3">
        <v>710000</v>
      </c>
      <c r="AA461" s="3">
        <v>579000</v>
      </c>
      <c r="AB461" s="3">
        <v>609500</v>
      </c>
      <c r="AC461" s="3">
        <v>612500</v>
      </c>
      <c r="AD461" s="3">
        <v>727000</v>
      </c>
      <c r="AE461" s="3">
        <v>594000</v>
      </c>
      <c r="AF461" s="3">
        <v>670000</v>
      </c>
      <c r="AG461" s="3">
        <v>645050</v>
      </c>
      <c r="AH461" s="3">
        <v>752000</v>
      </c>
      <c r="AI461" s="3">
        <v>783550</v>
      </c>
      <c r="AJ461" s="3">
        <v>800000</v>
      </c>
      <c r="AK461" s="3">
        <v>850000</v>
      </c>
      <c r="AL461" s="3">
        <v>834000</v>
      </c>
      <c r="AM461" s="3">
        <v>766250</v>
      </c>
      <c r="AN461" s="4">
        <v>828500</v>
      </c>
      <c r="AO461" s="4">
        <v>892000</v>
      </c>
      <c r="AP461" s="4">
        <v>868000</v>
      </c>
      <c r="AQ461" s="4">
        <v>893000</v>
      </c>
      <c r="AR461" s="4">
        <v>897500</v>
      </c>
    </row>
    <row r="462" spans="1:44" ht="15" x14ac:dyDescent="0.2">
      <c r="A462" s="2" t="s">
        <v>425</v>
      </c>
      <c r="B462" s="3" t="s">
        <v>430</v>
      </c>
      <c r="C462" s="3">
        <v>380000</v>
      </c>
      <c r="D462" s="3">
        <f>IFERROR(VLOOKUP(B462,'[1]All Metro Suburbs'!B$2:D$483,3,FALSE),0)</f>
        <v>424000</v>
      </c>
      <c r="E462" s="3">
        <f>IFERROR(VLOOKUP(B462,[2]LSG_Stats_Combined!B$2:D$478,3,FALSE),0)</f>
        <v>430000</v>
      </c>
      <c r="F462" s="3">
        <f>IFERROR(VLOOKUP(B462,[3]Sheet1!B$2:D$478,3,FALSE),0)</f>
        <v>420000</v>
      </c>
      <c r="G462" s="3">
        <v>418500</v>
      </c>
      <c r="H462" s="3">
        <f>IFERROR(VLOOKUP(B462,'[1]All Metro Suburbs'!B$2:F$483,5,FALSE),)</f>
        <v>0</v>
      </c>
      <c r="I462" s="3">
        <f>IFERROR(VLOOKUP(B462,[2]LSG_Stats_Combined!B$2:F$478,5,FALSE),)</f>
        <v>428000</v>
      </c>
      <c r="J462" s="3">
        <f>IFERROR(VLOOKUP(B462,[3]Sheet1!B$2:F$478,5,FALSE),0)</f>
        <v>414000</v>
      </c>
      <c r="K462" s="3">
        <f>IFERROR(VLOOKUP(B462,[4]Sheet1!B$2:F$478,5,FALSE),0)</f>
        <v>554000</v>
      </c>
      <c r="L462" s="3">
        <f>IFERROR(VLOOKUP(B462,[5]LSG_Stats_Combined_2016q2!B$2:F$479,5,FALSE),0)</f>
        <v>568000</v>
      </c>
      <c r="M462" s="3">
        <f>IFERROR(VLOOKUP(B462,[6]LSG_Stats_Combined_2016q3!B$2:F$479,5,FALSE),0)</f>
        <v>420000</v>
      </c>
      <c r="N462" s="3">
        <f>IFERROR(VLOOKUP(B462,[7]LSG_Stats_Combined_2016q4!B$2:F$478,5,FALSE),0)</f>
        <v>508776</v>
      </c>
      <c r="O462" s="3">
        <f>IFERROR(VLOOKUP(B462,[8]LSG_Stats_Combined_2017q1!B$2:F$479,5,FALSE),0)</f>
        <v>505000</v>
      </c>
      <c r="P462" s="3">
        <f>IFERROR(VLOOKUP(B462,[9]LSG_Stats_Combined_2017q2!B$2:F$479,5,FALSE),0)</f>
        <v>465000</v>
      </c>
      <c r="Q462" s="3">
        <f>IFERROR(VLOOKUP(B462,[10]City_Suburb_2017q3!B$2:F$479,5,FALSE),0)</f>
        <v>450500</v>
      </c>
      <c r="R462" s="3">
        <f>IFERROR(VLOOKUP(B462,[11]LSG_Stats_Combined_2017q4!B$2:F$480,5,FALSE),0)</f>
        <v>465000</v>
      </c>
      <c r="S462" s="3">
        <f>IFERROR(VLOOKUP(B462,[12]LSG_Stats_Combined_2018q1!B$1:G$480,5,FALSE),0)</f>
        <v>470000</v>
      </c>
      <c r="T462" s="3">
        <v>515000</v>
      </c>
      <c r="U462" s="3">
        <v>523500</v>
      </c>
      <c r="V462" s="3">
        <v>485000</v>
      </c>
      <c r="W462" s="3">
        <v>525000</v>
      </c>
      <c r="X462" s="3">
        <v>547650</v>
      </c>
      <c r="Y462" s="3">
        <v>560000</v>
      </c>
      <c r="Z462" s="3">
        <v>550000</v>
      </c>
      <c r="AA462" s="3">
        <v>533500</v>
      </c>
      <c r="AB462" s="3">
        <v>570500</v>
      </c>
      <c r="AC462" s="3">
        <v>477777</v>
      </c>
      <c r="AD462" s="3">
        <v>590000</v>
      </c>
      <c r="AE462" s="3">
        <v>564500</v>
      </c>
      <c r="AF462" s="3">
        <v>670000</v>
      </c>
      <c r="AG462" s="3">
        <v>663000</v>
      </c>
      <c r="AH462" s="3">
        <v>817500</v>
      </c>
      <c r="AI462" s="3">
        <v>896000</v>
      </c>
      <c r="AJ462" s="3">
        <v>729000</v>
      </c>
      <c r="AK462" s="3">
        <v>748000</v>
      </c>
      <c r="AL462" s="3">
        <v>770000</v>
      </c>
      <c r="AM462" s="3">
        <v>765500</v>
      </c>
      <c r="AN462" s="4">
        <v>765000</v>
      </c>
      <c r="AO462" s="4">
        <v>777500</v>
      </c>
      <c r="AP462" s="4">
        <v>770000</v>
      </c>
      <c r="AQ462" s="4">
        <v>815000</v>
      </c>
      <c r="AR462" s="4">
        <v>0</v>
      </c>
    </row>
    <row r="463" spans="1:44" ht="15" x14ac:dyDescent="0.2">
      <c r="A463" s="2" t="s">
        <v>425</v>
      </c>
      <c r="B463" s="3" t="s">
        <v>431</v>
      </c>
      <c r="C463" s="3">
        <v>556000</v>
      </c>
      <c r="D463" s="3">
        <f>IFERROR(VLOOKUP(B463,'[1]All Metro Suburbs'!B$2:D$483,3,FALSE),0)</f>
        <v>607500</v>
      </c>
      <c r="E463" s="3">
        <f>IFERROR(VLOOKUP(B463,[2]LSG_Stats_Combined!B$2:D$478,3,FALSE),0)</f>
        <v>551000</v>
      </c>
      <c r="F463" s="3">
        <f>IFERROR(VLOOKUP(B463,[3]Sheet1!B$2:D$478,3,FALSE),0)</f>
        <v>569000</v>
      </c>
      <c r="G463" s="3">
        <v>715000</v>
      </c>
      <c r="H463" s="3">
        <f>IFERROR(VLOOKUP(B463,'[1]All Metro Suburbs'!B$2:F$483,5,FALSE),)</f>
        <v>580000</v>
      </c>
      <c r="I463" s="3">
        <f>IFERROR(VLOOKUP(B463,[2]LSG_Stats_Combined!B$2:F$478,5,FALSE),)</f>
        <v>620000</v>
      </c>
      <c r="J463" s="3">
        <f>IFERROR(VLOOKUP(B463,[3]Sheet1!B$2:F$478,5,FALSE),0)</f>
        <v>610000</v>
      </c>
      <c r="K463" s="3">
        <f>IFERROR(VLOOKUP(B463,[4]Sheet1!B$2:F$478,5,FALSE),0)</f>
        <v>625000</v>
      </c>
      <c r="L463" s="3">
        <f>IFERROR(VLOOKUP(B463,[5]LSG_Stats_Combined_2016q2!B$2:F$479,5,FALSE),0)</f>
        <v>585000</v>
      </c>
      <c r="M463" s="3">
        <f>IFERROR(VLOOKUP(B463,[6]LSG_Stats_Combined_2016q3!B$2:F$479,5,FALSE),0)</f>
        <v>698000</v>
      </c>
      <c r="N463" s="3">
        <f>IFERROR(VLOOKUP(B463,[7]LSG_Stats_Combined_2016q4!B$2:F$478,5,FALSE),0)</f>
        <v>655000</v>
      </c>
      <c r="O463" s="3">
        <f>IFERROR(VLOOKUP(B463,[8]LSG_Stats_Combined_2017q1!B$2:F$479,5,FALSE),0)</f>
        <v>592500</v>
      </c>
      <c r="P463" s="3">
        <f>IFERROR(VLOOKUP(B463,[9]LSG_Stats_Combined_2017q2!B$2:F$479,5,FALSE),0)</f>
        <v>766500</v>
      </c>
      <c r="Q463" s="3">
        <f>IFERROR(VLOOKUP(B463,[10]City_Suburb_2017q3!B$2:F$479,5,FALSE),0)</f>
        <v>697500</v>
      </c>
      <c r="R463" s="3">
        <f>IFERROR(VLOOKUP(B463,[11]LSG_Stats_Combined_2017q4!B$2:F$480,5,FALSE),0)</f>
        <v>723750</v>
      </c>
      <c r="S463" s="3">
        <f>IFERROR(VLOOKUP(B463,[12]LSG_Stats_Combined_2018q1!B$1:G$480,5,FALSE),0)</f>
        <v>715000</v>
      </c>
      <c r="T463" s="3">
        <v>738750</v>
      </c>
      <c r="U463" s="3">
        <v>738750</v>
      </c>
      <c r="V463" s="3">
        <v>745000</v>
      </c>
      <c r="W463" s="3">
        <v>761500</v>
      </c>
      <c r="X463" s="3">
        <v>710000</v>
      </c>
      <c r="Y463" s="3">
        <v>795000</v>
      </c>
      <c r="Z463" s="3">
        <v>757000</v>
      </c>
      <c r="AA463" s="3">
        <v>758000</v>
      </c>
      <c r="AB463" s="3">
        <v>649000</v>
      </c>
      <c r="AC463" s="3">
        <v>830007</v>
      </c>
      <c r="AD463" s="3">
        <v>881750</v>
      </c>
      <c r="AE463" s="3">
        <v>1033000</v>
      </c>
      <c r="AF463" s="3">
        <v>881500</v>
      </c>
      <c r="AG463" s="3">
        <v>921000</v>
      </c>
      <c r="AH463" s="3">
        <v>1005000</v>
      </c>
      <c r="AI463" s="3">
        <v>1135500</v>
      </c>
      <c r="AJ463" s="3">
        <v>1200000</v>
      </c>
      <c r="AK463" s="3">
        <v>1185000</v>
      </c>
      <c r="AL463" s="3">
        <v>1211500</v>
      </c>
      <c r="AM463" s="3">
        <v>1117000</v>
      </c>
      <c r="AN463" s="4">
        <v>1175500</v>
      </c>
      <c r="AO463" s="4">
        <v>1122500</v>
      </c>
      <c r="AP463" s="4">
        <v>1226000</v>
      </c>
      <c r="AQ463" s="4">
        <v>1494444</v>
      </c>
      <c r="AR463" s="4">
        <v>1340000</v>
      </c>
    </row>
    <row r="464" spans="1:44" ht="15" x14ac:dyDescent="0.2">
      <c r="A464" s="2" t="s">
        <v>425</v>
      </c>
      <c r="B464" s="3" t="s">
        <v>155</v>
      </c>
      <c r="C464" s="3">
        <v>618000</v>
      </c>
      <c r="D464" s="3">
        <f>IFERROR(VLOOKUP(B464,'[1]All Metro Suburbs'!B$2:D$483,3,FALSE),0)</f>
        <v>555000</v>
      </c>
      <c r="E464" s="3">
        <f>IFERROR(VLOOKUP(B464,[2]LSG_Stats_Combined!B$2:D$478,3,FALSE),0)</f>
        <v>502500</v>
      </c>
      <c r="F464" s="3">
        <f>IFERROR(VLOOKUP(B464,[3]Sheet1!B$2:D$478,3,FALSE),0)</f>
        <v>492500</v>
      </c>
      <c r="G464" s="3">
        <v>585000</v>
      </c>
      <c r="H464" s="3">
        <f>IFERROR(VLOOKUP(B464,'[1]All Metro Suburbs'!B$2:F$483,5,FALSE),)</f>
        <v>647500</v>
      </c>
      <c r="I464" s="3">
        <f>IFERROR(VLOOKUP(B464,[2]LSG_Stats_Combined!B$2:F$478,5,FALSE),)</f>
        <v>489000</v>
      </c>
      <c r="J464" s="3">
        <f>IFERROR(VLOOKUP(B464,[3]Sheet1!B$2:F$478,5,FALSE),0)</f>
        <v>615000</v>
      </c>
      <c r="K464" s="3">
        <f>IFERROR(VLOOKUP(B464,[4]Sheet1!B$2:F$478,5,FALSE),0)</f>
        <v>645000</v>
      </c>
      <c r="L464" s="3">
        <f>IFERROR(VLOOKUP(B464,[5]LSG_Stats_Combined_2016q2!B$2:F$479,5,FALSE),0)</f>
        <v>550000</v>
      </c>
      <c r="M464" s="3">
        <f>IFERROR(VLOOKUP(B464,[6]LSG_Stats_Combined_2016q3!B$2:F$479,5,FALSE),0)</f>
        <v>645000</v>
      </c>
      <c r="N464" s="3">
        <f>IFERROR(VLOOKUP(B464,[7]LSG_Stats_Combined_2016q4!B$2:F$478,5,FALSE),0)</f>
        <v>605555.5</v>
      </c>
      <c r="O464" s="3">
        <f>IFERROR(VLOOKUP(B464,[8]LSG_Stats_Combined_2017q1!B$2:F$479,5,FALSE),0)</f>
        <v>733000</v>
      </c>
      <c r="P464" s="3">
        <f>IFERROR(VLOOKUP(B464,[9]LSG_Stats_Combined_2017q2!B$2:F$479,5,FALSE),0)</f>
        <v>772000</v>
      </c>
      <c r="Q464" s="3">
        <f>IFERROR(VLOOKUP(B464,[10]City_Suburb_2017q3!B$2:F$479,5,FALSE),0)</f>
        <v>637500</v>
      </c>
      <c r="R464" s="3">
        <f>IFERROR(VLOOKUP(B464,[11]LSG_Stats_Combined_2017q4!B$2:F$480,5,FALSE),0)</f>
        <v>580000</v>
      </c>
      <c r="S464" s="3">
        <f>IFERROR(VLOOKUP(B464,[12]LSG_Stats_Combined_2018q1!B$1:G$480,5,FALSE),0)</f>
        <v>680000</v>
      </c>
      <c r="T464" s="3">
        <v>726000</v>
      </c>
      <c r="U464" s="3">
        <v>625000</v>
      </c>
      <c r="V464" s="3">
        <v>703000</v>
      </c>
      <c r="W464" s="3">
        <v>652500</v>
      </c>
      <c r="X464" s="3">
        <v>675000</v>
      </c>
      <c r="Y464" s="3">
        <v>552200</v>
      </c>
      <c r="Z464" s="3">
        <v>640700</v>
      </c>
      <c r="AA464" s="3">
        <v>672000</v>
      </c>
      <c r="AB464" s="3">
        <v>732500</v>
      </c>
      <c r="AC464" s="3">
        <v>487000</v>
      </c>
      <c r="AD464" s="3">
        <v>782000</v>
      </c>
      <c r="AE464" s="3">
        <v>660000</v>
      </c>
      <c r="AF464" s="3">
        <v>810000</v>
      </c>
      <c r="AG464" s="3">
        <v>920000</v>
      </c>
      <c r="AH464" s="3">
        <v>925000</v>
      </c>
      <c r="AI464" s="3">
        <v>930000</v>
      </c>
      <c r="AJ464" s="3">
        <v>1100000</v>
      </c>
      <c r="AK464" s="3">
        <v>988500</v>
      </c>
      <c r="AL464" s="3">
        <v>985000</v>
      </c>
      <c r="AM464" s="3">
        <v>835000</v>
      </c>
      <c r="AN464" s="4">
        <v>985000</v>
      </c>
      <c r="AO464" s="4">
        <v>1070000</v>
      </c>
      <c r="AP464" s="4">
        <v>986000</v>
      </c>
      <c r="AQ464" s="4">
        <v>1240000</v>
      </c>
      <c r="AR464" s="4">
        <v>1205000</v>
      </c>
    </row>
    <row r="465" spans="1:44" ht="15" x14ac:dyDescent="0.2">
      <c r="A465" s="2" t="s">
        <v>425</v>
      </c>
      <c r="B465" s="3" t="s">
        <v>139</v>
      </c>
      <c r="C465" s="3">
        <v>645000</v>
      </c>
      <c r="D465" s="3">
        <f>IFERROR(VLOOKUP(B465,'[1]All Metro Suburbs'!B$2:D$483,3,FALSE),0)</f>
        <v>620000</v>
      </c>
      <c r="E465" s="3">
        <f>IFERROR(VLOOKUP(B465,[2]LSG_Stats_Combined!B$2:D$478,3,FALSE),0)</f>
        <v>535000</v>
      </c>
      <c r="F465" s="3">
        <f>IFERROR(VLOOKUP(B465,[3]Sheet1!B$2:D$478,3,FALSE),0)</f>
        <v>603750</v>
      </c>
      <c r="G465" s="3">
        <v>552000</v>
      </c>
      <c r="H465" s="3">
        <f>IFERROR(VLOOKUP(B465,'[1]All Metro Suburbs'!B$2:F$483,5,FALSE),)</f>
        <v>520000</v>
      </c>
      <c r="I465" s="3">
        <f>IFERROR(VLOOKUP(B465,[2]LSG_Stats_Combined!B$2:F$478,5,FALSE),)</f>
        <v>622500</v>
      </c>
      <c r="J465" s="3">
        <f>IFERROR(VLOOKUP(B465,[3]Sheet1!B$2:F$478,5,FALSE),0)</f>
        <v>570000</v>
      </c>
      <c r="K465" s="3">
        <f>IFERROR(VLOOKUP(B465,[4]Sheet1!B$2:F$478,5,FALSE),0)</f>
        <v>557500</v>
      </c>
      <c r="L465" s="3">
        <f>IFERROR(VLOOKUP(B465,[5]LSG_Stats_Combined_2016q2!B$2:F$479,5,FALSE),0)</f>
        <v>685000</v>
      </c>
      <c r="M465" s="3">
        <f>IFERROR(VLOOKUP(B465,[6]LSG_Stats_Combined_2016q3!B$2:F$479,5,FALSE),0)</f>
        <v>610000</v>
      </c>
      <c r="N465" s="3">
        <f>IFERROR(VLOOKUP(B465,[7]LSG_Stats_Combined_2016q4!B$2:F$478,5,FALSE),0)</f>
        <v>702500</v>
      </c>
      <c r="O465" s="3">
        <f>IFERROR(VLOOKUP(B465,[8]LSG_Stats_Combined_2017q1!B$2:F$479,5,FALSE),0)</f>
        <v>680000</v>
      </c>
      <c r="P465" s="3">
        <f>IFERROR(VLOOKUP(B465,[9]LSG_Stats_Combined_2017q2!B$2:F$479,5,FALSE),0)</f>
        <v>692500</v>
      </c>
      <c r="Q465" s="3">
        <f>IFERROR(VLOOKUP(B465,[10]City_Suburb_2017q3!B$2:F$479,5,FALSE),0)</f>
        <v>703750</v>
      </c>
      <c r="R465" s="3">
        <f>IFERROR(VLOOKUP(B465,[11]LSG_Stats_Combined_2017q4!B$2:F$480,5,FALSE),0)</f>
        <v>705000</v>
      </c>
      <c r="S465" s="3">
        <f>IFERROR(VLOOKUP(B465,[12]LSG_Stats_Combined_2018q1!B$1:G$480,5,FALSE),0)</f>
        <v>775000</v>
      </c>
      <c r="T465" s="3">
        <v>790500</v>
      </c>
      <c r="U465" s="3">
        <v>770000</v>
      </c>
      <c r="V465" s="3">
        <v>641100</v>
      </c>
      <c r="W465" s="3">
        <v>750000</v>
      </c>
      <c r="X465" s="3">
        <v>800000</v>
      </c>
      <c r="Y465" s="3">
        <v>618000</v>
      </c>
      <c r="Z465" s="3">
        <v>821250</v>
      </c>
      <c r="AA465" s="3">
        <v>770000</v>
      </c>
      <c r="AB465" s="3">
        <v>700000</v>
      </c>
      <c r="AC465" s="3">
        <v>782000</v>
      </c>
      <c r="AD465" s="3">
        <v>1005000</v>
      </c>
      <c r="AE465" s="3">
        <v>725000</v>
      </c>
      <c r="AF465" s="3">
        <v>892500</v>
      </c>
      <c r="AG465" s="3">
        <v>985500</v>
      </c>
      <c r="AH465" s="3">
        <v>780000</v>
      </c>
      <c r="AI465" s="3">
        <v>990000</v>
      </c>
      <c r="AJ465" s="3">
        <v>1100000</v>
      </c>
      <c r="AK465" s="3">
        <v>920000</v>
      </c>
      <c r="AL465" s="3">
        <v>877500</v>
      </c>
      <c r="AM465" s="3">
        <v>1220000</v>
      </c>
      <c r="AN465" s="4">
        <v>1058750</v>
      </c>
      <c r="AO465" s="4">
        <v>1142500</v>
      </c>
      <c r="AP465" s="4">
        <v>1130000</v>
      </c>
      <c r="AQ465" s="4">
        <v>1378000</v>
      </c>
      <c r="AR465" s="4">
        <v>1300000</v>
      </c>
    </row>
    <row r="466" spans="1:44" ht="15" x14ac:dyDescent="0.2">
      <c r="A466" s="2" t="s">
        <v>425</v>
      </c>
      <c r="B466" s="3" t="s">
        <v>432</v>
      </c>
      <c r="C466" s="3">
        <v>435000</v>
      </c>
      <c r="D466" s="3">
        <f>IFERROR(VLOOKUP(B466,'[1]All Metro Suburbs'!B$2:D$483,3,FALSE),0)</f>
        <v>470000</v>
      </c>
      <c r="E466" s="3">
        <f>IFERROR(VLOOKUP(B466,[2]LSG_Stats_Combined!B$2:D$478,3,FALSE),0)</f>
        <v>500750</v>
      </c>
      <c r="F466" s="3">
        <f>IFERROR(VLOOKUP(B466,[3]Sheet1!B$2:D$478,3,FALSE),0)</f>
        <v>522250</v>
      </c>
      <c r="G466" s="3">
        <v>450500</v>
      </c>
      <c r="H466" s="3">
        <f>IFERROR(VLOOKUP(B466,'[1]All Metro Suburbs'!B$2:F$483,5,FALSE),)</f>
        <v>525000</v>
      </c>
      <c r="I466" s="3">
        <f>IFERROR(VLOOKUP(B466,[2]LSG_Stats_Combined!B$2:F$478,5,FALSE),)</f>
        <v>525000</v>
      </c>
      <c r="J466" s="3">
        <f>IFERROR(VLOOKUP(B466,[3]Sheet1!B$2:F$478,5,FALSE),0)</f>
        <v>0</v>
      </c>
      <c r="K466" s="3">
        <f>IFERROR(VLOOKUP(B466,[4]Sheet1!B$2:F$478,5,FALSE),0)</f>
        <v>585000</v>
      </c>
      <c r="L466" s="3">
        <f>IFERROR(VLOOKUP(B466,[5]LSG_Stats_Combined_2016q2!B$2:F$479,5,FALSE),0)</f>
        <v>530000</v>
      </c>
      <c r="M466" s="3">
        <f>IFERROR(VLOOKUP(B466,[6]LSG_Stats_Combined_2016q3!B$2:F$479,5,FALSE),0)</f>
        <v>645000</v>
      </c>
      <c r="N466" s="3">
        <f>IFERROR(VLOOKUP(B466,[7]LSG_Stats_Combined_2016q4!B$2:F$478,5,FALSE),0)</f>
        <v>723000</v>
      </c>
      <c r="O466" s="3">
        <f>IFERROR(VLOOKUP(B466,[8]LSG_Stats_Combined_2017q1!B$2:F$479,5,FALSE),0)</f>
        <v>0</v>
      </c>
      <c r="P466" s="3">
        <f>IFERROR(VLOOKUP(B466,[9]LSG_Stats_Combined_2017q2!B$2:F$479,5,FALSE),0)</f>
        <v>602500</v>
      </c>
      <c r="Q466" s="3">
        <f>IFERROR(VLOOKUP(B466,[10]City_Suburb_2017q3!B$2:F$479,5,FALSE),0)</f>
        <v>500000</v>
      </c>
      <c r="R466" s="3">
        <f>IFERROR(VLOOKUP(B466,[11]LSG_Stats_Combined_2017q4!B$2:F$480,5,FALSE),0)</f>
        <v>565000</v>
      </c>
      <c r="S466" s="3">
        <f>IFERROR(VLOOKUP(B466,[12]LSG_Stats_Combined_2018q1!B$1:G$480,5,FALSE),0)</f>
        <v>512500</v>
      </c>
      <c r="T466" s="3">
        <v>660000</v>
      </c>
      <c r="U466" s="3">
        <v>561000</v>
      </c>
      <c r="V466" s="3">
        <v>615000</v>
      </c>
      <c r="W466" s="3">
        <v>550000</v>
      </c>
      <c r="X466" s="3">
        <v>510000</v>
      </c>
      <c r="Y466" s="3">
        <v>580000</v>
      </c>
      <c r="Z466" s="3">
        <v>585000</v>
      </c>
      <c r="AA466" s="3">
        <v>525000</v>
      </c>
      <c r="AB466" s="3">
        <v>520000</v>
      </c>
      <c r="AC466" s="3">
        <v>572000</v>
      </c>
      <c r="AD466" s="3">
        <v>510000</v>
      </c>
      <c r="AE466" s="3">
        <v>649000</v>
      </c>
      <c r="AF466" s="3">
        <v>770000</v>
      </c>
      <c r="AG466" s="3">
        <v>515000</v>
      </c>
      <c r="AH466" s="3">
        <v>831000</v>
      </c>
      <c r="AI466" s="3">
        <v>700000</v>
      </c>
      <c r="AJ466" s="3">
        <v>950000</v>
      </c>
      <c r="AK466" s="3">
        <v>726000</v>
      </c>
      <c r="AL466" s="3">
        <v>999888</v>
      </c>
      <c r="AM466" s="3">
        <v>810000</v>
      </c>
      <c r="AN466" s="4">
        <v>655750</v>
      </c>
      <c r="AO466" s="4">
        <v>0</v>
      </c>
      <c r="AP466" s="4">
        <v>1015000</v>
      </c>
      <c r="AQ466" s="4">
        <v>0</v>
      </c>
      <c r="AR466" s="4">
        <v>800000</v>
      </c>
    </row>
    <row r="467" spans="1:44" ht="15" x14ac:dyDescent="0.2">
      <c r="A467" s="2" t="s">
        <v>425</v>
      </c>
      <c r="B467" s="3" t="s">
        <v>413</v>
      </c>
      <c r="C467" s="3">
        <v>462000</v>
      </c>
      <c r="D467" s="3">
        <f>IFERROR(VLOOKUP(B467,'[1]All Metro Suburbs'!B$2:D$483,3,FALSE),0)</f>
        <v>479000</v>
      </c>
      <c r="E467" s="3">
        <f>IFERROR(VLOOKUP(B467,[2]LSG_Stats_Combined!B$2:D$478,3,FALSE),0)</f>
        <v>370000</v>
      </c>
      <c r="F467" s="3">
        <f>IFERROR(VLOOKUP(B467,[3]Sheet1!B$2:D$478,3,FALSE),0)</f>
        <v>575000</v>
      </c>
      <c r="G467" s="3">
        <v>580250</v>
      </c>
      <c r="H467" s="3">
        <f>IFERROR(VLOOKUP(B467,'[1]All Metro Suburbs'!B$2:F$483,5,FALSE),)</f>
        <v>575000</v>
      </c>
      <c r="I467" s="3">
        <f>IFERROR(VLOOKUP(B467,[2]LSG_Stats_Combined!B$2:F$478,5,FALSE),)</f>
        <v>494375</v>
      </c>
      <c r="J467" s="3">
        <f>IFERROR(VLOOKUP(B467,[3]Sheet1!B$2:F$478,5,FALSE),0)</f>
        <v>560000</v>
      </c>
      <c r="K467" s="3">
        <f>IFERROR(VLOOKUP(B467,[4]Sheet1!B$2:F$478,5,FALSE),0)</f>
        <v>0</v>
      </c>
      <c r="L467" s="3">
        <f>IFERROR(VLOOKUP(B467,[5]LSG_Stats_Combined_2016q2!B$2:F$479,5,FALSE),0)</f>
        <v>0</v>
      </c>
      <c r="M467" s="3">
        <f>IFERROR(VLOOKUP(B467,[6]LSG_Stats_Combined_2016q3!B$2:F$479,5,FALSE),0)</f>
        <v>485000</v>
      </c>
      <c r="N467" s="3">
        <f>IFERROR(VLOOKUP(B467,[7]LSG_Stats_Combined_2016q4!B$2:F$478,5,FALSE),0)</f>
        <v>0</v>
      </c>
      <c r="O467" s="3">
        <f>IFERROR(VLOOKUP(B467,[8]LSG_Stats_Combined_2017q1!B$2:F$479,5,FALSE),0)</f>
        <v>0</v>
      </c>
      <c r="P467" s="3">
        <f>IFERROR(VLOOKUP(B467,[9]LSG_Stats_Combined_2017q2!B$2:F$479,5,FALSE),0)</f>
        <v>700000</v>
      </c>
      <c r="Q467" s="3">
        <f>IFERROR(VLOOKUP(B467,[10]City_Suburb_2017q3!B$2:F$479,5,FALSE),0)</f>
        <v>565000</v>
      </c>
      <c r="R467" s="3">
        <f>IFERROR(VLOOKUP(B467,[11]LSG_Stats_Combined_2017q4!B$2:F$480,5,FALSE),0)</f>
        <v>0</v>
      </c>
      <c r="S467" s="3">
        <f>IFERROR(VLOOKUP(B467,[12]LSG_Stats_Combined_2018q1!B$1:G$480,5,FALSE),0)</f>
        <v>0</v>
      </c>
      <c r="T467" s="3">
        <v>567000</v>
      </c>
      <c r="U467" s="3">
        <v>576000</v>
      </c>
      <c r="V467" s="3">
        <v>0</v>
      </c>
      <c r="W467" s="3">
        <v>832500</v>
      </c>
      <c r="X467" s="3">
        <v>580000</v>
      </c>
      <c r="Y467" s="3">
        <v>0</v>
      </c>
      <c r="Z467" s="3">
        <v>500000</v>
      </c>
      <c r="AA467" s="3">
        <v>0</v>
      </c>
      <c r="AB467" s="3">
        <v>442000</v>
      </c>
      <c r="AC467" s="3">
        <v>650000</v>
      </c>
      <c r="AD467" s="3">
        <v>613273</v>
      </c>
      <c r="AE467" s="3">
        <v>574750</v>
      </c>
      <c r="AF467" s="3">
        <v>740000</v>
      </c>
      <c r="AG467" s="3">
        <v>801000</v>
      </c>
      <c r="AH467" s="3">
        <v>982500</v>
      </c>
      <c r="AI467" s="3">
        <v>833500</v>
      </c>
      <c r="AJ467" s="3">
        <v>0</v>
      </c>
      <c r="AK467" s="3">
        <v>800000</v>
      </c>
      <c r="AL467" s="3">
        <v>1218400</v>
      </c>
      <c r="AM467" s="3">
        <v>0</v>
      </c>
      <c r="AN467" s="4">
        <v>1025000</v>
      </c>
      <c r="AO467" s="4">
        <v>1062000</v>
      </c>
      <c r="AP467" s="4">
        <v>820000</v>
      </c>
      <c r="AQ467" s="4">
        <v>0</v>
      </c>
      <c r="AR467" s="4">
        <v>935000</v>
      </c>
    </row>
    <row r="468" spans="1:44" ht="15" x14ac:dyDescent="0.2">
      <c r="A468" s="2" t="s">
        <v>425</v>
      </c>
      <c r="B468" s="3" t="s">
        <v>433</v>
      </c>
      <c r="C468" s="3">
        <v>0</v>
      </c>
      <c r="D468" s="3">
        <f>IFERROR(VLOOKUP(B468,'[1]All Metro Suburbs'!B$2:D$483,3,FALSE),0)</f>
        <v>0</v>
      </c>
      <c r="E468" s="3">
        <f>IFERROR(VLOOKUP(B468,[2]LSG_Stats_Combined!B$2:D$478,3,FALSE),0)</f>
        <v>0</v>
      </c>
      <c r="F468" s="3">
        <f>IFERROR(VLOOKUP(B468,[3]Sheet1!B$2:D$478,3,FALSE),0)</f>
        <v>0</v>
      </c>
      <c r="G468" s="3">
        <v>0</v>
      </c>
      <c r="H468" s="3">
        <f>IFERROR(VLOOKUP(B468,'[1]All Metro Suburbs'!B$2:F$483,5,FALSE),)</f>
        <v>0</v>
      </c>
      <c r="I468" s="3">
        <f>IFERROR(VLOOKUP(B468,[2]LSG_Stats_Combined!B$2:F$478,5,FALSE),)</f>
        <v>0</v>
      </c>
      <c r="J468" s="3">
        <f>IFERROR(VLOOKUP(B468,[3]Sheet1!B$2:F$478,5,FALSE),0)</f>
        <v>0</v>
      </c>
      <c r="K468" s="3">
        <f>IFERROR(VLOOKUP(B468,[4]Sheet1!B$2:F$478,5,FALSE),0)</f>
        <v>0</v>
      </c>
      <c r="L468" s="3">
        <f>IFERROR(VLOOKUP(B468,[5]LSG_Stats_Combined_2016q2!B$2:F$479,5,FALSE),0)</f>
        <v>0</v>
      </c>
      <c r="M468" s="3">
        <f>IFERROR(VLOOKUP(B468,[6]LSG_Stats_Combined_2016q3!B$2:F$479,5,FALSE),0)</f>
        <v>0</v>
      </c>
      <c r="N468" s="3">
        <f>IFERROR(VLOOKUP(B468,[7]LSG_Stats_Combined_2016q4!B$2:F$478,5,FALSE),0)</f>
        <v>0</v>
      </c>
      <c r="O468" s="3">
        <f>IFERROR(VLOOKUP(B468,[8]LSG_Stats_Combined_2017q1!B$2:F$479,5,FALSE),0)</f>
        <v>0</v>
      </c>
      <c r="P468" s="3">
        <f>IFERROR(VLOOKUP(B468,[9]LSG_Stats_Combined_2017q2!B$2:F$479,5,FALSE),0)</f>
        <v>0</v>
      </c>
      <c r="Q468" s="3">
        <f>IFERROR(VLOOKUP(B468,[10]City_Suburb_2017q3!B$2:F$479,5,FALSE),0)</f>
        <v>0</v>
      </c>
      <c r="R468" s="3">
        <f>IFERROR(VLOOKUP(B468,[11]LSG_Stats_Combined_2017q4!B$2:F$480,5,FALSE),0)</f>
        <v>0</v>
      </c>
      <c r="S468" s="3">
        <f>IFERROR(VLOOKUP(B468,[12]LSG_Stats_Combined_2018q1!B$1:G$480,5,FALSE),0)</f>
        <v>0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0</v>
      </c>
      <c r="AK468" s="3">
        <v>0</v>
      </c>
      <c r="AL468" s="3">
        <v>0</v>
      </c>
      <c r="AM468" s="3">
        <v>0</v>
      </c>
      <c r="AN468" s="4">
        <v>0</v>
      </c>
      <c r="AO468" s="4">
        <v>0</v>
      </c>
      <c r="AP468" s="4">
        <v>0</v>
      </c>
      <c r="AQ468" s="4">
        <v>0</v>
      </c>
      <c r="AR468" s="4">
        <v>0</v>
      </c>
    </row>
    <row r="469" spans="1:44" ht="15" x14ac:dyDescent="0.2">
      <c r="A469" s="2" t="s">
        <v>425</v>
      </c>
      <c r="B469" s="3" t="s">
        <v>434</v>
      </c>
      <c r="C469" s="3">
        <v>480000</v>
      </c>
      <c r="D469" s="3">
        <f>IFERROR(VLOOKUP(B469,'[1]All Metro Suburbs'!B$2:D$483,3,FALSE),0)</f>
        <v>471000</v>
      </c>
      <c r="E469" s="3">
        <f>IFERROR(VLOOKUP(B469,[2]LSG_Stats_Combined!B$2:D$478,3,FALSE),0)</f>
        <v>562000</v>
      </c>
      <c r="F469" s="3">
        <f>IFERROR(VLOOKUP(B469,[3]Sheet1!B$2:D$478,3,FALSE),0)</f>
        <v>510000</v>
      </c>
      <c r="G469" s="3">
        <v>465000</v>
      </c>
      <c r="H469" s="3">
        <f>IFERROR(VLOOKUP(B469,'[1]All Metro Suburbs'!B$2:F$483,5,FALSE),)</f>
        <v>500000</v>
      </c>
      <c r="I469" s="3">
        <f>IFERROR(VLOOKUP(B469,[2]LSG_Stats_Combined!B$2:F$478,5,FALSE),)</f>
        <v>655000</v>
      </c>
      <c r="J469" s="3">
        <f>IFERROR(VLOOKUP(B469,[3]Sheet1!B$2:F$478,5,FALSE),0)</f>
        <v>586500</v>
      </c>
      <c r="K469" s="3">
        <f>IFERROR(VLOOKUP(B469,[4]Sheet1!B$2:F$478,5,FALSE),0)</f>
        <v>571300</v>
      </c>
      <c r="L469" s="3">
        <f>IFERROR(VLOOKUP(B469,[5]LSG_Stats_Combined_2016q2!B$2:F$479,5,FALSE),0)</f>
        <v>548000</v>
      </c>
      <c r="M469" s="3">
        <f>IFERROR(VLOOKUP(B469,[6]LSG_Stats_Combined_2016q3!B$2:F$479,5,FALSE),0)</f>
        <v>475000</v>
      </c>
      <c r="N469" s="3">
        <f>IFERROR(VLOOKUP(B469,[7]LSG_Stats_Combined_2016q4!B$2:F$478,5,FALSE),0)</f>
        <v>588750</v>
      </c>
      <c r="O469" s="3">
        <f>IFERROR(VLOOKUP(B469,[8]LSG_Stats_Combined_2017q1!B$2:F$479,5,FALSE),0)</f>
        <v>595000</v>
      </c>
      <c r="P469" s="3">
        <f>IFERROR(VLOOKUP(B469,[9]LSG_Stats_Combined_2017q2!B$2:F$479,5,FALSE),0)</f>
        <v>750000</v>
      </c>
      <c r="Q469" s="3">
        <f>IFERROR(VLOOKUP(B469,[10]City_Suburb_2017q3!B$2:F$479,5,FALSE),0)</f>
        <v>565000</v>
      </c>
      <c r="R469" s="3">
        <f>IFERROR(VLOOKUP(B469,[11]LSG_Stats_Combined_2017q4!B$2:F$480,5,FALSE),0)</f>
        <v>567000</v>
      </c>
      <c r="S469" s="3">
        <f>IFERROR(VLOOKUP(B469,[12]LSG_Stats_Combined_2018q1!B$1:G$480,5,FALSE),0)</f>
        <v>623000</v>
      </c>
      <c r="T469" s="3">
        <v>563500</v>
      </c>
      <c r="U469" s="3">
        <v>648000</v>
      </c>
      <c r="V469" s="3">
        <v>605000</v>
      </c>
      <c r="W469" s="3">
        <v>528000</v>
      </c>
      <c r="X469" s="3">
        <v>650000</v>
      </c>
      <c r="Y469" s="3">
        <v>550000</v>
      </c>
      <c r="Z469" s="3">
        <v>577500</v>
      </c>
      <c r="AA469" s="3">
        <v>545000</v>
      </c>
      <c r="AB469" s="3">
        <v>504000</v>
      </c>
      <c r="AC469" s="3">
        <v>525000</v>
      </c>
      <c r="AD469" s="3">
        <v>547500</v>
      </c>
      <c r="AE469" s="3">
        <v>580000</v>
      </c>
      <c r="AF469" s="3">
        <v>680000</v>
      </c>
      <c r="AG469" s="3">
        <v>429000</v>
      </c>
      <c r="AH469" s="3">
        <v>578500</v>
      </c>
      <c r="AI469" s="3">
        <v>804250</v>
      </c>
      <c r="AJ469" s="3">
        <v>704000</v>
      </c>
      <c r="AK469" s="3">
        <v>959000</v>
      </c>
      <c r="AL469" s="3">
        <v>1169500</v>
      </c>
      <c r="AM469" s="3">
        <v>781500</v>
      </c>
      <c r="AN469" s="4">
        <v>765000</v>
      </c>
      <c r="AO469" s="4">
        <v>751000</v>
      </c>
      <c r="AP469" s="4">
        <v>867500</v>
      </c>
      <c r="AQ469" s="4">
        <v>960000</v>
      </c>
      <c r="AR469" s="4">
        <v>938000</v>
      </c>
    </row>
    <row r="470" spans="1:44" ht="15" x14ac:dyDescent="0.2">
      <c r="A470" s="2" t="s">
        <v>425</v>
      </c>
      <c r="B470" s="3" t="s">
        <v>435</v>
      </c>
      <c r="C470" s="3">
        <v>550000</v>
      </c>
      <c r="D470" s="3">
        <f>IFERROR(VLOOKUP(B470,'[1]All Metro Suburbs'!B$2:D$483,3,FALSE),0)</f>
        <v>620000</v>
      </c>
      <c r="E470" s="3">
        <f>IFERROR(VLOOKUP(B470,[2]LSG_Stats_Combined!B$2:D$478,3,FALSE),0)</f>
        <v>602750</v>
      </c>
      <c r="F470" s="3">
        <f>IFERROR(VLOOKUP(B470,[3]Sheet1!B$2:D$478,3,FALSE),0)</f>
        <v>620000</v>
      </c>
      <c r="G470" s="3">
        <v>583000</v>
      </c>
      <c r="H470" s="3">
        <f>IFERROR(VLOOKUP(B470,'[1]All Metro Suburbs'!B$2:F$483,5,FALSE),)</f>
        <v>600000</v>
      </c>
      <c r="I470" s="3">
        <f>IFERROR(VLOOKUP(B470,[2]LSG_Stats_Combined!B$2:F$478,5,FALSE),)</f>
        <v>710000</v>
      </c>
      <c r="J470" s="3">
        <f>IFERROR(VLOOKUP(B470,[3]Sheet1!B$2:F$478,5,FALSE),0)</f>
        <v>635000</v>
      </c>
      <c r="K470" s="3">
        <f>IFERROR(VLOOKUP(B470,[4]Sheet1!B$2:F$478,5,FALSE),0)</f>
        <v>696500</v>
      </c>
      <c r="L470" s="3">
        <f>IFERROR(VLOOKUP(B470,[5]LSG_Stats_Combined_2016q2!B$2:F$479,5,FALSE),0)</f>
        <v>610000</v>
      </c>
      <c r="M470" s="3">
        <f>IFERROR(VLOOKUP(B470,[6]LSG_Stats_Combined_2016q3!B$2:F$479,5,FALSE),0)</f>
        <v>702500</v>
      </c>
      <c r="N470" s="3">
        <f>IFERROR(VLOOKUP(B470,[7]LSG_Stats_Combined_2016q4!B$2:F$478,5,FALSE),0)</f>
        <v>631000</v>
      </c>
      <c r="O470" s="3">
        <f>IFERROR(VLOOKUP(B470,[8]LSG_Stats_Combined_2017q1!B$2:F$479,5,FALSE),0)</f>
        <v>702500</v>
      </c>
      <c r="P470" s="3">
        <f>IFERROR(VLOOKUP(B470,[9]LSG_Stats_Combined_2017q2!B$2:F$479,5,FALSE),0)</f>
        <v>705000</v>
      </c>
      <c r="Q470" s="3">
        <f>IFERROR(VLOOKUP(B470,[10]City_Suburb_2017q3!B$2:F$479,5,FALSE),0)</f>
        <v>597500</v>
      </c>
      <c r="R470" s="3">
        <f>IFERROR(VLOOKUP(B470,[11]LSG_Stats_Combined_2017q4!B$2:F$480,5,FALSE),0)</f>
        <v>677500</v>
      </c>
      <c r="S470" s="3">
        <f>IFERROR(VLOOKUP(B470,[12]LSG_Stats_Combined_2018q1!B$1:G$480,5,FALSE),0)</f>
        <v>627000</v>
      </c>
      <c r="T470" s="3">
        <v>662500</v>
      </c>
      <c r="U470" s="3">
        <v>643000</v>
      </c>
      <c r="V470" s="3">
        <v>722900</v>
      </c>
      <c r="W470" s="3">
        <v>615000</v>
      </c>
      <c r="X470" s="3">
        <v>642500</v>
      </c>
      <c r="Y470" s="3">
        <v>650000</v>
      </c>
      <c r="Z470" s="3">
        <v>715000</v>
      </c>
      <c r="AA470" s="3">
        <v>634000</v>
      </c>
      <c r="AB470" s="3">
        <v>726500</v>
      </c>
      <c r="AC470" s="3">
        <v>795000</v>
      </c>
      <c r="AD470" s="3">
        <v>775250</v>
      </c>
      <c r="AE470" s="3">
        <v>850000</v>
      </c>
      <c r="AF470" s="3">
        <v>845000</v>
      </c>
      <c r="AG470" s="3">
        <v>957222</v>
      </c>
      <c r="AH470" s="3">
        <v>1085000</v>
      </c>
      <c r="AI470" s="3">
        <v>996500</v>
      </c>
      <c r="AJ470" s="3">
        <v>1150000</v>
      </c>
      <c r="AK470" s="3">
        <v>1058000</v>
      </c>
      <c r="AL470" s="3">
        <v>1030000</v>
      </c>
      <c r="AM470" s="3">
        <v>1215000</v>
      </c>
      <c r="AN470" s="4">
        <v>1025000</v>
      </c>
      <c r="AO470" s="4">
        <v>1015000</v>
      </c>
      <c r="AP470" s="4">
        <v>1157500</v>
      </c>
      <c r="AQ470" s="4">
        <v>1105000</v>
      </c>
      <c r="AR470" s="4">
        <v>1118000</v>
      </c>
    </row>
    <row r="471" spans="1:44" ht="15" x14ac:dyDescent="0.2">
      <c r="A471" s="2" t="s">
        <v>425</v>
      </c>
      <c r="B471" s="3" t="s">
        <v>436</v>
      </c>
      <c r="C471" s="3">
        <v>392500</v>
      </c>
      <c r="D471" s="3">
        <f>IFERROR(VLOOKUP(B471,'[1]All Metro Suburbs'!B$2:D$483,3,FALSE),0)</f>
        <v>0</v>
      </c>
      <c r="E471" s="3">
        <f>IFERROR(VLOOKUP(B471,[2]LSG_Stats_Combined!B$2:D$478,3,FALSE),0)</f>
        <v>445000</v>
      </c>
      <c r="F471" s="3">
        <f>IFERROR(VLOOKUP(B471,[3]Sheet1!B$2:D$478,3,FALSE),0)</f>
        <v>531250</v>
      </c>
      <c r="G471" s="3">
        <v>480000</v>
      </c>
      <c r="H471" s="3">
        <f>IFERROR(VLOOKUP(B471,'[1]All Metro Suburbs'!B$2:F$483,5,FALSE),)</f>
        <v>440500</v>
      </c>
      <c r="I471" s="3">
        <f>IFERROR(VLOOKUP(B471,[2]LSG_Stats_Combined!B$2:F$478,5,FALSE),)</f>
        <v>530000</v>
      </c>
      <c r="J471" s="3">
        <f>IFERROR(VLOOKUP(B471,[3]Sheet1!B$2:F$478,5,FALSE),0)</f>
        <v>660000</v>
      </c>
      <c r="K471" s="3">
        <f>IFERROR(VLOOKUP(B471,[4]Sheet1!B$2:F$478,5,FALSE),0)</f>
        <v>470000</v>
      </c>
      <c r="L471" s="3">
        <f>IFERROR(VLOOKUP(B471,[5]LSG_Stats_Combined_2016q2!B$2:F$479,5,FALSE),0)</f>
        <v>545000</v>
      </c>
      <c r="M471" s="3">
        <f>IFERROR(VLOOKUP(B471,[6]LSG_Stats_Combined_2016q3!B$2:F$479,5,FALSE),0)</f>
        <v>537500</v>
      </c>
      <c r="N471" s="3">
        <f>IFERROR(VLOOKUP(B471,[7]LSG_Stats_Combined_2016q4!B$2:F$478,5,FALSE),0)</f>
        <v>520000</v>
      </c>
      <c r="O471" s="3">
        <f>IFERROR(VLOOKUP(B471,[8]LSG_Stats_Combined_2017q1!B$2:F$479,5,FALSE),0)</f>
        <v>686000</v>
      </c>
      <c r="P471" s="3">
        <f>IFERROR(VLOOKUP(B471,[9]LSG_Stats_Combined_2017q2!B$2:F$479,5,FALSE),0)</f>
        <v>533000</v>
      </c>
      <c r="Q471" s="3">
        <f>IFERROR(VLOOKUP(B471,[10]City_Suburb_2017q3!B$2:F$479,5,FALSE),0)</f>
        <v>581000</v>
      </c>
      <c r="R471" s="3">
        <f>IFERROR(VLOOKUP(B471,[11]LSG_Stats_Combined_2017q4!B$2:F$480,5,FALSE),0)</f>
        <v>540000</v>
      </c>
      <c r="S471" s="3">
        <f>IFERROR(VLOOKUP(B471,[12]LSG_Stats_Combined_2018q1!B$1:G$480,5,FALSE),0)</f>
        <v>574500</v>
      </c>
      <c r="T471" s="3">
        <v>540000</v>
      </c>
      <c r="U471" s="3">
        <v>523500</v>
      </c>
      <c r="V471" s="3">
        <v>530000</v>
      </c>
      <c r="W471" s="3">
        <v>535000</v>
      </c>
      <c r="X471" s="3">
        <v>396500</v>
      </c>
      <c r="Y471" s="3">
        <v>610000</v>
      </c>
      <c r="Z471" s="3">
        <v>600000</v>
      </c>
      <c r="AA471" s="3">
        <v>570000</v>
      </c>
      <c r="AB471" s="3">
        <v>542750.5</v>
      </c>
      <c r="AC471" s="3">
        <v>410000</v>
      </c>
      <c r="AD471" s="3">
        <v>500000</v>
      </c>
      <c r="AE471" s="3">
        <v>593250</v>
      </c>
      <c r="AF471" s="3">
        <v>565000</v>
      </c>
      <c r="AG471" s="3">
        <v>713000</v>
      </c>
      <c r="AH471" s="3">
        <v>671500</v>
      </c>
      <c r="AI471" s="3">
        <v>715000</v>
      </c>
      <c r="AJ471" s="3">
        <v>640000</v>
      </c>
      <c r="AK471" s="3">
        <v>1275000</v>
      </c>
      <c r="AL471" s="3">
        <v>697500</v>
      </c>
      <c r="AM471" s="3">
        <v>777500</v>
      </c>
      <c r="AN471" s="4">
        <v>849000</v>
      </c>
      <c r="AO471" s="4">
        <v>830000</v>
      </c>
      <c r="AP471" s="4">
        <v>887550</v>
      </c>
      <c r="AQ471" s="4">
        <v>882500</v>
      </c>
      <c r="AR471" s="4">
        <v>926000</v>
      </c>
    </row>
    <row r="472" spans="1:44" ht="15" x14ac:dyDescent="0.2">
      <c r="A472" s="2" t="s">
        <v>425</v>
      </c>
      <c r="B472" s="3" t="s">
        <v>437</v>
      </c>
      <c r="C472" s="3">
        <v>487500</v>
      </c>
      <c r="D472" s="3">
        <f>IFERROR(VLOOKUP(B472,'[1]All Metro Suburbs'!B$2:D$483,3,FALSE),0)</f>
        <v>515000</v>
      </c>
      <c r="E472" s="3">
        <f>IFERROR(VLOOKUP(B472,[2]LSG_Stats_Combined!B$2:D$478,3,FALSE),0)</f>
        <v>462500</v>
      </c>
      <c r="F472" s="3">
        <f>IFERROR(VLOOKUP(B472,[3]Sheet1!B$2:D$478,3,FALSE),0)</f>
        <v>600000</v>
      </c>
      <c r="G472" s="3">
        <v>806250</v>
      </c>
      <c r="H472" s="3">
        <f>IFERROR(VLOOKUP(B472,'[1]All Metro Suburbs'!B$2:F$483,5,FALSE),)</f>
        <v>545000</v>
      </c>
      <c r="I472" s="3">
        <f>IFERROR(VLOOKUP(B472,[2]LSG_Stats_Combined!B$2:F$478,5,FALSE),)</f>
        <v>495000</v>
      </c>
      <c r="J472" s="3">
        <f>IFERROR(VLOOKUP(B472,[3]Sheet1!B$2:F$478,5,FALSE),0)</f>
        <v>556000</v>
      </c>
      <c r="K472" s="3">
        <f>IFERROR(VLOOKUP(B472,[4]Sheet1!B$2:F$478,5,FALSE),0)</f>
        <v>719000</v>
      </c>
      <c r="L472" s="3">
        <f>IFERROR(VLOOKUP(B472,[5]LSG_Stats_Combined_2016q2!B$2:F$479,5,FALSE),0)</f>
        <v>479275</v>
      </c>
      <c r="M472" s="3">
        <f>IFERROR(VLOOKUP(B472,[6]LSG_Stats_Combined_2016q3!B$2:F$479,5,FALSE),0)</f>
        <v>619275</v>
      </c>
      <c r="N472" s="3">
        <f>IFERROR(VLOOKUP(B472,[7]LSG_Stats_Combined_2016q4!B$2:F$478,5,FALSE),0)</f>
        <v>698000</v>
      </c>
      <c r="O472" s="3">
        <f>IFERROR(VLOOKUP(B472,[8]LSG_Stats_Combined_2017q1!B$2:F$479,5,FALSE),0)</f>
        <v>567000</v>
      </c>
      <c r="P472" s="3">
        <f>IFERROR(VLOOKUP(B472,[9]LSG_Stats_Combined_2017q2!B$2:F$479,5,FALSE),0)</f>
        <v>575000</v>
      </c>
      <c r="Q472" s="3">
        <f>IFERROR(VLOOKUP(B472,[10]City_Suburb_2017q3!B$2:F$479,5,FALSE),0)</f>
        <v>696000</v>
      </c>
      <c r="R472" s="3">
        <f>IFERROR(VLOOKUP(B472,[11]LSG_Stats_Combined_2017q4!B$2:F$480,5,FALSE),0)</f>
        <v>701500</v>
      </c>
      <c r="S472" s="3">
        <f>IFERROR(VLOOKUP(B472,[12]LSG_Stats_Combined_2018q1!B$1:G$480,5,FALSE),0)</f>
        <v>572500</v>
      </c>
      <c r="T472" s="3">
        <v>627000</v>
      </c>
      <c r="U472" s="3">
        <v>815000</v>
      </c>
      <c r="V472" s="3">
        <v>600000</v>
      </c>
      <c r="W472" s="3">
        <v>565000</v>
      </c>
      <c r="X472" s="3">
        <v>620000</v>
      </c>
      <c r="Y472" s="3">
        <v>830000</v>
      </c>
      <c r="Z472" s="3">
        <v>700000</v>
      </c>
      <c r="AA472" s="3">
        <v>700000</v>
      </c>
      <c r="AB472" s="3">
        <v>644500</v>
      </c>
      <c r="AC472" s="3">
        <v>665000</v>
      </c>
      <c r="AD472" s="3">
        <v>631000</v>
      </c>
      <c r="AE472" s="3">
        <v>661000</v>
      </c>
      <c r="AF472" s="3">
        <v>810000</v>
      </c>
      <c r="AG472" s="3">
        <v>780000</v>
      </c>
      <c r="AH472" s="3">
        <v>785000</v>
      </c>
      <c r="AI472" s="3">
        <v>903000</v>
      </c>
      <c r="AJ472" s="3">
        <v>958000</v>
      </c>
      <c r="AK472" s="3">
        <v>1115000</v>
      </c>
      <c r="AL472" s="3">
        <v>755000</v>
      </c>
      <c r="AM472" s="3">
        <v>901000</v>
      </c>
      <c r="AN472" s="4">
        <v>1034500</v>
      </c>
      <c r="AO472" s="4">
        <v>877500</v>
      </c>
      <c r="AP472" s="4">
        <v>1070000</v>
      </c>
      <c r="AQ472" s="4">
        <v>1070000</v>
      </c>
      <c r="AR472" s="4">
        <v>895000</v>
      </c>
    </row>
    <row r="473" spans="1:44" ht="15" x14ac:dyDescent="0.2">
      <c r="A473" s="2" t="s">
        <v>425</v>
      </c>
      <c r="B473" s="3" t="s">
        <v>438</v>
      </c>
      <c r="C473" s="3">
        <v>0</v>
      </c>
      <c r="D473" s="3">
        <f>IFERROR(VLOOKUP(B473,'[1]All Metro Suburbs'!B$2:D$483,3,FALSE),0)</f>
        <v>0</v>
      </c>
      <c r="E473" s="3">
        <f>IFERROR(VLOOKUP(B473,[2]LSG_Stats_Combined!B$2:D$478,3,FALSE),0)</f>
        <v>0</v>
      </c>
      <c r="F473" s="3">
        <f>IFERROR(VLOOKUP(B473,[3]Sheet1!B$2:D$478,3,FALSE),0)</f>
        <v>0</v>
      </c>
      <c r="G473" s="3">
        <v>0</v>
      </c>
      <c r="H473" s="3">
        <f>IFERROR(VLOOKUP(B473,'[1]All Metro Suburbs'!B$2:F$483,5,FALSE),)</f>
        <v>0</v>
      </c>
      <c r="I473" s="3">
        <f>IFERROR(VLOOKUP(B473,[2]LSG_Stats_Combined!B$2:F$478,5,FALSE),)</f>
        <v>0</v>
      </c>
      <c r="J473" s="3">
        <f>IFERROR(VLOOKUP(B473,[3]Sheet1!B$2:F$478,5,FALSE),0)</f>
        <v>0</v>
      </c>
      <c r="K473" s="3">
        <f>IFERROR(VLOOKUP(B473,[4]Sheet1!B$2:F$478,5,FALSE),0)</f>
        <v>0</v>
      </c>
      <c r="L473" s="3">
        <f>IFERROR(VLOOKUP(B473,[5]LSG_Stats_Combined_2016q2!B$2:F$479,5,FALSE),0)</f>
        <v>0</v>
      </c>
      <c r="M473" s="3">
        <f>IFERROR(VLOOKUP(B473,[6]LSG_Stats_Combined_2016q3!B$2:F$479,5,FALSE),0)</f>
        <v>0</v>
      </c>
      <c r="N473" s="3">
        <f>IFERROR(VLOOKUP(B473,[7]LSG_Stats_Combined_2016q4!B$2:F$478,5,FALSE),0)</f>
        <v>0</v>
      </c>
      <c r="O473" s="3">
        <f>IFERROR(VLOOKUP(B473,[8]LSG_Stats_Combined_2017q1!B$2:F$479,5,FALSE),0)</f>
        <v>0</v>
      </c>
      <c r="P473" s="3">
        <f>IFERROR(VLOOKUP(B473,[9]LSG_Stats_Combined_2017q2!B$2:F$479,5,FALSE),0)</f>
        <v>490000</v>
      </c>
      <c r="Q473" s="3">
        <f>IFERROR(VLOOKUP(B473,[10]City_Suburb_2017q3!B$2:F$479,5,FALSE),0)</f>
        <v>0</v>
      </c>
      <c r="R473" s="3">
        <f>IFERROR(VLOOKUP(B473,[11]LSG_Stats_Combined_2017q4!B$2:F$480,5,FALSE),0)</f>
        <v>0</v>
      </c>
      <c r="S473" s="3">
        <f>IFERROR(VLOOKUP(B473,[12]LSG_Stats_Combined_2018q1!B$1:G$480,5,FALSE),0)</f>
        <v>0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0</v>
      </c>
      <c r="AK473" s="3">
        <v>0</v>
      </c>
      <c r="AL473" s="3">
        <v>0</v>
      </c>
      <c r="AM473" s="3">
        <v>0</v>
      </c>
      <c r="AN473" s="4">
        <v>0</v>
      </c>
      <c r="AO473" s="4">
        <v>0</v>
      </c>
      <c r="AP473" s="4">
        <v>0</v>
      </c>
      <c r="AQ473" s="4">
        <v>0</v>
      </c>
      <c r="AR473" s="4">
        <v>0</v>
      </c>
    </row>
    <row r="474" spans="1:44" ht="15" x14ac:dyDescent="0.2">
      <c r="A474" s="2" t="s">
        <v>425</v>
      </c>
      <c r="B474" s="3" t="s">
        <v>439</v>
      </c>
      <c r="C474" s="3">
        <v>393000</v>
      </c>
      <c r="D474" s="3">
        <f>IFERROR(VLOOKUP(B474,'[1]All Metro Suburbs'!B$2:D$483,3,FALSE),0)</f>
        <v>420000</v>
      </c>
      <c r="E474" s="3">
        <f>IFERROR(VLOOKUP(B474,[2]LSG_Stats_Combined!B$2:D$478,3,FALSE),0)</f>
        <v>476500</v>
      </c>
      <c r="F474" s="3">
        <f>IFERROR(VLOOKUP(B474,[3]Sheet1!B$2:D$478,3,FALSE),0)</f>
        <v>500000</v>
      </c>
      <c r="G474" s="3">
        <v>450000</v>
      </c>
      <c r="H474" s="3">
        <f>IFERROR(VLOOKUP(B474,'[1]All Metro Suburbs'!B$2:F$483,5,FALSE),)</f>
        <v>452500</v>
      </c>
      <c r="I474" s="3">
        <f>IFERROR(VLOOKUP(B474,[2]LSG_Stats_Combined!B$2:F$478,5,FALSE),)</f>
        <v>440000</v>
      </c>
      <c r="J474" s="3">
        <f>IFERROR(VLOOKUP(B474,[3]Sheet1!B$2:F$478,5,FALSE),0)</f>
        <v>482000</v>
      </c>
      <c r="K474" s="3">
        <f>IFERROR(VLOOKUP(B474,[4]Sheet1!B$2:F$478,5,FALSE),0)</f>
        <v>485250</v>
      </c>
      <c r="L474" s="3">
        <f>IFERROR(VLOOKUP(B474,[5]LSG_Stats_Combined_2016q2!B$2:F$479,5,FALSE),0)</f>
        <v>515000</v>
      </c>
      <c r="M474" s="3">
        <f>IFERROR(VLOOKUP(B474,[6]LSG_Stats_Combined_2016q3!B$2:F$479,5,FALSE),0)</f>
        <v>567500</v>
      </c>
      <c r="N474" s="3">
        <f>IFERROR(VLOOKUP(B474,[7]LSG_Stats_Combined_2016q4!B$2:F$478,5,FALSE),0)</f>
        <v>447500</v>
      </c>
      <c r="O474" s="3">
        <f>IFERROR(VLOOKUP(B474,[8]LSG_Stats_Combined_2017q1!B$2:F$479,5,FALSE),0)</f>
        <v>473500</v>
      </c>
      <c r="P474" s="3">
        <f>IFERROR(VLOOKUP(B474,[9]LSG_Stats_Combined_2017q2!B$2:F$479,5,FALSE),0)</f>
        <v>460000</v>
      </c>
      <c r="Q474" s="3">
        <f>IFERROR(VLOOKUP(B474,[10]City_Suburb_2017q3!B$2:F$479,5,FALSE),0)</f>
        <v>470000</v>
      </c>
      <c r="R474" s="3">
        <f>IFERROR(VLOOKUP(B474,[11]LSG_Stats_Combined_2017q4!B$2:F$480,5,FALSE),0)</f>
        <v>507500</v>
      </c>
      <c r="S474" s="3">
        <f>IFERROR(VLOOKUP(B474,[12]LSG_Stats_Combined_2018q1!B$1:G$480,5,FALSE),0)</f>
        <v>538850</v>
      </c>
      <c r="T474" s="3">
        <v>520000</v>
      </c>
      <c r="U474" s="3">
        <v>575000</v>
      </c>
      <c r="V474" s="3">
        <v>482500</v>
      </c>
      <c r="W474" s="3">
        <v>555000</v>
      </c>
      <c r="X474" s="3">
        <v>592000</v>
      </c>
      <c r="Y474" s="3">
        <v>542500</v>
      </c>
      <c r="Z474" s="3">
        <v>521000</v>
      </c>
      <c r="AA474" s="3">
        <v>445000</v>
      </c>
      <c r="AB474" s="3">
        <v>530000</v>
      </c>
      <c r="AC474" s="3">
        <v>591000</v>
      </c>
      <c r="AD474" s="3">
        <v>615000</v>
      </c>
      <c r="AE474" s="3">
        <v>600000</v>
      </c>
      <c r="AF474" s="3">
        <v>637000</v>
      </c>
      <c r="AG474" s="3">
        <v>716000</v>
      </c>
      <c r="AH474" s="3">
        <v>748000</v>
      </c>
      <c r="AI474" s="3">
        <v>900000</v>
      </c>
      <c r="AJ474" s="3">
        <v>833000</v>
      </c>
      <c r="AK474" s="3">
        <v>771500</v>
      </c>
      <c r="AL474" s="3">
        <v>780000</v>
      </c>
      <c r="AM474" s="3">
        <v>755000</v>
      </c>
      <c r="AN474" s="4">
        <v>820000</v>
      </c>
      <c r="AO474" s="4">
        <v>820500</v>
      </c>
      <c r="AP474" s="4">
        <v>860250</v>
      </c>
      <c r="AQ474" s="4">
        <v>890000</v>
      </c>
      <c r="AR474" s="4">
        <v>895600</v>
      </c>
    </row>
    <row r="475" spans="1:44" ht="15" x14ac:dyDescent="0.2">
      <c r="A475" s="2" t="s">
        <v>425</v>
      </c>
      <c r="B475" s="3" t="s">
        <v>440</v>
      </c>
      <c r="C475" s="3">
        <v>536000</v>
      </c>
      <c r="D475" s="3">
        <f>IFERROR(VLOOKUP(B475,'[1]All Metro Suburbs'!B$2:D$483,3,FALSE),0)</f>
        <v>485000</v>
      </c>
      <c r="E475" s="3">
        <f>IFERROR(VLOOKUP(B475,[2]LSG_Stats_Combined!B$2:D$478,3,FALSE),0)</f>
        <v>440000</v>
      </c>
      <c r="F475" s="3">
        <f>IFERROR(VLOOKUP(B475,[3]Sheet1!B$2:D$478,3,FALSE),0)</f>
        <v>470000</v>
      </c>
      <c r="G475" s="3">
        <v>475250</v>
      </c>
      <c r="H475" s="3">
        <f>IFERROR(VLOOKUP(B475,'[1]All Metro Suburbs'!B$2:F$483,5,FALSE),)</f>
        <v>491000</v>
      </c>
      <c r="I475" s="3">
        <f>IFERROR(VLOOKUP(B475,[2]LSG_Stats_Combined!B$2:F$478,5,FALSE),)</f>
        <v>622500</v>
      </c>
      <c r="J475" s="3">
        <f>IFERROR(VLOOKUP(B475,[3]Sheet1!B$2:F$478,5,FALSE),0)</f>
        <v>525000</v>
      </c>
      <c r="K475" s="3">
        <f>IFERROR(VLOOKUP(B475,[4]Sheet1!B$2:F$478,5,FALSE),0)</f>
        <v>466500</v>
      </c>
      <c r="L475" s="3">
        <f>IFERROR(VLOOKUP(B475,[5]LSG_Stats_Combined_2016q2!B$2:F$479,5,FALSE),0)</f>
        <v>491000</v>
      </c>
      <c r="M475" s="3">
        <f>IFERROR(VLOOKUP(B475,[6]LSG_Stats_Combined_2016q3!B$2:F$479,5,FALSE),0)</f>
        <v>481500</v>
      </c>
      <c r="N475" s="3">
        <f>IFERROR(VLOOKUP(B475,[7]LSG_Stats_Combined_2016q4!B$2:F$478,5,FALSE),0)</f>
        <v>550000</v>
      </c>
      <c r="O475" s="3">
        <f>IFERROR(VLOOKUP(B475,[8]LSG_Stats_Combined_2017q1!B$2:F$479,5,FALSE),0)</f>
        <v>579000</v>
      </c>
      <c r="P475" s="3">
        <f>IFERROR(VLOOKUP(B475,[9]LSG_Stats_Combined_2017q2!B$2:F$479,5,FALSE),0)</f>
        <v>567500</v>
      </c>
      <c r="Q475" s="3">
        <f>IFERROR(VLOOKUP(B475,[10]City_Suburb_2017q3!B$2:F$479,5,FALSE),0)</f>
        <v>510000</v>
      </c>
      <c r="R475" s="3">
        <f>IFERROR(VLOOKUP(B475,[11]LSG_Stats_Combined_2017q4!B$2:F$480,5,FALSE),0)</f>
        <v>550000</v>
      </c>
      <c r="S475" s="3">
        <f>IFERROR(VLOOKUP(B475,[12]LSG_Stats_Combined_2018q1!B$1:G$480,5,FALSE),0)</f>
        <v>545000</v>
      </c>
      <c r="T475" s="3">
        <v>547500</v>
      </c>
      <c r="U475" s="3">
        <v>518000</v>
      </c>
      <c r="V475" s="3">
        <v>573000</v>
      </c>
      <c r="W475" s="3">
        <v>484500</v>
      </c>
      <c r="X475" s="3">
        <v>600000</v>
      </c>
      <c r="Y475" s="3">
        <v>452000</v>
      </c>
      <c r="Z475" s="3">
        <v>490000</v>
      </c>
      <c r="AA475" s="3">
        <v>555000</v>
      </c>
      <c r="AB475" s="3">
        <v>578000</v>
      </c>
      <c r="AC475" s="3">
        <v>562500</v>
      </c>
      <c r="AD475" s="3">
        <v>597000</v>
      </c>
      <c r="AE475" s="3">
        <v>598000</v>
      </c>
      <c r="AF475" s="3">
        <v>691500</v>
      </c>
      <c r="AG475" s="3">
        <v>710000</v>
      </c>
      <c r="AH475" s="3">
        <v>749500</v>
      </c>
      <c r="AI475" s="3">
        <v>700500</v>
      </c>
      <c r="AJ475" s="3">
        <v>833000</v>
      </c>
      <c r="AK475" s="3">
        <v>785000</v>
      </c>
      <c r="AL475" s="3">
        <v>830000</v>
      </c>
      <c r="AM475" s="3">
        <v>780000</v>
      </c>
      <c r="AN475" s="4">
        <v>850000</v>
      </c>
      <c r="AO475" s="4">
        <v>925000</v>
      </c>
      <c r="AP475" s="4">
        <v>892500</v>
      </c>
      <c r="AQ475" s="4">
        <v>1053000</v>
      </c>
      <c r="AR475" s="4">
        <v>950000</v>
      </c>
    </row>
    <row r="476" spans="1:44" ht="15" x14ac:dyDescent="0.2">
      <c r="A476" s="2" t="s">
        <v>425</v>
      </c>
      <c r="B476" s="3" t="s">
        <v>441</v>
      </c>
      <c r="C476" s="3">
        <v>510000</v>
      </c>
      <c r="D476" s="3">
        <f>IFERROR(VLOOKUP(B476,'[1]All Metro Suburbs'!B$2:D$483,3,FALSE),0)</f>
        <v>532500</v>
      </c>
      <c r="E476" s="3">
        <f>IFERROR(VLOOKUP(B476,[2]LSG_Stats_Combined!B$2:D$478,3,FALSE),0)</f>
        <v>620000</v>
      </c>
      <c r="F476" s="3">
        <f>IFERROR(VLOOKUP(B476,[3]Sheet1!B$2:D$478,3,FALSE),0)</f>
        <v>560000</v>
      </c>
      <c r="G476" s="3">
        <v>568000</v>
      </c>
      <c r="H476" s="3">
        <f>IFERROR(VLOOKUP(B476,'[1]All Metro Suburbs'!B$2:F$483,5,FALSE),)</f>
        <v>573000</v>
      </c>
      <c r="I476" s="3">
        <f>IFERROR(VLOOKUP(B476,[2]LSG_Stats_Combined!B$2:F$478,5,FALSE),)</f>
        <v>490000</v>
      </c>
      <c r="J476" s="3">
        <f>IFERROR(VLOOKUP(B476,[3]Sheet1!B$2:F$478,5,FALSE),0)</f>
        <v>565000</v>
      </c>
      <c r="K476" s="3">
        <f>IFERROR(VLOOKUP(B476,[4]Sheet1!B$2:F$478,5,FALSE),0)</f>
        <v>650000</v>
      </c>
      <c r="L476" s="3">
        <f>IFERROR(VLOOKUP(B476,[5]LSG_Stats_Combined_2016q2!B$2:F$479,5,FALSE),0)</f>
        <v>572750</v>
      </c>
      <c r="M476" s="3">
        <f>IFERROR(VLOOKUP(B476,[6]LSG_Stats_Combined_2016q3!B$2:F$479,5,FALSE),0)</f>
        <v>606000</v>
      </c>
      <c r="N476" s="3">
        <f>IFERROR(VLOOKUP(B476,[7]LSG_Stats_Combined_2016q4!B$2:F$478,5,FALSE),0)</f>
        <v>602500</v>
      </c>
      <c r="O476" s="3">
        <f>IFERROR(VLOOKUP(B476,[8]LSG_Stats_Combined_2017q1!B$2:F$479,5,FALSE),0)</f>
        <v>606000</v>
      </c>
      <c r="P476" s="3">
        <f>IFERROR(VLOOKUP(B476,[9]LSG_Stats_Combined_2017q2!B$2:F$479,5,FALSE),0)</f>
        <v>640000</v>
      </c>
      <c r="Q476" s="3">
        <f>IFERROR(VLOOKUP(B476,[10]City_Suburb_2017q3!B$2:F$479,5,FALSE),0)</f>
        <v>687750</v>
      </c>
      <c r="R476" s="3">
        <f>IFERROR(VLOOKUP(B476,[11]LSG_Stats_Combined_2017q4!B$2:F$480,5,FALSE),0)</f>
        <v>573000</v>
      </c>
      <c r="S476" s="3">
        <f>IFERROR(VLOOKUP(B476,[12]LSG_Stats_Combined_2018q1!B$1:G$480,5,FALSE),0)</f>
        <v>701000</v>
      </c>
      <c r="T476" s="3">
        <v>737500</v>
      </c>
      <c r="U476" s="3">
        <v>675000</v>
      </c>
      <c r="V476" s="3">
        <v>650000</v>
      </c>
      <c r="W476" s="3">
        <v>607500</v>
      </c>
      <c r="X476" s="3">
        <v>675000</v>
      </c>
      <c r="Y476" s="3">
        <v>646500</v>
      </c>
      <c r="Z476" s="3">
        <v>597500</v>
      </c>
      <c r="AA476" s="3">
        <v>710000</v>
      </c>
      <c r="AB476" s="3">
        <v>567000</v>
      </c>
      <c r="AC476" s="3">
        <v>662500</v>
      </c>
      <c r="AD476" s="3">
        <v>635000</v>
      </c>
      <c r="AE476" s="3">
        <v>650000</v>
      </c>
      <c r="AF476" s="3">
        <v>780300</v>
      </c>
      <c r="AG476" s="3">
        <v>880000</v>
      </c>
      <c r="AH476" s="3">
        <v>1045000</v>
      </c>
      <c r="AI476" s="3">
        <v>990000</v>
      </c>
      <c r="AJ476" s="3">
        <v>970000</v>
      </c>
      <c r="AK476" s="3">
        <v>922000</v>
      </c>
      <c r="AL476" s="3">
        <v>953500</v>
      </c>
      <c r="AM476" s="3">
        <v>880000</v>
      </c>
      <c r="AN476" s="4">
        <v>1092500</v>
      </c>
      <c r="AO476" s="4">
        <v>1091944</v>
      </c>
      <c r="AP476" s="4">
        <v>983000</v>
      </c>
      <c r="AQ476" s="4">
        <v>955000</v>
      </c>
      <c r="AR476" s="4">
        <v>1007500</v>
      </c>
    </row>
    <row r="477" spans="1:44" ht="15" x14ac:dyDescent="0.2">
      <c r="A477" s="2" t="s">
        <v>425</v>
      </c>
      <c r="B477" s="3" t="s">
        <v>442</v>
      </c>
      <c r="C477" s="3">
        <v>494000</v>
      </c>
      <c r="D477" s="3">
        <f>IFERROR(VLOOKUP(B477,'[1]All Metro Suburbs'!B$2:D$483,3,FALSE),0)</f>
        <v>495000</v>
      </c>
      <c r="E477" s="3">
        <f>IFERROR(VLOOKUP(B477,[2]LSG_Stats_Combined!B$2:D$478,3,FALSE),0)</f>
        <v>430000</v>
      </c>
      <c r="F477" s="3">
        <f>IFERROR(VLOOKUP(B477,[3]Sheet1!B$2:D$478,3,FALSE),0)</f>
        <v>508000</v>
      </c>
      <c r="G477" s="3">
        <v>495000</v>
      </c>
      <c r="H477" s="3">
        <f>IFERROR(VLOOKUP(B477,'[1]All Metro Suburbs'!B$2:F$483,5,FALSE),)</f>
        <v>510250</v>
      </c>
      <c r="I477" s="3">
        <f>IFERROR(VLOOKUP(B477,[2]LSG_Stats_Combined!B$2:F$478,5,FALSE),)</f>
        <v>520000</v>
      </c>
      <c r="J477" s="3">
        <f>IFERROR(VLOOKUP(B477,[3]Sheet1!B$2:F$478,5,FALSE),0)</f>
        <v>536500</v>
      </c>
      <c r="K477" s="3">
        <f>IFERROR(VLOOKUP(B477,[4]Sheet1!B$2:F$478,5,FALSE),0)</f>
        <v>560000</v>
      </c>
      <c r="L477" s="3">
        <f>IFERROR(VLOOKUP(B477,[5]LSG_Stats_Combined_2016q2!B$2:F$479,5,FALSE),0)</f>
        <v>580000</v>
      </c>
      <c r="M477" s="3">
        <f>IFERROR(VLOOKUP(B477,[6]LSG_Stats_Combined_2016q3!B$2:F$479,5,FALSE),0)</f>
        <v>527000</v>
      </c>
      <c r="N477" s="3">
        <f>IFERROR(VLOOKUP(B477,[7]LSG_Stats_Combined_2016q4!B$2:F$478,5,FALSE),0)</f>
        <v>650500</v>
      </c>
      <c r="O477" s="3">
        <f>IFERROR(VLOOKUP(B477,[8]LSG_Stats_Combined_2017q1!B$2:F$479,5,FALSE),0)</f>
        <v>541600</v>
      </c>
      <c r="P477" s="3">
        <f>IFERROR(VLOOKUP(B477,[9]LSG_Stats_Combined_2017q2!B$2:F$479,5,FALSE),0)</f>
        <v>600000</v>
      </c>
      <c r="Q477" s="3">
        <f>IFERROR(VLOOKUP(B477,[10]City_Suburb_2017q3!B$2:F$479,5,FALSE),0)</f>
        <v>605000</v>
      </c>
      <c r="R477" s="3">
        <f>IFERROR(VLOOKUP(B477,[11]LSG_Stats_Combined_2017q4!B$2:F$480,5,FALSE),0)</f>
        <v>605000</v>
      </c>
      <c r="S477" s="3">
        <f>IFERROR(VLOOKUP(B477,[12]LSG_Stats_Combined_2018q1!B$1:G$480,5,FALSE),0)</f>
        <v>629500</v>
      </c>
      <c r="T477" s="3">
        <v>672500</v>
      </c>
      <c r="U477" s="3">
        <v>570000</v>
      </c>
      <c r="V477" s="3">
        <v>630000</v>
      </c>
      <c r="W477" s="3">
        <v>742500</v>
      </c>
      <c r="X477" s="3">
        <v>552000</v>
      </c>
      <c r="Y477" s="3">
        <v>602500</v>
      </c>
      <c r="Z477" s="3">
        <v>575000</v>
      </c>
      <c r="AA477" s="3">
        <v>615000</v>
      </c>
      <c r="AB477" s="3">
        <v>635000</v>
      </c>
      <c r="AC477" s="3">
        <v>590000</v>
      </c>
      <c r="AD477" s="3">
        <v>595000</v>
      </c>
      <c r="AE477" s="3">
        <v>650000</v>
      </c>
      <c r="AF477" s="3">
        <v>640000</v>
      </c>
      <c r="AG477" s="3">
        <v>655000</v>
      </c>
      <c r="AH477" s="3">
        <v>686500</v>
      </c>
      <c r="AI477" s="3">
        <v>830000</v>
      </c>
      <c r="AJ477" s="3">
        <v>888000</v>
      </c>
      <c r="AK477" s="3">
        <v>765000</v>
      </c>
      <c r="AL477" s="3">
        <v>875000</v>
      </c>
      <c r="AM477" s="3">
        <v>850000</v>
      </c>
      <c r="AN477" s="4">
        <v>942750</v>
      </c>
      <c r="AO477" s="4">
        <v>912500</v>
      </c>
      <c r="AP477" s="4">
        <v>917500</v>
      </c>
      <c r="AQ477" s="4">
        <v>1055500</v>
      </c>
      <c r="AR477" s="4">
        <v>1066888</v>
      </c>
    </row>
    <row r="478" spans="1:44" ht="15" x14ac:dyDescent="0.2">
      <c r="A478" s="2" t="s">
        <v>425</v>
      </c>
      <c r="B478" s="3" t="s">
        <v>443</v>
      </c>
      <c r="C478" s="3">
        <v>429250</v>
      </c>
      <c r="D478" s="3">
        <f>IFERROR(VLOOKUP(B478,'[1]All Metro Suburbs'!B$2:D$483,3,FALSE),0)</f>
        <v>415000</v>
      </c>
      <c r="E478" s="3">
        <f>IFERROR(VLOOKUP(B478,[2]LSG_Stats_Combined!B$2:D$478,3,FALSE),0)</f>
        <v>457500</v>
      </c>
      <c r="F478" s="3">
        <f>IFERROR(VLOOKUP(B478,[3]Sheet1!B$2:D$478,3,FALSE),0)</f>
        <v>443500</v>
      </c>
      <c r="G478" s="3">
        <v>492500</v>
      </c>
      <c r="H478" s="3">
        <f>IFERROR(VLOOKUP(B478,'[1]All Metro Suburbs'!B$2:F$483,5,FALSE),)</f>
        <v>562500</v>
      </c>
      <c r="I478" s="3">
        <f>IFERROR(VLOOKUP(B478,[2]LSG_Stats_Combined!B$2:F$478,5,FALSE),)</f>
        <v>420000</v>
      </c>
      <c r="J478" s="3">
        <f>IFERROR(VLOOKUP(B478,[3]Sheet1!B$2:F$478,5,FALSE),0)</f>
        <v>526500</v>
      </c>
      <c r="K478" s="3">
        <f>IFERROR(VLOOKUP(B478,[4]Sheet1!B$2:F$478,5,FALSE),0)</f>
        <v>456500</v>
      </c>
      <c r="L478" s="3">
        <f>IFERROR(VLOOKUP(B478,[5]LSG_Stats_Combined_2016q2!B$2:F$479,5,FALSE),0)</f>
        <v>546000</v>
      </c>
      <c r="M478" s="3">
        <f>IFERROR(VLOOKUP(B478,[6]LSG_Stats_Combined_2016q3!B$2:F$479,5,FALSE),0)</f>
        <v>512500</v>
      </c>
      <c r="N478" s="3">
        <f>IFERROR(VLOOKUP(B478,[7]LSG_Stats_Combined_2016q4!B$2:F$478,5,FALSE),0)</f>
        <v>481000</v>
      </c>
      <c r="O478" s="3">
        <f>IFERROR(VLOOKUP(B478,[8]LSG_Stats_Combined_2017q1!B$2:F$479,5,FALSE),0)</f>
        <v>498500</v>
      </c>
      <c r="P478" s="3">
        <f>IFERROR(VLOOKUP(B478,[9]LSG_Stats_Combined_2017q2!B$2:F$479,5,FALSE),0)</f>
        <v>527500</v>
      </c>
      <c r="Q478" s="3">
        <f>IFERROR(VLOOKUP(B478,[10]City_Suburb_2017q3!B$2:F$479,5,FALSE),0)</f>
        <v>489250</v>
      </c>
      <c r="R478" s="3">
        <f>IFERROR(VLOOKUP(B478,[11]LSG_Stats_Combined_2017q4!B$2:F$480,5,FALSE),0)</f>
        <v>600000</v>
      </c>
      <c r="S478" s="3">
        <f>IFERROR(VLOOKUP(B478,[12]LSG_Stats_Combined_2018q1!B$1:G$480,5,FALSE),0)</f>
        <v>492000</v>
      </c>
      <c r="T478" s="3">
        <v>513000</v>
      </c>
      <c r="U478" s="3">
        <v>550000</v>
      </c>
      <c r="V478" s="3">
        <v>580000</v>
      </c>
      <c r="W478" s="3">
        <v>487000</v>
      </c>
      <c r="X478" s="3">
        <v>574500</v>
      </c>
      <c r="Y478" s="3">
        <v>546000</v>
      </c>
      <c r="Z478" s="3">
        <v>580000</v>
      </c>
      <c r="AA478" s="3">
        <v>520000</v>
      </c>
      <c r="AB478" s="3">
        <v>577500</v>
      </c>
      <c r="AC478" s="3">
        <v>485000</v>
      </c>
      <c r="AD478" s="3">
        <v>575000</v>
      </c>
      <c r="AE478" s="3">
        <v>633500</v>
      </c>
      <c r="AF478" s="3">
        <v>665000</v>
      </c>
      <c r="AG478" s="3">
        <v>575000</v>
      </c>
      <c r="AH478" s="3">
        <v>575000</v>
      </c>
      <c r="AI478" s="3">
        <v>775000</v>
      </c>
      <c r="AJ478" s="3">
        <v>841050</v>
      </c>
      <c r="AK478" s="3">
        <v>810500</v>
      </c>
      <c r="AL478" s="3">
        <v>1197500</v>
      </c>
      <c r="AM478" s="3">
        <v>811000</v>
      </c>
      <c r="AN478" s="4">
        <v>762000</v>
      </c>
      <c r="AO478" s="4">
        <v>1100000</v>
      </c>
      <c r="AP478" s="4">
        <v>924000</v>
      </c>
      <c r="AQ478" s="4">
        <v>1035000</v>
      </c>
      <c r="AR478" s="4">
        <v>925000</v>
      </c>
    </row>
    <row r="479" spans="1:44" ht="15" x14ac:dyDescent="0.2">
      <c r="A479" s="2" t="s">
        <v>425</v>
      </c>
      <c r="B479" s="3" t="s">
        <v>444</v>
      </c>
      <c r="C479" s="3">
        <v>380000</v>
      </c>
      <c r="D479" s="3">
        <f>IFERROR(VLOOKUP(B479,'[1]All Metro Suburbs'!B$2:D$483,3,FALSE),0)</f>
        <v>500000</v>
      </c>
      <c r="E479" s="3">
        <f>IFERROR(VLOOKUP(B479,[2]LSG_Stats_Combined!B$2:D$478,3,FALSE),0)</f>
        <v>440000</v>
      </c>
      <c r="F479" s="3">
        <f>IFERROR(VLOOKUP(B479,[3]Sheet1!B$2:D$478,3,FALSE),0)</f>
        <v>396000</v>
      </c>
      <c r="G479" s="3">
        <v>452500</v>
      </c>
      <c r="H479" s="3">
        <f>IFERROR(VLOOKUP(B479,'[1]All Metro Suburbs'!B$2:F$483,5,FALSE),)</f>
        <v>534000</v>
      </c>
      <c r="I479" s="3">
        <f>IFERROR(VLOOKUP(B479,[2]LSG_Stats_Combined!B$2:F$478,5,FALSE),)</f>
        <v>546000</v>
      </c>
      <c r="J479" s="3">
        <f>IFERROR(VLOOKUP(B479,[3]Sheet1!B$2:F$478,5,FALSE),0)</f>
        <v>509170</v>
      </c>
      <c r="K479" s="3">
        <f>IFERROR(VLOOKUP(B479,[4]Sheet1!B$2:F$478,5,FALSE),0)</f>
        <v>0</v>
      </c>
      <c r="L479" s="3">
        <f>IFERROR(VLOOKUP(B479,[5]LSG_Stats_Combined_2016q2!B$2:F$479,5,FALSE),0)</f>
        <v>498750</v>
      </c>
      <c r="M479" s="3">
        <f>IFERROR(VLOOKUP(B479,[6]LSG_Stats_Combined_2016q3!B$2:F$479,5,FALSE),0)</f>
        <v>516000</v>
      </c>
      <c r="N479" s="3">
        <f>IFERROR(VLOOKUP(B479,[7]LSG_Stats_Combined_2016q4!B$2:F$478,5,FALSE),0)</f>
        <v>510000</v>
      </c>
      <c r="O479" s="3">
        <f>IFERROR(VLOOKUP(B479,[8]LSG_Stats_Combined_2017q1!B$2:F$479,5,FALSE),0)</f>
        <v>568000</v>
      </c>
      <c r="P479" s="3">
        <f>IFERROR(VLOOKUP(B479,[9]LSG_Stats_Combined_2017q2!B$2:F$479,5,FALSE),0)</f>
        <v>682000</v>
      </c>
      <c r="Q479" s="3">
        <f>IFERROR(VLOOKUP(B479,[10]City_Suburb_2017q3!B$2:F$479,5,FALSE),0)</f>
        <v>536250</v>
      </c>
      <c r="R479" s="3">
        <f>IFERROR(VLOOKUP(B479,[11]LSG_Stats_Combined_2017q4!B$2:F$480,5,FALSE),0)</f>
        <v>588650</v>
      </c>
      <c r="S479" s="3">
        <f>IFERROR(VLOOKUP(B479,[12]LSG_Stats_Combined_2018q1!B$1:G$480,5,FALSE),0)</f>
        <v>560000</v>
      </c>
      <c r="T479" s="3">
        <v>510000</v>
      </c>
      <c r="U479" s="3">
        <v>586000</v>
      </c>
      <c r="V479" s="3">
        <v>642500</v>
      </c>
      <c r="W479" s="3">
        <v>0</v>
      </c>
      <c r="X479" s="3">
        <v>607500</v>
      </c>
      <c r="Y479" s="3">
        <v>673500</v>
      </c>
      <c r="Z479" s="3">
        <v>752500</v>
      </c>
      <c r="AA479" s="3">
        <v>745000</v>
      </c>
      <c r="AB479" s="3">
        <v>795000</v>
      </c>
      <c r="AC479" s="3">
        <v>890000</v>
      </c>
      <c r="AD479" s="3">
        <v>654000</v>
      </c>
      <c r="AE479" s="3">
        <v>640000</v>
      </c>
      <c r="AF479" s="3">
        <v>601000</v>
      </c>
      <c r="AG479" s="3">
        <v>847000</v>
      </c>
      <c r="AH479" s="3">
        <v>1026000</v>
      </c>
      <c r="AI479" s="3">
        <v>832500</v>
      </c>
      <c r="AJ479" s="3">
        <v>755000</v>
      </c>
      <c r="AK479" s="3">
        <v>843500</v>
      </c>
      <c r="AL479" s="3">
        <v>808004</v>
      </c>
      <c r="AM479" s="3">
        <v>1112500</v>
      </c>
      <c r="AN479" s="4">
        <v>875000</v>
      </c>
      <c r="AO479" s="4">
        <v>1005000</v>
      </c>
      <c r="AP479" s="4">
        <v>740000</v>
      </c>
      <c r="AQ479" s="4">
        <v>907000</v>
      </c>
      <c r="AR479" s="4">
        <v>1027500</v>
      </c>
    </row>
    <row r="480" spans="1:44" ht="15" x14ac:dyDescent="0.2">
      <c r="A480" s="2" t="s">
        <v>425</v>
      </c>
      <c r="B480" s="3" t="s">
        <v>445</v>
      </c>
      <c r="C480" s="3">
        <v>522500</v>
      </c>
      <c r="D480" s="3">
        <f>IFERROR(VLOOKUP(B480,'[1]All Metro Suburbs'!B$2:D$483,3,FALSE),0)</f>
        <v>485500</v>
      </c>
      <c r="E480" s="3">
        <f>IFERROR(VLOOKUP(B480,[2]LSG_Stats_Combined!B$2:D$478,3,FALSE),0)</f>
        <v>532500</v>
      </c>
      <c r="F480" s="3">
        <f>IFERROR(VLOOKUP(B480,[3]Sheet1!B$2:D$478,3,FALSE),0)</f>
        <v>545000</v>
      </c>
      <c r="G480" s="3">
        <v>616000</v>
      </c>
      <c r="H480" s="3">
        <f>IFERROR(VLOOKUP(B480,'[1]All Metro Suburbs'!B$2:F$483,5,FALSE),)</f>
        <v>565000</v>
      </c>
      <c r="I480" s="3">
        <f>IFERROR(VLOOKUP(B480,[2]LSG_Stats_Combined!B$2:F$478,5,FALSE),)</f>
        <v>602500</v>
      </c>
      <c r="J480" s="3">
        <f>IFERROR(VLOOKUP(B480,[3]Sheet1!B$2:F$478,5,FALSE),0)</f>
        <v>576250</v>
      </c>
      <c r="K480" s="3">
        <f>IFERROR(VLOOKUP(B480,[4]Sheet1!B$2:F$478,5,FALSE),0)</f>
        <v>537500</v>
      </c>
      <c r="L480" s="3">
        <f>IFERROR(VLOOKUP(B480,[5]LSG_Stats_Combined_2016q2!B$2:F$479,5,FALSE),0)</f>
        <v>627500</v>
      </c>
      <c r="M480" s="3">
        <f>IFERROR(VLOOKUP(B480,[6]LSG_Stats_Combined_2016q3!B$2:F$479,5,FALSE),0)</f>
        <v>605000</v>
      </c>
      <c r="N480" s="3">
        <f>IFERROR(VLOOKUP(B480,[7]LSG_Stats_Combined_2016q4!B$2:F$478,5,FALSE),0)</f>
        <v>588000</v>
      </c>
      <c r="O480" s="3">
        <f>IFERROR(VLOOKUP(B480,[8]LSG_Stats_Combined_2017q1!B$2:F$479,5,FALSE),0)</f>
        <v>532000</v>
      </c>
      <c r="P480" s="3">
        <f>IFERROR(VLOOKUP(B480,[9]LSG_Stats_Combined_2017q2!B$2:F$479,5,FALSE),0)</f>
        <v>597500</v>
      </c>
      <c r="Q480" s="3">
        <f>IFERROR(VLOOKUP(B480,[10]City_Suburb_2017q3!B$2:F$479,5,FALSE),0)</f>
        <v>525000</v>
      </c>
      <c r="R480" s="3">
        <f>IFERROR(VLOOKUP(B480,[11]LSG_Stats_Combined_2017q4!B$2:F$480,5,FALSE),0)</f>
        <v>635000</v>
      </c>
      <c r="S480" s="3">
        <f>IFERROR(VLOOKUP(B480,[12]LSG_Stats_Combined_2018q1!B$1:G$480,5,FALSE),0)</f>
        <v>545000</v>
      </c>
      <c r="T480" s="3">
        <v>552500</v>
      </c>
      <c r="U480" s="3">
        <v>620000</v>
      </c>
      <c r="V480" s="3">
        <v>525000</v>
      </c>
      <c r="W480" s="3">
        <v>588000</v>
      </c>
      <c r="X480" s="3">
        <v>690000</v>
      </c>
      <c r="Y480" s="3">
        <v>651500</v>
      </c>
      <c r="Z480" s="3">
        <v>670000</v>
      </c>
      <c r="AA480" s="3">
        <v>676000</v>
      </c>
      <c r="AB480" s="3">
        <v>662000</v>
      </c>
      <c r="AC480" s="3">
        <v>617500</v>
      </c>
      <c r="AD480" s="3">
        <v>705000</v>
      </c>
      <c r="AE480" s="3">
        <v>700500</v>
      </c>
      <c r="AF480" s="3">
        <v>770500</v>
      </c>
      <c r="AG480" s="3">
        <v>776500</v>
      </c>
      <c r="AH480" s="3">
        <v>930000</v>
      </c>
      <c r="AI480" s="3">
        <v>941500</v>
      </c>
      <c r="AJ480" s="3">
        <v>998000</v>
      </c>
      <c r="AK480" s="3">
        <v>910000</v>
      </c>
      <c r="AL480" s="3">
        <v>1070000</v>
      </c>
      <c r="AM480" s="3">
        <v>1011500</v>
      </c>
      <c r="AN480" s="4">
        <v>1058128</v>
      </c>
      <c r="AO480" s="4">
        <v>1085125</v>
      </c>
      <c r="AP480" s="4">
        <v>958000</v>
      </c>
      <c r="AQ480" s="4">
        <v>1011000</v>
      </c>
      <c r="AR480" s="4">
        <v>1037000</v>
      </c>
    </row>
    <row r="481" spans="1:44" ht="15" x14ac:dyDescent="0.2">
      <c r="A481" s="2" t="s">
        <v>425</v>
      </c>
      <c r="B481" s="3" t="s">
        <v>446</v>
      </c>
      <c r="C481" s="3">
        <v>560000</v>
      </c>
      <c r="D481" s="3">
        <f>IFERROR(VLOOKUP(B481,'[1]All Metro Suburbs'!B$2:D$483,3,FALSE),0)</f>
        <v>610000</v>
      </c>
      <c r="E481" s="3">
        <f>IFERROR(VLOOKUP(B481,[2]LSG_Stats_Combined!B$2:D$478,3,FALSE),0)</f>
        <v>578000</v>
      </c>
      <c r="F481" s="3">
        <f>IFERROR(VLOOKUP(B481,[3]Sheet1!B$2:D$478,3,FALSE),0)</f>
        <v>517500</v>
      </c>
      <c r="G481" s="3">
        <v>560000</v>
      </c>
      <c r="H481" s="3">
        <f>IFERROR(VLOOKUP(B481,'[1]All Metro Suburbs'!B$2:F$483,5,FALSE),)</f>
        <v>507500</v>
      </c>
      <c r="I481" s="3">
        <f>IFERROR(VLOOKUP(B481,[2]LSG_Stats_Combined!B$2:F$478,5,FALSE),)</f>
        <v>580000</v>
      </c>
      <c r="J481" s="3">
        <f>IFERROR(VLOOKUP(B481,[3]Sheet1!B$2:F$478,5,FALSE),0)</f>
        <v>511000</v>
      </c>
      <c r="K481" s="3">
        <f>IFERROR(VLOOKUP(B481,[4]Sheet1!B$2:F$478,5,FALSE),0)</f>
        <v>533000</v>
      </c>
      <c r="L481" s="3">
        <f>IFERROR(VLOOKUP(B481,[5]LSG_Stats_Combined_2016q2!B$2:F$479,5,FALSE),0)</f>
        <v>529000</v>
      </c>
      <c r="M481" s="3">
        <f>IFERROR(VLOOKUP(B481,[6]LSG_Stats_Combined_2016q3!B$2:F$479,5,FALSE),0)</f>
        <v>521500</v>
      </c>
      <c r="N481" s="3">
        <f>IFERROR(VLOOKUP(B481,[7]LSG_Stats_Combined_2016q4!B$2:F$478,5,FALSE),0)</f>
        <v>567500</v>
      </c>
      <c r="O481" s="3">
        <f>IFERROR(VLOOKUP(B481,[8]LSG_Stats_Combined_2017q1!B$2:F$479,5,FALSE),0)</f>
        <v>540000</v>
      </c>
      <c r="P481" s="3">
        <f>IFERROR(VLOOKUP(B481,[9]LSG_Stats_Combined_2017q2!B$2:F$479,5,FALSE),0)</f>
        <v>737500</v>
      </c>
      <c r="Q481" s="3">
        <f>IFERROR(VLOOKUP(B481,[10]City_Suburb_2017q3!B$2:F$479,5,FALSE),0)</f>
        <v>565000</v>
      </c>
      <c r="R481" s="3">
        <f>IFERROR(VLOOKUP(B481,[11]LSG_Stats_Combined_2017q4!B$2:F$480,5,FALSE),0)</f>
        <v>650000</v>
      </c>
      <c r="S481" s="3">
        <f>IFERROR(VLOOKUP(B481,[12]LSG_Stats_Combined_2018q1!B$1:G$480,5,FALSE),0)</f>
        <v>610500</v>
      </c>
      <c r="T481" s="3">
        <v>627500</v>
      </c>
      <c r="U481" s="3">
        <v>655000</v>
      </c>
      <c r="V481" s="3">
        <v>660000</v>
      </c>
      <c r="W481" s="3">
        <v>700000</v>
      </c>
      <c r="X481" s="3">
        <v>630000</v>
      </c>
      <c r="Y481" s="3">
        <v>515000</v>
      </c>
      <c r="Z481" s="3">
        <v>601000</v>
      </c>
      <c r="AA481" s="3">
        <v>660000</v>
      </c>
      <c r="AB481" s="3">
        <v>630000</v>
      </c>
      <c r="AC481" s="3">
        <v>650000</v>
      </c>
      <c r="AD481" s="3">
        <v>605000</v>
      </c>
      <c r="AE481" s="3">
        <v>885000</v>
      </c>
      <c r="AF481" s="3">
        <v>881035</v>
      </c>
      <c r="AG481" s="3">
        <v>545000</v>
      </c>
      <c r="AH481" s="3">
        <v>955000</v>
      </c>
      <c r="AI481" s="3">
        <v>775555.5</v>
      </c>
      <c r="AJ481" s="3">
        <v>815000</v>
      </c>
      <c r="AK481" s="3">
        <v>842000</v>
      </c>
      <c r="AL481" s="3">
        <v>907500</v>
      </c>
      <c r="AM481" s="3">
        <v>835500</v>
      </c>
      <c r="AN481" s="4">
        <v>1104000</v>
      </c>
      <c r="AO481" s="4">
        <v>880000</v>
      </c>
      <c r="AP481" s="4">
        <v>900000</v>
      </c>
      <c r="AQ481" s="4">
        <v>1070000</v>
      </c>
      <c r="AR481" s="4">
        <v>1070000</v>
      </c>
    </row>
    <row r="482" spans="1:44" ht="15" x14ac:dyDescent="0.2">
      <c r="A482" s="2" t="s">
        <v>425</v>
      </c>
      <c r="B482" s="3" t="s">
        <v>111</v>
      </c>
      <c r="C482" s="3">
        <v>680000</v>
      </c>
      <c r="D482" s="3">
        <f>IFERROR(VLOOKUP(B482,'[1]All Metro Suburbs'!B$2:D$483,3,FALSE),0)</f>
        <v>560000</v>
      </c>
      <c r="E482" s="3">
        <f>IFERROR(VLOOKUP(B482,[2]LSG_Stats_Combined!B$2:D$478,3,FALSE),0)</f>
        <v>639250</v>
      </c>
      <c r="F482" s="3">
        <f>IFERROR(VLOOKUP(B482,[3]Sheet1!B$2:D$478,3,FALSE),0)</f>
        <v>641250</v>
      </c>
      <c r="G482" s="3">
        <v>770000</v>
      </c>
      <c r="H482" s="3">
        <f>IFERROR(VLOOKUP(B482,'[1]All Metro Suburbs'!B$2:F$483,5,FALSE),)</f>
        <v>567500</v>
      </c>
      <c r="I482" s="3">
        <f>IFERROR(VLOOKUP(B482,[2]LSG_Stats_Combined!B$2:F$478,5,FALSE),)</f>
        <v>728000</v>
      </c>
      <c r="J482" s="3">
        <f>IFERROR(VLOOKUP(B482,[3]Sheet1!B$2:F$478,5,FALSE),0)</f>
        <v>633500</v>
      </c>
      <c r="K482" s="3">
        <f>IFERROR(VLOOKUP(B482,[4]Sheet1!B$2:F$478,5,FALSE),0)</f>
        <v>825000</v>
      </c>
      <c r="L482" s="3">
        <f>IFERROR(VLOOKUP(B482,[5]LSG_Stats_Combined_2016q2!B$2:F$479,5,FALSE),0)</f>
        <v>706000</v>
      </c>
      <c r="M482" s="3">
        <f>IFERROR(VLOOKUP(B482,[6]LSG_Stats_Combined_2016q3!B$2:F$479,5,FALSE),0)</f>
        <v>660000</v>
      </c>
      <c r="N482" s="3">
        <f>IFERROR(VLOOKUP(B482,[7]LSG_Stats_Combined_2016q4!B$2:F$478,5,FALSE),0)</f>
        <v>575000</v>
      </c>
      <c r="O482" s="3">
        <f>IFERROR(VLOOKUP(B482,[8]LSG_Stats_Combined_2017q1!B$2:F$479,5,FALSE),0)</f>
        <v>670000</v>
      </c>
      <c r="P482" s="3">
        <f>IFERROR(VLOOKUP(B482,[9]LSG_Stats_Combined_2017q2!B$2:F$479,5,FALSE),0)</f>
        <v>740000</v>
      </c>
      <c r="Q482" s="3">
        <f>IFERROR(VLOOKUP(B482,[10]City_Suburb_2017q3!B$2:F$479,5,FALSE),0)</f>
        <v>770000</v>
      </c>
      <c r="R482" s="3">
        <f>IFERROR(VLOOKUP(B482,[11]LSG_Stats_Combined_2017q4!B$2:F$480,5,FALSE),0)</f>
        <v>712500</v>
      </c>
      <c r="S482" s="3">
        <f>IFERROR(VLOOKUP(B482,[12]LSG_Stats_Combined_2018q1!B$1:G$480,5,FALSE),0)</f>
        <v>691250</v>
      </c>
      <c r="T482" s="3">
        <v>706250</v>
      </c>
      <c r="U482" s="3">
        <v>904000</v>
      </c>
      <c r="V482" s="3">
        <v>751000</v>
      </c>
      <c r="W482" s="3">
        <v>852500</v>
      </c>
      <c r="X482" s="3">
        <v>686000</v>
      </c>
      <c r="Y482" s="3">
        <v>780000</v>
      </c>
      <c r="Z482" s="3">
        <v>811000</v>
      </c>
      <c r="AA482" s="3">
        <v>885000</v>
      </c>
      <c r="AB482" s="3">
        <v>932500</v>
      </c>
      <c r="AC482" s="3">
        <v>805000</v>
      </c>
      <c r="AD482" s="3">
        <v>875000</v>
      </c>
      <c r="AE482" s="3">
        <v>899500</v>
      </c>
      <c r="AF482" s="3">
        <v>1183000</v>
      </c>
      <c r="AG482" s="3">
        <v>1105000</v>
      </c>
      <c r="AH482" s="3">
        <v>1025000</v>
      </c>
      <c r="AI482" s="3">
        <v>1020000</v>
      </c>
      <c r="AJ482" s="3">
        <v>1065000</v>
      </c>
      <c r="AK482" s="3">
        <v>1086250</v>
      </c>
      <c r="AL482" s="3">
        <v>1192500</v>
      </c>
      <c r="AM482" s="3">
        <v>1230000</v>
      </c>
      <c r="AN482" s="4">
        <v>1082000</v>
      </c>
      <c r="AO482" s="4">
        <v>1449650</v>
      </c>
      <c r="AP482" s="4">
        <v>1340000</v>
      </c>
      <c r="AQ482" s="4">
        <v>1290000</v>
      </c>
      <c r="AR482" s="4">
        <v>1250000</v>
      </c>
    </row>
    <row r="483" spans="1:44" ht="15" x14ac:dyDescent="0.2">
      <c r="A483" s="2" t="s">
        <v>425</v>
      </c>
      <c r="B483" s="3" t="s">
        <v>447</v>
      </c>
      <c r="C483" s="3">
        <v>452500</v>
      </c>
      <c r="D483" s="3">
        <f>IFERROR(VLOOKUP(B483,'[1]All Metro Suburbs'!B$2:D$483,3,FALSE),0)</f>
        <v>390794</v>
      </c>
      <c r="E483" s="3">
        <f>IFERROR(VLOOKUP(B483,[2]LSG_Stats_Combined!B$2:D$478,3,FALSE),0)</f>
        <v>385000</v>
      </c>
      <c r="F483" s="3">
        <f>IFERROR(VLOOKUP(B483,[3]Sheet1!B$2:D$478,3,FALSE),0)</f>
        <v>380000</v>
      </c>
      <c r="G483" s="3">
        <v>363000</v>
      </c>
      <c r="H483" s="3">
        <f>IFERROR(VLOOKUP(B483,'[1]All Metro Suburbs'!B$2:F$483,5,FALSE),)</f>
        <v>382500</v>
      </c>
      <c r="I483" s="3">
        <f>IFERROR(VLOOKUP(B483,[2]LSG_Stats_Combined!B$2:F$478,5,FALSE),)</f>
        <v>392500</v>
      </c>
      <c r="J483" s="3">
        <f>IFERROR(VLOOKUP(B483,[3]Sheet1!B$2:F$478,5,FALSE),0)</f>
        <v>353000</v>
      </c>
      <c r="K483" s="3">
        <f>IFERROR(VLOOKUP(B483,[4]Sheet1!B$2:F$478,5,FALSE),0)</f>
        <v>410000</v>
      </c>
      <c r="L483" s="3">
        <f>IFERROR(VLOOKUP(B483,[5]LSG_Stats_Combined_2016q2!B$2:F$479,5,FALSE),0)</f>
        <v>390000</v>
      </c>
      <c r="M483" s="3">
        <f>IFERROR(VLOOKUP(B483,[6]LSG_Stats_Combined_2016q3!B$2:F$479,5,FALSE),0)</f>
        <v>468500</v>
      </c>
      <c r="N483" s="3">
        <f>IFERROR(VLOOKUP(B483,[7]LSG_Stats_Combined_2016q4!B$2:F$478,5,FALSE),0)</f>
        <v>417500</v>
      </c>
      <c r="O483" s="3">
        <f>IFERROR(VLOOKUP(B483,[8]LSG_Stats_Combined_2017q1!B$2:F$479,5,FALSE),0)</f>
        <v>419600</v>
      </c>
      <c r="P483" s="3">
        <f>IFERROR(VLOOKUP(B483,[9]LSG_Stats_Combined_2017q2!B$2:F$479,5,FALSE),0)</f>
        <v>452500</v>
      </c>
      <c r="Q483" s="3">
        <f>IFERROR(VLOOKUP(B483,[10]City_Suburb_2017q3!B$2:F$479,5,FALSE),0)</f>
        <v>379500</v>
      </c>
      <c r="R483" s="3">
        <f>IFERROR(VLOOKUP(B483,[11]LSG_Stats_Combined_2017q4!B$2:F$480,5,FALSE),0)</f>
        <v>495000</v>
      </c>
      <c r="S483" s="3">
        <f>IFERROR(VLOOKUP(B483,[12]LSG_Stats_Combined_2018q1!B$1:G$480,5,FALSE),0)</f>
        <v>430000</v>
      </c>
      <c r="T483" s="3">
        <v>450500</v>
      </c>
      <c r="U483" s="3">
        <v>490000</v>
      </c>
      <c r="V483" s="3">
        <v>500000</v>
      </c>
      <c r="W483" s="3">
        <v>510000</v>
      </c>
      <c r="X483" s="3">
        <v>455000</v>
      </c>
      <c r="Y483" s="3">
        <v>427500</v>
      </c>
      <c r="Z483" s="3">
        <v>0</v>
      </c>
      <c r="AA483" s="3">
        <v>462500</v>
      </c>
      <c r="AB483" s="3">
        <v>525000</v>
      </c>
      <c r="AC483" s="3">
        <v>475500</v>
      </c>
      <c r="AD483" s="3">
        <v>388500</v>
      </c>
      <c r="AE483" s="3">
        <v>527500</v>
      </c>
      <c r="AF483" s="3">
        <v>485500</v>
      </c>
      <c r="AG483" s="3">
        <v>562000</v>
      </c>
      <c r="AH483" s="3">
        <v>680438</v>
      </c>
      <c r="AI483" s="3">
        <v>0</v>
      </c>
      <c r="AJ483" s="3">
        <v>525000</v>
      </c>
      <c r="AK483" s="3">
        <v>745000</v>
      </c>
      <c r="AL483" s="3">
        <v>733000</v>
      </c>
      <c r="AM483" s="3">
        <v>0</v>
      </c>
      <c r="AN483" s="4">
        <v>580000</v>
      </c>
      <c r="AO483" s="4">
        <v>724000</v>
      </c>
      <c r="AP483" s="4">
        <v>747500</v>
      </c>
      <c r="AQ483" s="4">
        <v>763500</v>
      </c>
      <c r="AR483" s="4">
        <v>790000</v>
      </c>
    </row>
    <row r="484" spans="1:44" ht="15" x14ac:dyDescent="0.2">
      <c r="A484">
        <v>0</v>
      </c>
      <c r="B484">
        <v>0</v>
      </c>
      <c r="C484" s="9">
        <v>0</v>
      </c>
      <c r="D484">
        <v>0</v>
      </c>
      <c r="E484">
        <v>0</v>
      </c>
      <c r="F484">
        <v>0</v>
      </c>
      <c r="G484" s="9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 s="9">
        <v>0</v>
      </c>
      <c r="U484" s="9">
        <v>0</v>
      </c>
      <c r="V484" s="9">
        <v>0</v>
      </c>
      <c r="W484" s="9">
        <v>0</v>
      </c>
      <c r="X484" s="3">
        <v>0</v>
      </c>
      <c r="Y484" s="9">
        <v>0</v>
      </c>
      <c r="Z484" s="3">
        <v>0</v>
      </c>
      <c r="AA484" s="9">
        <v>0</v>
      </c>
      <c r="AB484" s="9">
        <v>0</v>
      </c>
      <c r="AC484" s="9">
        <v>0</v>
      </c>
      <c r="AD484" s="9">
        <v>0</v>
      </c>
      <c r="AE484" s="9">
        <v>0</v>
      </c>
      <c r="AF484" s="9">
        <v>0</v>
      </c>
      <c r="AG484" s="9">
        <v>0</v>
      </c>
      <c r="AH484" s="9">
        <v>0</v>
      </c>
      <c r="AI484" s="9">
        <v>0</v>
      </c>
      <c r="AJ484" s="9">
        <v>0</v>
      </c>
      <c r="AK484" s="9">
        <v>0</v>
      </c>
      <c r="AL484" s="9">
        <v>0</v>
      </c>
      <c r="AM484" s="9">
        <v>0</v>
      </c>
      <c r="AN484" s="11">
        <v>0</v>
      </c>
      <c r="AO484" s="11">
        <v>0</v>
      </c>
      <c r="AP484" s="11">
        <v>0</v>
      </c>
      <c r="AQ484" s="11">
        <v>0</v>
      </c>
      <c r="AR484" s="11">
        <v>0</v>
      </c>
    </row>
    <row r="485" spans="1:44" ht="15" x14ac:dyDescent="0.2">
      <c r="A485">
        <v>0</v>
      </c>
      <c r="B485">
        <v>0</v>
      </c>
      <c r="C485" s="9">
        <v>0</v>
      </c>
      <c r="D485">
        <v>0</v>
      </c>
      <c r="E485">
        <v>0</v>
      </c>
      <c r="F485">
        <v>0</v>
      </c>
      <c r="G485" s="9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 s="9">
        <v>0</v>
      </c>
      <c r="U485" s="9">
        <v>0</v>
      </c>
      <c r="V485" s="9">
        <v>0</v>
      </c>
      <c r="W485" s="9">
        <v>0</v>
      </c>
      <c r="X485" s="3">
        <v>0</v>
      </c>
      <c r="Y485" s="9">
        <v>0</v>
      </c>
      <c r="Z485" s="3">
        <v>0</v>
      </c>
      <c r="AA485" s="9">
        <v>0</v>
      </c>
      <c r="AB485" s="9">
        <v>0</v>
      </c>
      <c r="AC485" s="9">
        <v>0</v>
      </c>
      <c r="AD485" s="9">
        <v>0</v>
      </c>
      <c r="AE485" s="9">
        <v>0</v>
      </c>
      <c r="AF485" s="9">
        <v>0</v>
      </c>
      <c r="AG485" s="9">
        <v>0</v>
      </c>
      <c r="AH485" s="9">
        <v>0</v>
      </c>
      <c r="AI485" s="9">
        <v>0</v>
      </c>
      <c r="AJ485" s="9">
        <v>0</v>
      </c>
      <c r="AK485" s="9">
        <v>0</v>
      </c>
      <c r="AL485" s="9">
        <v>0</v>
      </c>
      <c r="AM485" s="9">
        <v>0</v>
      </c>
      <c r="AN485" s="11">
        <v>0</v>
      </c>
      <c r="AO485" s="11">
        <v>0</v>
      </c>
      <c r="AP485" s="11">
        <v>0</v>
      </c>
      <c r="AQ485" s="11">
        <v>0</v>
      </c>
      <c r="AR485" s="11">
        <v>0</v>
      </c>
    </row>
    <row r="486" spans="1:44" ht="15" x14ac:dyDescent="0.2">
      <c r="A486">
        <v>0</v>
      </c>
      <c r="B486">
        <v>0</v>
      </c>
      <c r="C486" s="9">
        <v>0</v>
      </c>
      <c r="D486">
        <v>0</v>
      </c>
      <c r="E486">
        <v>0</v>
      </c>
      <c r="F486">
        <v>0</v>
      </c>
      <c r="G486" s="9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 s="9">
        <v>0</v>
      </c>
      <c r="U486" s="9">
        <v>0</v>
      </c>
      <c r="V486" s="9">
        <v>0</v>
      </c>
      <c r="W486" s="9">
        <v>0</v>
      </c>
      <c r="X486" s="3">
        <v>0</v>
      </c>
      <c r="Y486" s="9">
        <v>0</v>
      </c>
      <c r="Z486" s="3">
        <v>0</v>
      </c>
      <c r="AA486" s="9">
        <v>0</v>
      </c>
      <c r="AB486" s="9">
        <v>0</v>
      </c>
      <c r="AC486" s="9">
        <v>0</v>
      </c>
      <c r="AD486" s="9">
        <v>0</v>
      </c>
      <c r="AE486" s="9">
        <v>0</v>
      </c>
      <c r="AF486" s="9">
        <v>0</v>
      </c>
      <c r="AG486" s="9">
        <v>0</v>
      </c>
      <c r="AH486" s="9">
        <v>0</v>
      </c>
      <c r="AI486" s="9">
        <v>0</v>
      </c>
      <c r="AJ486" s="9">
        <v>0</v>
      </c>
      <c r="AK486" s="9">
        <v>0</v>
      </c>
      <c r="AL486" s="9">
        <v>0</v>
      </c>
      <c r="AM486" s="9">
        <v>0</v>
      </c>
      <c r="AN486" s="11">
        <v>0</v>
      </c>
      <c r="AO486" s="11">
        <v>0</v>
      </c>
      <c r="AP486" s="11">
        <v>0</v>
      </c>
      <c r="AQ486" s="11">
        <v>0</v>
      </c>
      <c r="AR486" s="11">
        <v>0</v>
      </c>
    </row>
    <row r="487" spans="1:44" ht="15" x14ac:dyDescent="0.2">
      <c r="A487">
        <v>0</v>
      </c>
      <c r="B487">
        <v>0</v>
      </c>
      <c r="C487" s="9">
        <v>0</v>
      </c>
      <c r="D487">
        <v>0</v>
      </c>
      <c r="E487">
        <v>0</v>
      </c>
      <c r="F487">
        <v>0</v>
      </c>
      <c r="G487" s="9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 s="9">
        <v>0</v>
      </c>
      <c r="U487" s="9">
        <v>0</v>
      </c>
      <c r="V487" s="9">
        <v>0</v>
      </c>
      <c r="W487" s="9">
        <v>0</v>
      </c>
      <c r="X487" s="3">
        <v>0</v>
      </c>
      <c r="Y487" s="9">
        <v>0</v>
      </c>
      <c r="Z487" s="9">
        <v>0</v>
      </c>
      <c r="AA487" s="9">
        <v>0</v>
      </c>
      <c r="AB487" s="9">
        <v>0</v>
      </c>
      <c r="AC487" s="9">
        <v>0</v>
      </c>
      <c r="AD487" s="9">
        <v>0</v>
      </c>
      <c r="AE487" s="9">
        <v>0</v>
      </c>
      <c r="AF487" s="9">
        <v>0</v>
      </c>
      <c r="AG487" s="9">
        <v>0</v>
      </c>
      <c r="AH487" s="9">
        <v>0</v>
      </c>
      <c r="AI487" s="9">
        <v>0</v>
      </c>
      <c r="AJ487" s="9">
        <v>0</v>
      </c>
      <c r="AK487" s="9">
        <v>0</v>
      </c>
      <c r="AL487" s="9">
        <v>0</v>
      </c>
      <c r="AM487" s="9">
        <v>0</v>
      </c>
      <c r="AN487" s="11">
        <v>0</v>
      </c>
      <c r="AO487" s="11">
        <v>0</v>
      </c>
      <c r="AP487" s="11">
        <v>0</v>
      </c>
      <c r="AQ487" s="11">
        <v>0</v>
      </c>
      <c r="AR487" s="11">
        <v>0</v>
      </c>
    </row>
  </sheetData>
  <phoneticPr fontId="4" type="noConversion"/>
  <pageMargins left="0.7" right="0.7" top="0.75" bottom="0.75" header="0.3" footer="0.3"/>
  <pageSetup paperSize="9" orientation="portrait" r:id="rId1"/>
  <headerFooter>
    <oddHeader>&amp;C&amp;"Arial"&amp;12&amp;KA80000 OFFICIAL&amp;1#_x000D_</oddHeader>
  </headerFooter>
</worksheet>
</file>

<file path=docMetadata/LabelInfo.xml><?xml version="1.0" encoding="utf-8"?>
<clbl:labelList xmlns:clbl="http://schemas.microsoft.com/office/2020/mipLabelMetadata">
  <clbl:label id="{77274858-3b1d-4431-8679-d878f40e28fd}" enabled="1" method="Privileged" siteId="{bda528f7-fca9-432f-bc98-bd7e90d40906}" contentBits="3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Laws, Jarrad (DTI)</dc:creator>
  <cp:lastModifiedBy>Huiwen Hu</cp:lastModifiedBy>
  <dcterms:created xsi:type="dcterms:W3CDTF">2024-07-08T23:40:16Z</dcterms:created>
  <dcterms:modified xsi:type="dcterms:W3CDTF">2024-08-13T09:06:17Z</dcterms:modified>
</cp:coreProperties>
</file>