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trlProps/ctrlProp1.xml" ContentType="application/vnd.ms-excel.control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media/image1.svg" ContentType="image/svg+xml"/>
  <Override PartName="/xl/media/image2.svg" ContentType="image/svg+xml"/>
  <Override PartName="/xl/media/image3.svg" ContentType="image/svg+xml"/>
  <Override PartName="/xl/media/image4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600" windowHeight="9840" tabRatio="951" firstSheet="3" activeTab="14"/>
  </bookViews>
  <sheets>
    <sheet name="主页" sheetId="3" r:id="rId1"/>
    <sheet name="销售单" sheetId="1" r:id="rId2"/>
    <sheet name="进货单" sheetId="7" r:id="rId3"/>
    <sheet name="产品库存表" sheetId="9" r:id="rId4"/>
    <sheet name="销售额一览" sheetId="14" r:id="rId5"/>
    <sheet name="利润报表" sheetId="11" r:id="rId6"/>
    <sheet name="产品查询" sheetId="10" r:id="rId7"/>
    <sheet name="客户排行榜" sheetId="12" r:id="rId8"/>
    <sheet name="进货明细表" sheetId="8" r:id="rId9"/>
    <sheet name="销售明细表" sheetId="2" r:id="rId10"/>
    <sheet name="产品信息表" sheetId="4" r:id="rId11"/>
    <sheet name="客户信息表" sheetId="5" r:id="rId12"/>
    <sheet name="供应商信息表" sheetId="6" r:id="rId13"/>
    <sheet name="_template_help_sheet_" sheetId="17" state="veryHidden" r:id="rId14"/>
    <sheet name="使用说明" sheetId="16" r:id="rId15"/>
    <sheet name="客户排行辅助" sheetId="13" state="veryHidden" r:id="rId16"/>
    <sheet name="辅助" sheetId="15" state="veryHidden" r:id="rId17"/>
  </sheets>
  <definedNames>
    <definedName name="_xlnm.Print_Area" localSheetId="1">销售单!$C$5:$K$17</definedName>
    <definedName name="_xlnm.Print_Area" localSheetId="2">进货单!$C$5:$K$18</definedName>
  </definedNames>
  <calcPr calcId="144525"/>
</workbook>
</file>

<file path=xl/sharedStrings.xml><?xml version="1.0" encoding="utf-8"?>
<sst xmlns="http://schemas.openxmlformats.org/spreadsheetml/2006/main" count="293" uniqueCount="133">
  <si>
    <t>销售单</t>
  </si>
  <si>
    <t>XXXX公司销售单</t>
  </si>
  <si>
    <t>No：</t>
  </si>
  <si>
    <t>客户名称：</t>
  </si>
  <si>
    <t>电话：</t>
  </si>
  <si>
    <t>日期：</t>
  </si>
  <si>
    <t>序号</t>
  </si>
  <si>
    <t>产品编码</t>
  </si>
  <si>
    <t>产品名称</t>
  </si>
  <si>
    <t>产品规格</t>
  </si>
  <si>
    <t>单位</t>
  </si>
  <si>
    <t>单价</t>
  </si>
  <si>
    <t>数量</t>
  </si>
  <si>
    <t>金额</t>
  </si>
  <si>
    <t>备注</t>
  </si>
  <si>
    <t>合计：</t>
  </si>
  <si>
    <t>金额大写：</t>
  </si>
  <si>
    <t>送货人：</t>
  </si>
  <si>
    <t>XXXXX</t>
  </si>
  <si>
    <t>收货人：</t>
  </si>
  <si>
    <t>日   期：</t>
  </si>
  <si>
    <t>进货单</t>
  </si>
  <si>
    <t>供应商：</t>
  </si>
  <si>
    <t>产品库存表</t>
  </si>
  <si>
    <t>期初数量</t>
  </si>
  <si>
    <t>累计进货</t>
  </si>
  <si>
    <t>累计发货</t>
  </si>
  <si>
    <t>当前库存</t>
  </si>
  <si>
    <t>产品1</t>
  </si>
  <si>
    <t>规格1</t>
  </si>
  <si>
    <t>个</t>
  </si>
  <si>
    <t>产品2</t>
  </si>
  <si>
    <t>规格2</t>
  </si>
  <si>
    <t>产品3</t>
  </si>
  <si>
    <t>规格3</t>
  </si>
  <si>
    <t>产品4</t>
  </si>
  <si>
    <t>规格4</t>
  </si>
  <si>
    <t>销售额一览</t>
  </si>
  <si>
    <t>全年每日销售额明细表</t>
  </si>
  <si>
    <t>销售额</t>
  </si>
  <si>
    <t>/</t>
  </si>
  <si>
    <t>利润报表</t>
  </si>
  <si>
    <t>起始日期：</t>
  </si>
  <si>
    <t>结束日期：</t>
  </si>
  <si>
    <t>进货金额</t>
  </si>
  <si>
    <t>销售金额</t>
  </si>
  <si>
    <t>净利润</t>
  </si>
  <si>
    <t>产品查询</t>
  </si>
  <si>
    <t>期初金额</t>
  </si>
  <si>
    <t>发货金额</t>
  </si>
  <si>
    <t>库存金额</t>
  </si>
  <si>
    <t>销售利润</t>
  </si>
  <si>
    <t>客户排行榜</t>
  </si>
  <si>
    <t xml:space="preserve"> 客户购买排行榜</t>
  </si>
  <si>
    <t>排名</t>
  </si>
  <si>
    <t>客户名称</t>
  </si>
  <si>
    <t>联系电话</t>
  </si>
  <si>
    <t>购买金额</t>
  </si>
  <si>
    <t>购买数量</t>
  </si>
  <si>
    <t>进货明细表</t>
  </si>
  <si>
    <t>进货单号</t>
  </si>
  <si>
    <t>进货日期</t>
  </si>
  <si>
    <t>供应商</t>
  </si>
  <si>
    <t>供应商电话</t>
  </si>
  <si>
    <t>供应商2</t>
  </si>
  <si>
    <t>供应商4</t>
  </si>
  <si>
    <t>供应商1</t>
  </si>
  <si>
    <t>供应商3</t>
  </si>
  <si>
    <t>销售明细表</t>
  </si>
  <si>
    <t>销售单号</t>
  </si>
  <si>
    <t>发货日期</t>
  </si>
  <si>
    <t>收货方</t>
  </si>
  <si>
    <t>收货方电话</t>
  </si>
  <si>
    <t>XS19090201</t>
  </si>
  <si>
    <t>客户3</t>
  </si>
  <si>
    <t>XS19090301</t>
  </si>
  <si>
    <t>XS19090801</t>
  </si>
  <si>
    <t>客户1</t>
  </si>
  <si>
    <t>asdf</t>
  </si>
  <si>
    <t>产品信息表</t>
  </si>
  <si>
    <t>客户信息表</t>
  </si>
  <si>
    <t>地址</t>
  </si>
  <si>
    <t>联系人</t>
  </si>
  <si>
    <t>开户行</t>
  </si>
  <si>
    <t>账号</t>
  </si>
  <si>
    <t>地址1</t>
  </si>
  <si>
    <t>客户2</t>
  </si>
  <si>
    <t>地址2</t>
  </si>
  <si>
    <t>地址3</t>
  </si>
  <si>
    <t>客户4</t>
  </si>
  <si>
    <t>地址4</t>
  </si>
  <si>
    <t>客户5</t>
  </si>
  <si>
    <t>地址5</t>
  </si>
  <si>
    <t>供应商信息表</t>
  </si>
  <si>
    <t>供应商名称</t>
  </si>
  <si>
    <t>供应商5</t>
  </si>
  <si>
    <t>使用说明书</t>
  </si>
  <si>
    <t>使用需知</t>
  </si>
  <si>
    <t>1.本系统使用及操作方法和普通表格相同，可本地保存，支持同步至云文档，随时打开使用；</t>
  </si>
  <si>
    <t>2.本系统无需安装VBA，具备VBA同样功能；</t>
  </si>
  <si>
    <t>3.本系统为WPS专用版，如您用第三方应用打开会导致部分功能无法正常运行，为了保证您的使用体验请用WPS打开</t>
  </si>
  <si>
    <t>4.本系统在电脑首次打开需要保持联网状态并登录WPS账号</t>
  </si>
  <si>
    <t>5.请检查当前WPS是否为最新版，如非最新版本，请访问 https://www.wps.cn 获取</t>
  </si>
  <si>
    <t>6.如您需要获取更多帮助，请联系技术支持(无法跳转？请您手动添加技术支持QQ群831747210)</t>
  </si>
  <si>
    <t>适用范围</t>
  </si>
  <si>
    <r>
      <rPr>
        <sz val="10"/>
        <color theme="1"/>
        <rFont val="微软雅黑"/>
        <charset val="134"/>
      </rPr>
      <t>本系统适用于：</t>
    </r>
    <r>
      <rPr>
        <b/>
        <sz val="10"/>
        <color theme="1"/>
        <rFont val="微软雅黑"/>
        <charset val="134"/>
      </rPr>
      <t xml:space="preserve">中小企业、个体经营、经销商 </t>
    </r>
    <r>
      <rPr>
        <sz val="10"/>
        <color theme="1"/>
        <rFont val="微软雅黑"/>
        <charset val="134"/>
      </rPr>
      <t xml:space="preserve">等，从事 </t>
    </r>
    <r>
      <rPr>
        <b/>
        <sz val="10"/>
        <color theme="1"/>
        <rFont val="微软雅黑"/>
        <charset val="134"/>
      </rPr>
      <t>商品进销存、销售、零售、批发</t>
    </r>
    <r>
      <rPr>
        <sz val="10"/>
        <color theme="1"/>
        <rFont val="微软雅黑"/>
        <charset val="134"/>
      </rPr>
      <t xml:space="preserve"> 等经营活动管理使用</t>
    </r>
  </si>
  <si>
    <t>本系统特点</t>
  </si>
  <si>
    <t>销售单（进货单） 自动计算、一键打印、一键保存；  订单查询</t>
  </si>
  <si>
    <t>自动统计库存；  利润统计（查询）； 销售额一览（任意 年、月、日 销售额）；   产品详情查询；  客户购买排行榜；  所有表可单独导出</t>
  </si>
  <si>
    <t>使用步骤</t>
  </si>
  <si>
    <t>初始化</t>
  </si>
  <si>
    <t>点击“系统初始化”按钮，按窗体提示内容步骤，点击按钮即可完成初始化</t>
  </si>
  <si>
    <t>填基础信息</t>
  </si>
  <si>
    <t>填写《产品信息表》《客户信息表》《供应商信息表》</t>
  </si>
  <si>
    <t>记录销售单/进货单（以下已销售单为例）</t>
  </si>
  <si>
    <t>点击客户名称或电话的横线处，弹出模糊查找窗口，双击某行客户信息，填入客户名称及电话</t>
  </si>
  <si>
    <t>填写单号；点击日期处横线，弹出日历，点击选择日期</t>
  </si>
  <si>
    <t>填写一行产品：点击产品名称-单价任意处，弹出模糊查找产品窗口，双击某行产品，填入产品信息，输入数量（进货单需加输单价），所有金额自动计算</t>
  </si>
  <si>
    <t>点击“保存到明细”按钮，一键保存到销售明细表</t>
  </si>
  <si>
    <t>其他：增行、减行、清空表单、查看明细、打印，点击对应按钮即可</t>
  </si>
  <si>
    <t>查看当前库存</t>
  </si>
  <si>
    <t>进入《产品库存表》即可查看</t>
  </si>
  <si>
    <t>进入《销售额一览》即可。默认显示当年的每日、月、年销售额统计，图表右上角可切换查看其他年统计</t>
  </si>
  <si>
    <t>查看利润报表</t>
  </si>
  <si>
    <t>进入《利润报表》，点击“选择查询时段”按钮，弹窗，选择起止时间即可</t>
  </si>
  <si>
    <t>进入《产品查询》，点击“查询产品”按钮，弹出模糊查找产品窗口，双击选择产品行即可</t>
  </si>
  <si>
    <t>查看客户购买排行榜</t>
  </si>
  <si>
    <t>进入《客户排行榜》，点击“选择查询时段”按钮，弹窗，选择起止时间即可</t>
  </si>
  <si>
    <t>查询销售单/进货单（以下已销售单为例）</t>
  </si>
  <si>
    <t>进入《销售明细表》，点击“查询销售单”按钮，弹窗输入单号，快速定位到该单号所在行</t>
  </si>
  <si>
    <t>导出报表</t>
  </si>
  <si>
    <t>带“导出报表”按钮的页面，均可点击按钮导出报表，报表存储在本系统相同文件夹下</t>
  </si>
  <si>
    <t>营业额一览表年份筛选</t>
  </si>
</sst>
</file>

<file path=xl/styles.xml><?xml version="1.0" encoding="utf-8"?>
<styleSheet xmlns="http://schemas.openxmlformats.org/spreadsheetml/2006/main">
  <numFmts count="11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&quot;年&quot;"/>
    <numFmt numFmtId="178" formatCode="yyyy\-mm\-dd"/>
    <numFmt numFmtId="7" formatCode="&quot;￥&quot;#,##0.00;&quot;￥&quot;\-#,##0.00"/>
    <numFmt numFmtId="179" formatCode="yyyy&quot;年&quot;m&quot;月&quot;d&quot;日&quot;;@"/>
    <numFmt numFmtId="180" formatCode="0&quot;月&quot;"/>
    <numFmt numFmtId="181" formatCode="0&quot;日&quot;"/>
  </numFmts>
  <fonts count="38">
    <font>
      <sz val="9"/>
      <color theme="1"/>
      <name val="微软雅黑"/>
      <charset val="134"/>
    </font>
    <font>
      <sz val="9"/>
      <color theme="0"/>
      <name val="微软雅黑"/>
      <charset val="134"/>
    </font>
    <font>
      <sz val="10"/>
      <color theme="0"/>
      <name val="微软雅黑"/>
      <charset val="134"/>
    </font>
    <font>
      <sz val="10"/>
      <color theme="1"/>
      <name val="微软雅黑"/>
      <charset val="134"/>
    </font>
    <font>
      <b/>
      <sz val="16"/>
      <color theme="1"/>
      <name val="微软雅黑"/>
      <charset val="134"/>
    </font>
    <font>
      <b/>
      <sz val="12"/>
      <color theme="1"/>
      <name val="微软雅黑"/>
      <charset val="134"/>
    </font>
    <font>
      <sz val="10"/>
      <name val="微软雅黑"/>
      <charset val="134"/>
    </font>
    <font>
      <b/>
      <sz val="11"/>
      <color theme="8"/>
      <name val="微软雅黑"/>
      <charset val="134"/>
    </font>
    <font>
      <b/>
      <sz val="9"/>
      <color theme="1"/>
      <name val="微软雅黑"/>
      <charset val="134"/>
    </font>
    <font>
      <b/>
      <sz val="16"/>
      <name val="微软雅黑"/>
      <charset val="134"/>
    </font>
    <font>
      <sz val="9"/>
      <color theme="8"/>
      <name val="微软雅黑"/>
      <charset val="134"/>
    </font>
    <font>
      <sz val="9"/>
      <color theme="0" tint="-0.5"/>
      <name val="微软雅黑"/>
      <charset val="134"/>
    </font>
    <font>
      <b/>
      <sz val="14"/>
      <name val="微软雅黑"/>
      <charset val="134"/>
    </font>
    <font>
      <sz val="9"/>
      <color theme="0" tint="-0.35"/>
      <name val="微软雅黑"/>
      <charset val="134"/>
    </font>
    <font>
      <sz val="14"/>
      <color theme="1"/>
      <name val="微软雅黑"/>
      <charset val="134"/>
    </font>
    <font>
      <b/>
      <sz val="20"/>
      <color theme="1"/>
      <name val="微软雅黑"/>
      <charset val="134"/>
    </font>
    <font>
      <b/>
      <sz val="18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rgb="FFFF0000"/>
      <name val="微软雅黑"/>
      <charset val="134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4F9F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theme="1" tint="0.5"/>
      </bottom>
      <diagonal/>
    </border>
    <border>
      <left style="thin">
        <color theme="8" tint="0.4"/>
      </left>
      <right style="thin">
        <color theme="8" tint="0.4"/>
      </right>
      <top style="thin">
        <color theme="8" tint="0.4"/>
      </top>
      <bottom style="thin">
        <color theme="8" tint="0.4"/>
      </bottom>
      <diagonal/>
    </border>
    <border>
      <left/>
      <right/>
      <top style="thin">
        <color rgb="FFE9F3E9"/>
      </top>
      <bottom/>
      <diagonal/>
    </border>
    <border>
      <left style="thin">
        <color theme="8" tint="0.4"/>
      </left>
      <right style="thin">
        <color theme="8" tint="0.4"/>
      </right>
      <top style="thin">
        <color theme="8" tint="0.4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thin">
        <color theme="8" tint="0.4"/>
      </top>
      <bottom style="thin">
        <color theme="8" tint="0.4"/>
      </bottom>
      <diagonal/>
    </border>
    <border>
      <left/>
      <right/>
      <top/>
      <bottom style="thin">
        <color theme="0" tint="-0.15"/>
      </bottom>
      <diagonal/>
    </border>
    <border>
      <left/>
      <right/>
      <top style="thin">
        <color theme="0" tint="-0.15"/>
      </top>
      <bottom style="thin">
        <color theme="0" tint="-0.15"/>
      </bottom>
      <diagonal/>
    </border>
    <border>
      <left/>
      <right/>
      <top style="thin">
        <color theme="0" tint="-0.15"/>
      </top>
      <bottom style="thin">
        <color theme="8" tint="0.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ck">
        <color theme="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6" fillId="11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6" borderId="17" applyNumberFormat="0" applyFont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32" fillId="18" borderId="20" applyNumberFormat="0" applyAlignment="0" applyProtection="0">
      <alignment vertical="center"/>
    </xf>
    <xf numFmtId="0" fontId="33" fillId="18" borderId="18" applyNumberFormat="0" applyAlignment="0" applyProtection="0">
      <alignment vertical="center"/>
    </xf>
    <xf numFmtId="0" fontId="34" fillId="21" borderId="21" applyNumberFormat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35" fillId="0" borderId="22" applyNumberFormat="0" applyFill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</cellStyleXfs>
  <cellXfs count="1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177" fontId="0" fillId="2" borderId="1" xfId="0" applyNumberFormat="1" applyFill="1" applyBorder="1">
      <alignment vertical="center"/>
    </xf>
    <xf numFmtId="0" fontId="0" fillId="2" borderId="1" xfId="0" applyFill="1" applyBorder="1" applyAlignment="1">
      <alignment horizontal="center" vertical="center" shrinkToFit="1"/>
    </xf>
    <xf numFmtId="0" fontId="0" fillId="2" borderId="0" xfId="0" applyFill="1" applyAlignment="1">
      <alignment horizontal="center" vertical="center"/>
    </xf>
    <xf numFmtId="0" fontId="0" fillId="0" borderId="0" xfId="0" applyBorder="1">
      <alignment vertical="center"/>
    </xf>
    <xf numFmtId="0" fontId="1" fillId="3" borderId="0" xfId="0" applyFont="1" applyFill="1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3" fillId="4" borderId="0" xfId="0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left" vertical="center"/>
    </xf>
    <xf numFmtId="0" fontId="4" fillId="5" borderId="2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left" vertical="center"/>
    </xf>
    <xf numFmtId="0" fontId="5" fillId="5" borderId="0" xfId="0" applyFont="1" applyFill="1" applyAlignment="1">
      <alignment horizontal="left" vertical="center"/>
    </xf>
    <xf numFmtId="0" fontId="6" fillId="5" borderId="0" xfId="0" applyFont="1" applyFill="1" applyAlignment="1">
      <alignment horizontal="right" vertical="center"/>
    </xf>
    <xf numFmtId="0" fontId="7" fillId="5" borderId="0" xfId="0" applyFont="1" applyFill="1" applyAlignment="1">
      <alignment horizontal="left" vertical="center" indent="2"/>
    </xf>
    <xf numFmtId="0" fontId="6" fillId="5" borderId="0" xfId="0" applyFont="1" applyFill="1" applyAlignment="1">
      <alignment horizontal="left" vertical="center"/>
    </xf>
    <xf numFmtId="49" fontId="1" fillId="3" borderId="0" xfId="0" applyNumberFormat="1" applyFont="1" applyFill="1" applyAlignment="1">
      <alignment horizontal="left" vertical="center"/>
    </xf>
    <xf numFmtId="49" fontId="0" fillId="4" borderId="0" xfId="0" applyNumberFormat="1" applyFill="1" applyAlignment="1">
      <alignment horizontal="center" vertical="center"/>
    </xf>
    <xf numFmtId="0" fontId="8" fillId="4" borderId="0" xfId="0" applyFont="1" applyFill="1" applyAlignment="1">
      <alignment horizontal="center" vertical="center" shrinkToFit="1"/>
    </xf>
    <xf numFmtId="0" fontId="0" fillId="4" borderId="0" xfId="0" applyFill="1" applyAlignment="1">
      <alignment horizontal="center" vertical="center" shrinkToFit="1"/>
    </xf>
    <xf numFmtId="0" fontId="0" fillId="0" borderId="0" xfId="0" applyFill="1" applyAlignment="1">
      <alignment horizontal="center" vertical="center" shrinkToFit="1"/>
    </xf>
    <xf numFmtId="0" fontId="0" fillId="0" borderId="3" xfId="0" applyFill="1" applyBorder="1" applyAlignment="1" applyProtection="1">
      <alignment horizontal="center" vertical="center" shrinkToFit="1"/>
      <protection locked="0"/>
    </xf>
    <xf numFmtId="49" fontId="0" fillId="0" borderId="3" xfId="0" applyNumberFormat="1" applyFill="1" applyBorder="1" applyAlignment="1" applyProtection="1">
      <alignment horizontal="center" vertical="center" shrinkToFit="1"/>
      <protection locked="0"/>
    </xf>
    <xf numFmtId="0" fontId="0" fillId="0" borderId="0" xfId="0" applyFill="1" applyAlignment="1">
      <alignment vertical="center" shrinkToFit="1"/>
    </xf>
    <xf numFmtId="0" fontId="0" fillId="4" borderId="0" xfId="0" applyFill="1" applyAlignment="1">
      <alignment vertical="center" shrinkToFit="1"/>
    </xf>
    <xf numFmtId="0" fontId="0" fillId="0" borderId="0" xfId="0" applyFill="1" applyAlignment="1">
      <alignment horizontal="center" vertical="center"/>
    </xf>
    <xf numFmtId="0" fontId="8" fillId="0" borderId="0" xfId="0" applyFont="1" applyFill="1" applyAlignment="1">
      <alignment horizontal="center" vertical="center" shrinkToFit="1"/>
    </xf>
    <xf numFmtId="49" fontId="0" fillId="0" borderId="0" xfId="0" applyNumberFormat="1" applyFill="1" applyAlignment="1">
      <alignment horizontal="center" vertical="center"/>
    </xf>
    <xf numFmtId="49" fontId="8" fillId="0" borderId="0" xfId="0" applyNumberFormat="1" applyFont="1" applyFill="1" applyAlignment="1">
      <alignment horizontal="center" vertical="center" shrinkToFit="1"/>
    </xf>
    <xf numFmtId="0" fontId="0" fillId="5" borderId="0" xfId="0" applyFill="1" applyAlignment="1">
      <alignment horizontal="center" vertical="center" shrinkToFit="1"/>
    </xf>
    <xf numFmtId="0" fontId="0" fillId="5" borderId="3" xfId="0" applyFill="1" applyBorder="1" applyAlignment="1" applyProtection="1">
      <alignment horizontal="center" vertical="center" shrinkToFit="1"/>
      <protection locked="0"/>
    </xf>
    <xf numFmtId="49" fontId="0" fillId="5" borderId="3" xfId="0" applyNumberFormat="1" applyFill="1" applyBorder="1" applyAlignment="1" applyProtection="1">
      <alignment horizontal="center" vertical="center" shrinkToFit="1"/>
      <protection locked="0"/>
    </xf>
    <xf numFmtId="0" fontId="0" fillId="5" borderId="4" xfId="0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 shrinkToFit="1"/>
    </xf>
    <xf numFmtId="49" fontId="0" fillId="5" borderId="4" xfId="0" applyNumberFormat="1" applyFill="1" applyBorder="1" applyAlignment="1">
      <alignment horizontal="center" vertical="center"/>
    </xf>
    <xf numFmtId="49" fontId="8" fillId="5" borderId="0" xfId="0" applyNumberFormat="1" applyFont="1" applyFill="1" applyAlignment="1">
      <alignment horizontal="center" vertical="center" shrinkToFit="1"/>
    </xf>
    <xf numFmtId="0" fontId="0" fillId="4" borderId="0" xfId="0" applyFill="1" applyAlignment="1">
      <alignment vertical="center"/>
    </xf>
    <xf numFmtId="0" fontId="8" fillId="4" borderId="0" xfId="0" applyFont="1" applyFill="1" applyAlignment="1">
      <alignment vertical="center" shrinkToFit="1"/>
    </xf>
    <xf numFmtId="176" fontId="0" fillId="0" borderId="3" xfId="0" applyNumberFormat="1" applyFill="1" applyBorder="1" applyAlignment="1" applyProtection="1">
      <alignment horizontal="right" vertical="center" shrinkToFit="1"/>
      <protection locked="0"/>
    </xf>
    <xf numFmtId="176" fontId="0" fillId="4" borderId="0" xfId="0" applyNumberFormat="1" applyFill="1" applyAlignment="1">
      <alignment horizontal="right" vertical="center"/>
    </xf>
    <xf numFmtId="176" fontId="0" fillId="0" borderId="0" xfId="0" applyNumberFormat="1" applyFill="1" applyAlignment="1">
      <alignment horizontal="right" vertical="center"/>
    </xf>
    <xf numFmtId="176" fontId="8" fillId="0" borderId="0" xfId="0" applyNumberFormat="1" applyFont="1" applyFill="1" applyAlignment="1">
      <alignment horizontal="center" vertical="center" shrinkToFit="1"/>
    </xf>
    <xf numFmtId="0" fontId="0" fillId="0" borderId="0" xfId="0" applyFill="1" applyAlignment="1">
      <alignment vertical="center"/>
    </xf>
    <xf numFmtId="0" fontId="8" fillId="0" borderId="0" xfId="0" applyFont="1" applyFill="1" applyAlignment="1">
      <alignment vertical="center" shrinkToFit="1"/>
    </xf>
    <xf numFmtId="178" fontId="0" fillId="0" borderId="3" xfId="0" applyNumberFormat="1" applyFill="1" applyBorder="1" applyAlignment="1" applyProtection="1">
      <alignment horizontal="center" vertical="center" shrinkToFit="1"/>
      <protection locked="0"/>
    </xf>
    <xf numFmtId="178" fontId="0" fillId="4" borderId="0" xfId="0" applyNumberFormat="1" applyFill="1" applyAlignment="1">
      <alignment horizontal="center" vertical="center"/>
    </xf>
    <xf numFmtId="178" fontId="0" fillId="0" borderId="0" xfId="0" applyNumberFormat="1" applyFill="1" applyAlignment="1">
      <alignment horizontal="center" vertical="center"/>
    </xf>
    <xf numFmtId="178" fontId="8" fillId="0" borderId="0" xfId="0" applyNumberFormat="1" applyFont="1" applyFill="1" applyAlignment="1">
      <alignment horizontal="center" vertical="center" shrinkToFit="1"/>
    </xf>
    <xf numFmtId="0" fontId="0" fillId="0" borderId="3" xfId="0" applyFill="1" applyBorder="1" applyAlignment="1">
      <alignment horizontal="center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0" fontId="9" fillId="0" borderId="0" xfId="0" applyFont="1" applyFill="1" applyBorder="1" applyAlignment="1">
      <alignment horizontal="left"/>
    </xf>
    <xf numFmtId="0" fontId="10" fillId="0" borderId="0" xfId="0" applyFont="1" applyFill="1" applyBorder="1" applyAlignment="1"/>
    <xf numFmtId="0" fontId="11" fillId="0" borderId="0" xfId="0" applyFont="1" applyFill="1" applyBorder="1" applyAlignment="1">
      <alignment horizontal="right"/>
    </xf>
    <xf numFmtId="0" fontId="12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 vertical="center" shrinkToFit="1"/>
    </xf>
    <xf numFmtId="176" fontId="0" fillId="0" borderId="5" xfId="0" applyNumberFormat="1" applyFill="1" applyBorder="1" applyAlignment="1">
      <alignment horizontal="right" vertical="center" shrinkToFit="1"/>
    </xf>
    <xf numFmtId="0" fontId="0" fillId="4" borderId="0" xfId="0" applyFill="1" applyAlignment="1">
      <alignment horizontal="left"/>
    </xf>
    <xf numFmtId="0" fontId="0" fillId="4" borderId="0" xfId="0" applyFill="1" applyAlignment="1">
      <alignment horizontal="left" vertical="top"/>
    </xf>
    <xf numFmtId="0" fontId="0" fillId="4" borderId="0" xfId="0" applyFill="1" applyAlignment="1">
      <alignment horizontal="left" vertical="center"/>
    </xf>
    <xf numFmtId="0" fontId="0" fillId="4" borderId="0" xfId="0" applyFill="1">
      <alignment vertical="center"/>
    </xf>
    <xf numFmtId="0" fontId="0" fillId="0" borderId="0" xfId="0" applyFill="1" applyAlignment="1">
      <alignment horizontal="left"/>
    </xf>
    <xf numFmtId="0" fontId="13" fillId="0" borderId="0" xfId="0" applyFont="1" applyFill="1" applyAlignment="1">
      <alignment horizontal="center"/>
    </xf>
    <xf numFmtId="0" fontId="0" fillId="0" borderId="0" xfId="0" applyFill="1" applyAlignment="1">
      <alignment horizontal="left" vertical="top"/>
    </xf>
    <xf numFmtId="0" fontId="14" fillId="4" borderId="6" xfId="0" applyFont="1" applyFill="1" applyBorder="1" applyAlignment="1">
      <alignment horizontal="center" vertical="center"/>
    </xf>
    <xf numFmtId="7" fontId="14" fillId="4" borderId="6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5" fillId="0" borderId="0" xfId="0" applyFont="1" applyFill="1" applyAlignment="1">
      <alignment horizontal="left" vertical="top"/>
    </xf>
    <xf numFmtId="179" fontId="0" fillId="0" borderId="0" xfId="0" applyNumberForma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0" fontId="5" fillId="0" borderId="0" xfId="0" applyFont="1" applyFill="1" applyAlignment="1">
      <alignment horizontal="center" vertical="center"/>
    </xf>
    <xf numFmtId="0" fontId="0" fillId="0" borderId="7" xfId="0" applyFill="1" applyBorder="1" applyAlignment="1">
      <alignment horizontal="center" vertical="center" shrinkToFit="1"/>
    </xf>
    <xf numFmtId="180" fontId="8" fillId="4" borderId="7" xfId="0" applyNumberFormat="1" applyFont="1" applyFill="1" applyBorder="1" applyAlignment="1">
      <alignment horizontal="center" vertical="center" shrinkToFit="1"/>
    </xf>
    <xf numFmtId="180" fontId="8" fillId="0" borderId="7" xfId="0" applyNumberFormat="1" applyFont="1" applyFill="1" applyBorder="1" applyAlignment="1">
      <alignment horizontal="center" vertical="center" shrinkToFit="1"/>
    </xf>
    <xf numFmtId="181" fontId="10" fillId="0" borderId="8" xfId="0" applyNumberFormat="1" applyFont="1" applyFill="1" applyBorder="1" applyAlignment="1">
      <alignment horizontal="center" vertical="center" shrinkToFit="1"/>
    </xf>
    <xf numFmtId="0" fontId="0" fillId="4" borderId="8" xfId="0" applyFill="1" applyBorder="1" applyAlignment="1">
      <alignment horizontal="center" vertical="center" shrinkToFit="1"/>
    </xf>
    <xf numFmtId="0" fontId="0" fillId="0" borderId="8" xfId="0" applyFill="1" applyBorder="1" applyAlignment="1">
      <alignment horizontal="center" vertical="center" shrinkToFit="1"/>
    </xf>
    <xf numFmtId="181" fontId="10" fillId="0" borderId="9" xfId="0" applyNumberFormat="1" applyFont="1" applyFill="1" applyBorder="1" applyAlignment="1">
      <alignment horizontal="center" vertical="center" shrinkToFit="1"/>
    </xf>
    <xf numFmtId="0" fontId="0" fillId="4" borderId="9" xfId="0" applyFill="1" applyBorder="1" applyAlignment="1">
      <alignment horizontal="center" vertical="center" shrinkToFit="1"/>
    </xf>
    <xf numFmtId="0" fontId="0" fillId="0" borderId="9" xfId="0" applyFill="1" applyBorder="1" applyAlignment="1">
      <alignment horizontal="center" vertical="center" shrinkToFit="1"/>
    </xf>
    <xf numFmtId="181" fontId="10" fillId="0" borderId="10" xfId="0" applyNumberFormat="1" applyFont="1" applyFill="1" applyBorder="1" applyAlignment="1">
      <alignment horizontal="center" vertical="center" shrinkToFit="1"/>
    </xf>
    <xf numFmtId="0" fontId="0" fillId="4" borderId="10" xfId="0" applyFill="1" applyBorder="1" applyAlignment="1">
      <alignment horizontal="center" vertical="center" shrinkToFit="1"/>
    </xf>
    <xf numFmtId="0" fontId="0" fillId="0" borderId="10" xfId="0" applyFill="1" applyBorder="1" applyAlignment="1">
      <alignment horizontal="center" vertical="center" shrinkToFit="1"/>
    </xf>
    <xf numFmtId="0" fontId="0" fillId="0" borderId="0" xfId="0" applyFill="1" applyAlignment="1">
      <alignment horizontal="right" vertic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16" fillId="5" borderId="0" xfId="0" applyFont="1" applyFill="1" applyAlignment="1" applyProtection="1">
      <alignment horizontal="center" vertical="center"/>
      <protection locked="0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right"/>
    </xf>
    <xf numFmtId="0" fontId="0" fillId="5" borderId="11" xfId="0" applyFill="1" applyBorder="1" applyAlignment="1" applyProtection="1">
      <alignment horizontal="center" shrinkToFit="1"/>
      <protection locked="0"/>
    </xf>
    <xf numFmtId="0" fontId="17" fillId="5" borderId="1" xfId="0" applyFont="1" applyFill="1" applyBorder="1" applyAlignment="1">
      <alignment horizontal="center" vertical="center"/>
    </xf>
    <xf numFmtId="0" fontId="0" fillId="5" borderId="1" xfId="0" applyFill="1" applyBorder="1" applyAlignment="1" applyProtection="1">
      <alignment horizontal="center" vertical="center" shrinkToFit="1"/>
    </xf>
    <xf numFmtId="0" fontId="0" fillId="5" borderId="1" xfId="0" applyFill="1" applyBorder="1" applyAlignment="1" applyProtection="1">
      <alignment horizontal="center" vertical="center" shrinkToFit="1"/>
      <protection locked="0"/>
    </xf>
    <xf numFmtId="176" fontId="0" fillId="5" borderId="1" xfId="0" applyNumberFormat="1" applyFill="1" applyBorder="1" applyAlignment="1" applyProtection="1">
      <alignment horizontal="center" vertical="center" shrinkToFit="1"/>
      <protection locked="0"/>
    </xf>
    <xf numFmtId="0" fontId="17" fillId="5" borderId="12" xfId="0" applyFont="1" applyFill="1" applyBorder="1" applyAlignment="1">
      <alignment horizontal="right" vertical="center"/>
    </xf>
    <xf numFmtId="7" fontId="17" fillId="5" borderId="13" xfId="0" applyNumberFormat="1" applyFont="1" applyFill="1" applyBorder="1" applyAlignment="1" applyProtection="1">
      <alignment horizontal="left" vertical="center"/>
      <protection hidden="1"/>
    </xf>
    <xf numFmtId="0" fontId="17" fillId="5" borderId="13" xfId="0" applyFont="1" applyFill="1" applyBorder="1" applyAlignment="1">
      <alignment horizontal="right" vertical="center"/>
    </xf>
    <xf numFmtId="0" fontId="17" fillId="5" borderId="13" xfId="0" applyFont="1" applyFill="1" applyBorder="1" applyAlignment="1" applyProtection="1">
      <alignment horizontal="left" vertical="center"/>
      <protection hidden="1"/>
    </xf>
    <xf numFmtId="0" fontId="0" fillId="5" borderId="0" xfId="0" applyFill="1" applyAlignment="1" applyProtection="1">
      <alignment horizontal="right"/>
      <protection locked="0"/>
    </xf>
    <xf numFmtId="0" fontId="0" fillId="5" borderId="0" xfId="0" applyFill="1" applyAlignment="1" applyProtection="1">
      <alignment horizontal="left"/>
      <protection locked="0"/>
    </xf>
    <xf numFmtId="0" fontId="0" fillId="5" borderId="0" xfId="0" applyFill="1" applyAlignment="1" applyProtection="1">
      <alignment horizontal="right" vertical="center"/>
      <protection locked="0"/>
    </xf>
    <xf numFmtId="0" fontId="0" fillId="5" borderId="0" xfId="0" applyFill="1" applyAlignment="1" applyProtection="1">
      <alignment horizontal="left" vertical="center"/>
      <protection locked="0"/>
    </xf>
    <xf numFmtId="0" fontId="0" fillId="5" borderId="0" xfId="0" applyFill="1" applyAlignment="1" applyProtection="1">
      <alignment horizontal="center" vertical="center"/>
      <protection locked="0"/>
    </xf>
    <xf numFmtId="0" fontId="18" fillId="5" borderId="0" xfId="0" applyFont="1" applyFill="1" applyAlignment="1">
      <alignment horizontal="right" vertical="center"/>
    </xf>
    <xf numFmtId="0" fontId="18" fillId="5" borderId="0" xfId="0" applyFont="1" applyFill="1" applyAlignment="1" applyProtection="1">
      <alignment horizontal="left" vertical="center" shrinkToFit="1"/>
      <protection locked="0"/>
    </xf>
    <xf numFmtId="178" fontId="0" fillId="5" borderId="14" xfId="0" applyNumberFormat="1" applyFill="1" applyBorder="1" applyAlignment="1" applyProtection="1">
      <alignment horizontal="center" shrinkToFit="1"/>
      <protection locked="0"/>
    </xf>
    <xf numFmtId="176" fontId="0" fillId="5" borderId="1" xfId="0" applyNumberFormat="1" applyFill="1" applyBorder="1" applyAlignment="1" applyProtection="1">
      <alignment horizontal="center" vertical="center" shrinkToFit="1"/>
    </xf>
    <xf numFmtId="0" fontId="17" fillId="5" borderId="15" xfId="0" applyFont="1" applyFill="1" applyBorder="1" applyAlignment="1" applyProtection="1">
      <alignment horizontal="left" vertical="center"/>
      <protection hidden="1"/>
    </xf>
    <xf numFmtId="0" fontId="0" fillId="5" borderId="0" xfId="0" applyFill="1" applyAlignment="1">
      <alignment horizontal="right" shrinkToFit="1"/>
    </xf>
    <xf numFmtId="0" fontId="18" fillId="5" borderId="0" xfId="0" applyFont="1" applyFill="1" applyAlignment="1" applyProtection="1">
      <alignment horizontal="left" vertical="center"/>
      <protection locked="0"/>
    </xf>
    <xf numFmtId="178" fontId="0" fillId="5" borderId="14" xfId="0" applyNumberFormat="1" applyFill="1" applyBorder="1" applyAlignment="1" applyProtection="1">
      <alignment horizontal="center"/>
      <protection locked="0"/>
    </xf>
    <xf numFmtId="0" fontId="9" fillId="0" borderId="0" xfId="0" applyFont="1" applyFill="1" applyBorder="1" applyAlignment="1" quotePrefix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theme="5" tint="0.799981688894314"/>
        </patternFill>
      </fill>
    </dxf>
    <dxf>
      <font>
        <color theme="0" tint="-0.25"/>
      </font>
    </dxf>
  </dxfs>
  <tableStyles count="0" defaultTableStyle="TableStyleMedium2" defaultPivotStyle="PivotStyleLight16"/>
  <colors>
    <mruColors>
      <color rgb="00D9E1F2"/>
      <color rgb="00FF6767"/>
      <color rgb="001DDF6B"/>
      <color rgb="007DDDA1"/>
      <color rgb="00E9F3E9"/>
      <color rgb="00F4F9F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spc="0" baseline="0">
                <a:solidFill>
                  <a:sysClr val="windowText" lastClr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b="1">
                <a:solidFill>
                  <a:sysClr val="windowText" lastClr="000000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销售额一览</a:t>
            </a:r>
            <a:endParaRPr b="1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endParaRPr>
          </a:p>
        </c:rich>
      </c:tx>
      <c:layout>
        <c:manualLayout>
          <c:xMode val="edge"/>
          <c:yMode val="edge"/>
          <c:x val="0.0414158058178592"/>
          <c:y val="0.061013665316752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65555485138475"/>
          <c:y val="0.233161833489242"/>
          <c:w val="0.918334495215159"/>
          <c:h val="0.59504209541627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销售额一览!$C$15</c:f>
              <c:strCache>
                <c:ptCount val="1"/>
                <c:pt idx="0">
                  <c:v>销售额</c:v>
                </c:pt>
              </c:strCache>
            </c:strRef>
          </c:tx>
          <c:spPr>
            <a:solidFill>
              <a:srgbClr val="FF6767"/>
            </a:solidFill>
            <a:ln>
              <a:noFill/>
            </a:ln>
            <a:effectLst/>
          </c:spPr>
          <c:invertIfNegative val="0"/>
          <c:dLbls>
            <c:numFmt formatCode="General;General;;General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销售额一览!$D$14:$O$14</c:f>
              <c:numCache>
                <c:formatCode>0"月"</c:formatCode>
                <c:ptCount val="12"/>
                <c:pt idx="0" c:formatCode="0&quot;月&quot;">
                  <c:v>1</c:v>
                </c:pt>
                <c:pt idx="1" c:formatCode="0&quot;月&quot;">
                  <c:v>2</c:v>
                </c:pt>
                <c:pt idx="2" c:formatCode="0&quot;月&quot;">
                  <c:v>3</c:v>
                </c:pt>
                <c:pt idx="3" c:formatCode="0&quot;月&quot;">
                  <c:v>4</c:v>
                </c:pt>
                <c:pt idx="4" c:formatCode="0&quot;月&quot;">
                  <c:v>5</c:v>
                </c:pt>
                <c:pt idx="5" c:formatCode="0&quot;月&quot;">
                  <c:v>6</c:v>
                </c:pt>
                <c:pt idx="6" c:formatCode="0&quot;月&quot;">
                  <c:v>7</c:v>
                </c:pt>
                <c:pt idx="7" c:formatCode="0&quot;月&quot;">
                  <c:v>8</c:v>
                </c:pt>
                <c:pt idx="8" c:formatCode="0&quot;月&quot;">
                  <c:v>9</c:v>
                </c:pt>
                <c:pt idx="9" c:formatCode="0&quot;月&quot;">
                  <c:v>10</c:v>
                </c:pt>
                <c:pt idx="10" c:formatCode="0&quot;月&quot;">
                  <c:v>11</c:v>
                </c:pt>
                <c:pt idx="11" c:formatCode="0&quot;月&quot;">
                  <c:v>12</c:v>
                </c:pt>
              </c:numCache>
            </c:numRef>
          </c:cat>
          <c:val>
            <c:numRef>
              <c:f>销售额一览!$D$15:$O$15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13</c:v>
                </c:pt>
                <c:pt idx="8">
                  <c:v>36</c:v>
                </c:pt>
                <c:pt idx="9">
                  <c:v>6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8865300"/>
        <c:axId val="409503518"/>
      </c:barChart>
      <c:lineChart>
        <c:grouping val="standard"/>
        <c:varyColors val="0"/>
        <c:ser>
          <c:idx val="0"/>
          <c:order val="1"/>
          <c:tx>
            <c:strRef>
              <c:f>销售额一览!$C$15</c:f>
              <c:strCache>
                <c:ptCount val="1"/>
                <c:pt idx="0">
                  <c:v>销售额</c:v>
                </c:pt>
              </c:strCache>
            </c:strRef>
          </c:tx>
          <c:spPr>
            <a:ln w="1270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chemeClr val="tx1">
                  <a:lumMod val="75000"/>
                  <a:lumOff val="25000"/>
                </a:schemeClr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elete val="1"/>
          </c:dLbls>
          <c:cat>
            <c:numRef>
              <c:f>销售额一览!$D$14:$O$14</c:f>
              <c:numCache>
                <c:formatCode>0"月"</c:formatCode>
                <c:ptCount val="12"/>
                <c:pt idx="0" c:formatCode="0&quot;月&quot;">
                  <c:v>1</c:v>
                </c:pt>
                <c:pt idx="1" c:formatCode="0&quot;月&quot;">
                  <c:v>2</c:v>
                </c:pt>
                <c:pt idx="2" c:formatCode="0&quot;月&quot;">
                  <c:v>3</c:v>
                </c:pt>
                <c:pt idx="3" c:formatCode="0&quot;月&quot;">
                  <c:v>4</c:v>
                </c:pt>
                <c:pt idx="4" c:formatCode="0&quot;月&quot;">
                  <c:v>5</c:v>
                </c:pt>
                <c:pt idx="5" c:formatCode="0&quot;月&quot;">
                  <c:v>6</c:v>
                </c:pt>
                <c:pt idx="6" c:formatCode="0&quot;月&quot;">
                  <c:v>7</c:v>
                </c:pt>
                <c:pt idx="7" c:formatCode="0&quot;月&quot;">
                  <c:v>8</c:v>
                </c:pt>
                <c:pt idx="8" c:formatCode="0&quot;月&quot;">
                  <c:v>9</c:v>
                </c:pt>
                <c:pt idx="9" c:formatCode="0&quot;月&quot;">
                  <c:v>10</c:v>
                </c:pt>
                <c:pt idx="10" c:formatCode="0&quot;月&quot;">
                  <c:v>11</c:v>
                </c:pt>
                <c:pt idx="11" c:formatCode="0&quot;月&quot;">
                  <c:v>12</c:v>
                </c:pt>
              </c:numCache>
            </c:numRef>
          </c:cat>
          <c:val>
            <c:numRef>
              <c:f>销售额一览!$D$15:$O$15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13</c:v>
                </c:pt>
                <c:pt idx="8">
                  <c:v>36</c:v>
                </c:pt>
                <c:pt idx="9">
                  <c:v>6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8865300"/>
        <c:axId val="409503518"/>
      </c:lineChart>
      <c:catAx>
        <c:axId val="9688653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9503518"/>
        <c:crosses val="autoZero"/>
        <c:auto val="1"/>
        <c:lblAlgn val="ctr"/>
        <c:lblOffset val="100"/>
        <c:noMultiLvlLbl val="0"/>
      </c:catAx>
      <c:valAx>
        <c:axId val="40950351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8865300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43428297821403"/>
          <c:y val="0.0992317541613316"/>
          <c:w val="0.863706009097438"/>
          <c:h val="0.78113529662825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6767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invertIfNegative val="0"/>
            <c:bubble3D val="0"/>
            <c:spPr>
              <a:solidFill>
                <a:srgbClr val="7DDDA1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利润报表!$C$8:$E$8</c:f>
              <c:strCache>
                <c:ptCount val="3"/>
                <c:pt idx="0">
                  <c:v>进货金额</c:v>
                </c:pt>
                <c:pt idx="1">
                  <c:v>销售金额</c:v>
                </c:pt>
                <c:pt idx="2">
                  <c:v>净利润</c:v>
                </c:pt>
              </c:strCache>
            </c:strRef>
          </c:cat>
          <c:val>
            <c:numRef>
              <c:f>利润报表!$C$7:$E$7</c:f>
              <c:numCache>
                <c:formatCode>General</c:formatCode>
                <c:ptCount val="3"/>
                <c:pt idx="0">
                  <c:v>112</c:v>
                </c:pt>
                <c:pt idx="1">
                  <c:v>49</c:v>
                </c:pt>
                <c:pt idx="2">
                  <c:v>-63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overlap val="-27"/>
        <c:axId val="660406403"/>
        <c:axId val="60251844"/>
      </c:barChart>
      <c:catAx>
        <c:axId val="6604064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60251844"/>
        <c:crosses val="autoZero"/>
        <c:auto val="1"/>
        <c:lblAlgn val="ctr"/>
        <c:lblOffset val="100"/>
        <c:noMultiLvlLbl val="0"/>
      </c:catAx>
      <c:valAx>
        <c:axId val="602518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04064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sz="1200"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进出库金额</a:t>
            </a:r>
            <a:endParaRPr sz="12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/>
          <c:invertIfNegative val="1"/>
          <c:dPt>
            <c:idx val="0"/>
            <c:invertIfNegative val="1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产品查询!$C$9:$G$9</c:f>
              <c:strCache>
                <c:ptCount val="5"/>
                <c:pt idx="0">
                  <c:v>期初金额</c:v>
                </c:pt>
                <c:pt idx="1">
                  <c:v>进货金额</c:v>
                </c:pt>
                <c:pt idx="2">
                  <c:v>发货金额</c:v>
                </c:pt>
                <c:pt idx="3">
                  <c:v>库存金额</c:v>
                </c:pt>
                <c:pt idx="4">
                  <c:v>销售利润</c:v>
                </c:pt>
              </c:strCache>
            </c:strRef>
          </c:cat>
          <c:val>
            <c:numRef>
              <c:f>产品查询!$C$10:$G$10</c:f>
              <c:numCache>
                <c:formatCode>General</c:formatCode>
                <c:ptCount val="5"/>
                <c:pt idx="0">
                  <c:v>12</c:v>
                </c:pt>
                <c:pt idx="1">
                  <c:v>21</c:v>
                </c:pt>
                <c:pt idx="2">
                  <c:v>30</c:v>
                </c:pt>
                <c:pt idx="3">
                  <c:v>3</c:v>
                </c:pt>
                <c:pt idx="4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887890"/>
        <c:axId val="402167243"/>
      </c:barChart>
      <c:catAx>
        <c:axId val="45088789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402167243"/>
        <c:crosses val="autoZero"/>
        <c:auto val="1"/>
        <c:lblAlgn val="ctr"/>
        <c:lblOffset val="100"/>
        <c:noMultiLvlLbl val="0"/>
      </c:catAx>
      <c:valAx>
        <c:axId val="4021672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45088789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altLang="en-US" sz="1200"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进出库数量</a:t>
            </a:r>
            <a:endParaRPr altLang="en-US" sz="12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endParaRPr>
          </a:p>
        </c:rich>
      </c:tx>
      <c:layout>
        <c:manualLayout>
          <c:xMode val="edge"/>
          <c:yMode val="edge"/>
          <c:x val="0.363911845730028"/>
          <c:y val="0.042328042328042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产品查询!$C$7:$F$7</c:f>
              <c:strCache>
                <c:ptCount val="4"/>
                <c:pt idx="0">
                  <c:v>期初数量</c:v>
                </c:pt>
                <c:pt idx="1">
                  <c:v>累计进货</c:v>
                </c:pt>
                <c:pt idx="2">
                  <c:v>累计发货</c:v>
                </c:pt>
                <c:pt idx="3">
                  <c:v>当前库存</c:v>
                </c:pt>
              </c:strCache>
            </c:strRef>
          </c:cat>
          <c:val>
            <c:numRef>
              <c:f>产品查询!$C$8:$F$8</c:f>
              <c:numCache>
                <c:formatCode>General</c:formatCode>
                <c:ptCount val="4"/>
                <c:pt idx="0">
                  <c:v>12</c:v>
                </c:pt>
                <c:pt idx="1">
                  <c:v>21</c:v>
                </c:pt>
                <c:pt idx="2">
                  <c:v>30</c:v>
                </c:pt>
                <c:pt idx="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261877"/>
        <c:axId val="142324460"/>
      </c:barChart>
      <c:catAx>
        <c:axId val="5782618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142324460"/>
        <c:crosses val="autoZero"/>
        <c:auto val="1"/>
        <c:lblAlgn val="ctr"/>
        <c:lblOffset val="100"/>
        <c:noMultiLvlLbl val="0"/>
      </c:catAx>
      <c:valAx>
        <c:axId val="1423244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57826187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Lines="12" dx="16" fmlaLink="辅助!$B$1" fmlaRange="辅助!$A$2:$A$11" noThreeD="1" page="10" sel="1" val="0"/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hyperlink" Target="#&#20351;&#29992;&#35828;&#26126;!A31"/><Relationship Id="rId8" Type="http://schemas.openxmlformats.org/officeDocument/2006/relationships/hyperlink" Target="#&#20351;&#29992;&#35828;&#26126;!A30"/><Relationship Id="rId7" Type="http://schemas.openxmlformats.org/officeDocument/2006/relationships/hyperlink" Target="#&#20351;&#29992;&#35828;&#26126;!A29"/><Relationship Id="rId6" Type="http://schemas.openxmlformats.org/officeDocument/2006/relationships/hyperlink" Target="#&#20351;&#29992;&#35828;&#26126;!A28"/><Relationship Id="rId5" Type="http://schemas.openxmlformats.org/officeDocument/2006/relationships/hyperlink" Target="#&#20351;&#29992;&#35828;&#26126;!A27"/><Relationship Id="rId4" Type="http://schemas.openxmlformats.org/officeDocument/2006/relationships/hyperlink" Target="#&#20351;&#29992;&#35828;&#26126;!A26"/><Relationship Id="rId3" Type="http://schemas.openxmlformats.org/officeDocument/2006/relationships/hyperlink" Target="#&#20351;&#29992;&#35828;&#26126;!A25"/><Relationship Id="rId2" Type="http://schemas.openxmlformats.org/officeDocument/2006/relationships/hyperlink" Target="#&#20351;&#29992;&#35828;&#26126;!A24"/><Relationship Id="rId19" Type="http://schemas.openxmlformats.org/officeDocument/2006/relationships/hyperlink" Target="#&#20351;&#29992;&#35828;&#26126;!A40"/><Relationship Id="rId18" Type="http://schemas.openxmlformats.org/officeDocument/2006/relationships/hyperlink" Target="https://chn.docer.com/works?userid=208634701" TargetMode="External"/><Relationship Id="rId17" Type="http://schemas.openxmlformats.org/officeDocument/2006/relationships/hyperlink" Target="#&#20351;&#29992;&#35828;&#26126;!A39"/><Relationship Id="rId16" Type="http://schemas.openxmlformats.org/officeDocument/2006/relationships/hyperlink" Target="#&#20351;&#29992;&#35828;&#26126;!A38"/><Relationship Id="rId15" Type="http://schemas.openxmlformats.org/officeDocument/2006/relationships/hyperlink" Target="#&#20351;&#29992;&#35828;&#26126;!A37"/><Relationship Id="rId14" Type="http://schemas.openxmlformats.org/officeDocument/2006/relationships/hyperlink" Target="#&#20351;&#29992;&#35828;&#26126;!A36"/><Relationship Id="rId13" Type="http://schemas.openxmlformats.org/officeDocument/2006/relationships/hyperlink" Target="#&#20351;&#29992;&#35828;&#26126;!A35"/><Relationship Id="rId12" Type="http://schemas.openxmlformats.org/officeDocument/2006/relationships/hyperlink" Target="#&#20351;&#29992;&#35828;&#26126;!A34"/><Relationship Id="rId11" Type="http://schemas.openxmlformats.org/officeDocument/2006/relationships/hyperlink" Target="#&#20351;&#29992;&#35828;&#26126;!A33"/><Relationship Id="rId10" Type="http://schemas.openxmlformats.org/officeDocument/2006/relationships/hyperlink" Target="#&#20351;&#29992;&#35828;&#26126;!A32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hyperlink" Target="#&#20351;&#29992;&#35828;&#26126;!A23"/><Relationship Id="rId2" Type="http://schemas.openxmlformats.org/officeDocument/2006/relationships/hyperlink" Target="#&#20351;&#29992;&#35828;&#26126;!A22"/><Relationship Id="rId1" Type="http://schemas.openxmlformats.org/officeDocument/2006/relationships/hyperlink" Target="#&#20351;&#29992;&#35828;&#26126;!A2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hyperlink" Target="#&#20351;&#29992;&#35828;&#26126;!A42"/><Relationship Id="rId1" Type="http://schemas.openxmlformats.org/officeDocument/2006/relationships/hyperlink" Target="#&#20351;&#29992;&#35828;&#26126;!A4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hyperlink" Target="#&#20351;&#29992;&#35828;&#26126;!A44"/><Relationship Id="rId1" Type="http://schemas.openxmlformats.org/officeDocument/2006/relationships/hyperlink" Target="#&#20351;&#29992;&#35828;&#26126;!A43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hyperlink" Target="#&#20351;&#29992;&#35828;&#26126;!A46"/><Relationship Id="rId1" Type="http://schemas.openxmlformats.org/officeDocument/2006/relationships/hyperlink" Target="#&#20351;&#29992;&#35828;&#26126;!A45"/></Relationships>
</file>

<file path=xl/drawings/_rels/drawing14.xml.rels><?xml version="1.0" encoding="UTF-8" standalone="yes"?>
<Relationships xmlns="http://schemas.openxmlformats.org/package/2006/relationships"><Relationship Id="rId6" Type="http://schemas.openxmlformats.org/officeDocument/2006/relationships/image" Target="../media/image7.png"/><Relationship Id="rId5" Type="http://schemas.openxmlformats.org/officeDocument/2006/relationships/hyperlink" Target="http://chn.docer.com/works?userid=208634701" TargetMode="External"/><Relationship Id="rId4" Type="http://schemas.openxmlformats.org/officeDocument/2006/relationships/image" Target="../media/image6.png"/><Relationship Id="rId3" Type="http://schemas.openxmlformats.org/officeDocument/2006/relationships/hyperlink" Target="https://jq.qq.com/?_wv=1027&amp;k=5dbufVN" TargetMode="External"/><Relationship Id="rId2" Type="http://schemas.openxmlformats.org/officeDocument/2006/relationships/hyperlink" Target="https://www.wps.cn" TargetMode="External"/><Relationship Id="rId1" Type="http://schemas.openxmlformats.org/officeDocument/2006/relationships/hyperlink" Target="#&#20351;&#29992;&#35828;&#26126;!A20"/></Relationships>
</file>

<file path=xl/drawings/_rels/drawing2.xml.rels><?xml version="1.0" encoding="UTF-8" standalone="yes"?>
<Relationships xmlns="http://schemas.openxmlformats.org/package/2006/relationships"><Relationship Id="rId7" Type="http://schemas.openxmlformats.org/officeDocument/2006/relationships/hyperlink" Target="#&#20351;&#29992;&#35828;&#26126;!A8"/><Relationship Id="rId6" Type="http://schemas.openxmlformats.org/officeDocument/2006/relationships/hyperlink" Target="#&#20351;&#29992;&#35828;&#26126;!A7"/><Relationship Id="rId5" Type="http://schemas.openxmlformats.org/officeDocument/2006/relationships/hyperlink" Target="#&#20351;&#29992;&#35828;&#26126;!A6"/><Relationship Id="rId4" Type="http://schemas.openxmlformats.org/officeDocument/2006/relationships/hyperlink" Target="#&#20351;&#29992;&#35828;&#26126;!A5"/><Relationship Id="rId3" Type="http://schemas.openxmlformats.org/officeDocument/2006/relationships/hyperlink" Target="#&#20351;&#29992;&#35828;&#26126;!A4"/><Relationship Id="rId2" Type="http://schemas.openxmlformats.org/officeDocument/2006/relationships/hyperlink" Target="#&#20351;&#29992;&#35828;&#26126;!A3"/><Relationship Id="rId1" Type="http://schemas.openxmlformats.org/officeDocument/2006/relationships/hyperlink" Target="#&#20351;&#29992;&#35828;&#26126;!A2"/></Relationships>
</file>

<file path=xl/drawings/_rels/drawing3.xml.rels><?xml version="1.0" encoding="UTF-8" standalone="yes"?>
<Relationships xmlns="http://schemas.openxmlformats.org/package/2006/relationships"><Relationship Id="rId7" Type="http://schemas.openxmlformats.org/officeDocument/2006/relationships/hyperlink" Target="#&#20351;&#29992;&#35828;&#26126;!A53"/><Relationship Id="rId6" Type="http://schemas.openxmlformats.org/officeDocument/2006/relationships/hyperlink" Target="#&#20351;&#29992;&#35828;&#26126;!A52"/><Relationship Id="rId5" Type="http://schemas.openxmlformats.org/officeDocument/2006/relationships/hyperlink" Target="#&#20351;&#29992;&#35828;&#26126;!A51"/><Relationship Id="rId4" Type="http://schemas.openxmlformats.org/officeDocument/2006/relationships/hyperlink" Target="#&#20351;&#29992;&#35828;&#26126;!A50"/><Relationship Id="rId3" Type="http://schemas.openxmlformats.org/officeDocument/2006/relationships/hyperlink" Target="#&#20351;&#29992;&#35828;&#26126;!A49"/><Relationship Id="rId2" Type="http://schemas.openxmlformats.org/officeDocument/2006/relationships/hyperlink" Target="#&#20351;&#29992;&#35828;&#26126;!A48"/><Relationship Id="rId1" Type="http://schemas.openxmlformats.org/officeDocument/2006/relationships/hyperlink" Target="#&#20351;&#29992;&#35828;&#26126;!A47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&#20351;&#29992;&#35828;&#26126;!A58"/><Relationship Id="rId1" Type="http://schemas.openxmlformats.org/officeDocument/2006/relationships/hyperlink" Target="#&#20351;&#29992;&#35828;&#26126;!A57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&#20351;&#29992;&#35828;&#26126;!A19"/><Relationship Id="rId2" Type="http://schemas.openxmlformats.org/officeDocument/2006/relationships/hyperlink" Target="#&#20351;&#29992;&#35828;&#26126;!A18"/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4" Type="http://schemas.openxmlformats.org/officeDocument/2006/relationships/hyperlink" Target="#&#20351;&#29992;&#35828;&#26126;!A14"/><Relationship Id="rId3" Type="http://schemas.openxmlformats.org/officeDocument/2006/relationships/hyperlink" Target="#&#20351;&#29992;&#35828;&#26126;!A13"/><Relationship Id="rId2" Type="http://schemas.openxmlformats.org/officeDocument/2006/relationships/hyperlink" Target="#&#20351;&#29992;&#35828;&#26126;!A12"/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9" Type="http://schemas.openxmlformats.org/officeDocument/2006/relationships/image" Target="../media/image5.png"/><Relationship Id="rId8" Type="http://schemas.openxmlformats.org/officeDocument/2006/relationships/image" Target="../media/image3.svg"/><Relationship Id="rId7" Type="http://schemas.openxmlformats.org/officeDocument/2006/relationships/image" Target="../media/image4.png"/><Relationship Id="rId6" Type="http://schemas.openxmlformats.org/officeDocument/2006/relationships/image" Target="../media/image2.svg"/><Relationship Id="rId5" Type="http://schemas.openxmlformats.org/officeDocument/2006/relationships/image" Target="../media/image3.png"/><Relationship Id="rId4" Type="http://schemas.openxmlformats.org/officeDocument/2006/relationships/image" Target="../media/image1.svg"/><Relationship Id="rId3" Type="http://schemas.openxmlformats.org/officeDocument/2006/relationships/image" Target="../media/image2.png"/><Relationship Id="rId2" Type="http://schemas.openxmlformats.org/officeDocument/2006/relationships/chart" Target="../charts/chart4.xml"/><Relationship Id="rId13" Type="http://schemas.openxmlformats.org/officeDocument/2006/relationships/hyperlink" Target="#&#20351;&#29992;&#35828;&#26126;!A11"/><Relationship Id="rId12" Type="http://schemas.openxmlformats.org/officeDocument/2006/relationships/hyperlink" Target="#&#20351;&#29992;&#35828;&#26126;!A10"/><Relationship Id="rId11" Type="http://schemas.openxmlformats.org/officeDocument/2006/relationships/hyperlink" Target="#&#20351;&#29992;&#35828;&#26126;!A9"/><Relationship Id="rId10" Type="http://schemas.openxmlformats.org/officeDocument/2006/relationships/image" Target="../media/image4.svg"/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hyperlink" Target="#&#20351;&#29992;&#35828;&#26126;!A17"/><Relationship Id="rId2" Type="http://schemas.openxmlformats.org/officeDocument/2006/relationships/hyperlink" Target="#&#20351;&#29992;&#35828;&#26126;!A16"/><Relationship Id="rId1" Type="http://schemas.openxmlformats.org/officeDocument/2006/relationships/hyperlink" Target="#&#20351;&#29992;&#35828;&#26126;!A15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hyperlink" Target="#&#20351;&#29992;&#35828;&#26126;!A56"/><Relationship Id="rId2" Type="http://schemas.openxmlformats.org/officeDocument/2006/relationships/hyperlink" Target="#&#20351;&#29992;&#35828;&#26126;!A55"/><Relationship Id="rId1" Type="http://schemas.openxmlformats.org/officeDocument/2006/relationships/hyperlink" Target="#&#20351;&#29992;&#35828;&#26126;!A54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1</xdr:col>
      <xdr:colOff>85725</xdr:colOff>
      <xdr:row>0</xdr:row>
      <xdr:rowOff>175260</xdr:rowOff>
    </xdr:from>
    <xdr:to>
      <xdr:col>17</xdr:col>
      <xdr:colOff>143510</xdr:colOff>
      <xdr:row>20</xdr:row>
      <xdr:rowOff>132715</xdr:rowOff>
    </xdr:to>
    <xdr:pic>
      <xdr:nvPicPr>
        <xdr:cNvPr id="80" name="图片 79" descr="C:\Users\Administrator\Desktop\2.jpg2"/>
        <xdr:cNvPicPr>
          <a:picLocks noChangeAspect="1"/>
        </xdr:cNvPicPr>
      </xdr:nvPicPr>
      <xdr:blipFill>
        <a:blip r:embed="rId1"/>
        <a:srcRect/>
        <a:stretch>
          <a:fillRect/>
        </a:stretch>
      </xdr:blipFill>
      <xdr:spPr>
        <a:xfrm>
          <a:off x="695325" y="175260"/>
          <a:ext cx="9811385" cy="6294755"/>
        </a:xfrm>
        <a:prstGeom prst="rect">
          <a:avLst/>
        </a:prstGeom>
      </xdr:spPr>
    </xdr:pic>
    <xdr:clientData/>
  </xdr:twoCellAnchor>
  <xdr:twoCellAnchor editAs="absolute">
    <xdr:from>
      <xdr:col>2</xdr:col>
      <xdr:colOff>123825</xdr:colOff>
      <xdr:row>7</xdr:row>
      <xdr:rowOff>227965</xdr:rowOff>
    </xdr:from>
    <xdr:to>
      <xdr:col>5</xdr:col>
      <xdr:colOff>261620</xdr:colOff>
      <xdr:row>19</xdr:row>
      <xdr:rowOff>12700</xdr:rowOff>
    </xdr:to>
    <xdr:sp>
      <xdr:nvSpPr>
        <xdr:cNvPr id="81" name="00"/>
        <xdr:cNvSpPr/>
      </xdr:nvSpPr>
      <xdr:spPr>
        <a:xfrm>
          <a:off x="1343025" y="2446020"/>
          <a:ext cx="1966595" cy="3587115"/>
        </a:xfrm>
        <a:prstGeom prst="roundRect">
          <a:avLst>
            <a:gd name="adj" fmla="val 5707"/>
          </a:avLst>
        </a:prstGeom>
        <a:solidFill>
          <a:schemeClr val="bg1"/>
        </a:solidFill>
        <a:ln>
          <a:noFill/>
        </a:ln>
        <a:effectLst>
          <a:outerShdw blurRad="38100" dist="12700" dir="5400000" algn="t" rotWithShape="0">
            <a:prstClr val="black">
              <a:alpha val="71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 editAs="absolute">
    <xdr:from>
      <xdr:col>2</xdr:col>
      <xdr:colOff>367665</xdr:colOff>
      <xdr:row>8</xdr:row>
      <xdr:rowOff>51435</xdr:rowOff>
    </xdr:from>
    <xdr:to>
      <xdr:col>4</xdr:col>
      <xdr:colOff>559435</xdr:colOff>
      <xdr:row>9</xdr:row>
      <xdr:rowOff>135890</xdr:rowOff>
    </xdr:to>
    <xdr:sp>
      <xdr:nvSpPr>
        <xdr:cNvPr id="82" name="0"/>
        <xdr:cNvSpPr/>
      </xdr:nvSpPr>
      <xdr:spPr>
        <a:xfrm>
          <a:off x="1586865" y="2586355"/>
          <a:ext cx="1410970" cy="401320"/>
        </a:xfrm>
        <a:prstGeom prst="roundRect">
          <a:avLst>
            <a:gd name="adj" fmla="val 11663"/>
          </a:avLst>
        </a:prstGeom>
        <a:noFill/>
        <a:ln w="9525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bg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charset="-122"/>
              <a:ea typeface="微软雅黑" panose="020B0503020204020204" charset="-122"/>
            </a:rPr>
            <a:t>基础信息管理</a:t>
          </a:r>
          <a:endParaRPr lang="zh-CN" altLang="en-US" sz="1400">
            <a:solidFill>
              <a:schemeClr val="tx1">
                <a:lumMod val="75000"/>
                <a:lumOff val="25000"/>
              </a:schemeClr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 editAs="absolute">
    <xdr:from>
      <xdr:col>2</xdr:col>
      <xdr:colOff>367665</xdr:colOff>
      <xdr:row>9</xdr:row>
      <xdr:rowOff>260985</xdr:rowOff>
    </xdr:from>
    <xdr:to>
      <xdr:col>4</xdr:col>
      <xdr:colOff>559435</xdr:colOff>
      <xdr:row>11</xdr:row>
      <xdr:rowOff>31750</xdr:rowOff>
    </xdr:to>
    <xdr:sp macro="[0]!toCPXX">
      <xdr:nvSpPr>
        <xdr:cNvPr id="83" name="shape_1">
          <a:hlinkClick xmlns:r="http://schemas.openxmlformats.org/officeDocument/2006/relationships" r:id="rId2"/>
        </xdr:cNvPr>
        <xdr:cNvSpPr/>
      </xdr:nvSpPr>
      <xdr:spPr>
        <a:xfrm>
          <a:off x="1586865" y="3112770"/>
          <a:ext cx="1410970" cy="404495"/>
        </a:xfrm>
        <a:prstGeom prst="roundRect">
          <a:avLst>
            <a:gd name="adj" fmla="val 11663"/>
          </a:avLst>
        </a:prstGeom>
        <a:solidFill>
          <a:srgbClr val="5C58F7"/>
        </a:solidFill>
        <a:ln w="9525">
          <a:solidFill>
            <a:schemeClr val="accent5"/>
          </a:solidFill>
        </a:ln>
        <a:effectLst>
          <a:outerShdw dist="38100" dir="2700000" algn="tl" rotWithShape="0">
            <a:prstClr val="black">
              <a:alpha val="25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none" lIns="0" tIns="0" rIns="0" bIns="0" numCol="1" spcCol="0" rtlCol="0" fromWordArt="0" anchor="ctr" anchorCtr="0" forceAA="0" compatLnSpc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14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rPr>
            <a:t>产品信息表</a:t>
          </a:r>
          <a:endParaRPr lang="zh-CN" altLang="en-US" sz="1400">
            <a:solidFill>
              <a:schemeClr val="bg1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 editAs="absolute">
    <xdr:from>
      <xdr:col>2</xdr:col>
      <xdr:colOff>367665</xdr:colOff>
      <xdr:row>11</xdr:row>
      <xdr:rowOff>161925</xdr:rowOff>
    </xdr:from>
    <xdr:to>
      <xdr:col>4</xdr:col>
      <xdr:colOff>559435</xdr:colOff>
      <xdr:row>12</xdr:row>
      <xdr:rowOff>248920</xdr:rowOff>
    </xdr:to>
    <xdr:sp macro="[0]!toKHXX">
      <xdr:nvSpPr>
        <xdr:cNvPr id="84" name="shape_2">
          <a:hlinkClick xmlns:r="http://schemas.openxmlformats.org/officeDocument/2006/relationships" r:id="rId3"/>
        </xdr:cNvPr>
        <xdr:cNvSpPr/>
      </xdr:nvSpPr>
      <xdr:spPr>
        <a:xfrm>
          <a:off x="1586865" y="3647440"/>
          <a:ext cx="1410970" cy="403860"/>
        </a:xfrm>
        <a:prstGeom prst="roundRect">
          <a:avLst>
            <a:gd name="adj" fmla="val 11663"/>
          </a:avLst>
        </a:prstGeom>
        <a:solidFill>
          <a:srgbClr val="5C58F7"/>
        </a:solidFill>
        <a:ln w="9525">
          <a:solidFill>
            <a:schemeClr val="accent5"/>
          </a:solidFill>
        </a:ln>
        <a:effectLst>
          <a:outerShdw dist="38100" dir="2700000" algn="tl" rotWithShape="0">
            <a:prstClr val="black">
              <a:alpha val="25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none" lIns="0" tIns="0" rIns="0" bIns="0" numCol="1" spcCol="0" rtlCol="0" fromWordArt="0" anchor="ctr" anchorCtr="0" forceAA="0" compatLnSpc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14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rPr>
            <a:t>客户信息表</a:t>
          </a:r>
          <a:endParaRPr lang="zh-CN" altLang="en-US" sz="1400">
            <a:solidFill>
              <a:schemeClr val="bg1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 editAs="absolute">
    <xdr:from>
      <xdr:col>2</xdr:col>
      <xdr:colOff>367665</xdr:colOff>
      <xdr:row>13</xdr:row>
      <xdr:rowOff>62230</xdr:rowOff>
    </xdr:from>
    <xdr:to>
      <xdr:col>4</xdr:col>
      <xdr:colOff>559435</xdr:colOff>
      <xdr:row>14</xdr:row>
      <xdr:rowOff>149860</xdr:rowOff>
    </xdr:to>
    <xdr:sp macro="[0]!toGYSXX">
      <xdr:nvSpPr>
        <xdr:cNvPr id="85" name="shape_3">
          <a:hlinkClick xmlns:r="http://schemas.openxmlformats.org/officeDocument/2006/relationships" r:id="rId4"/>
        </xdr:cNvPr>
        <xdr:cNvSpPr/>
      </xdr:nvSpPr>
      <xdr:spPr>
        <a:xfrm>
          <a:off x="1586865" y="4181475"/>
          <a:ext cx="1410970" cy="404495"/>
        </a:xfrm>
        <a:prstGeom prst="roundRect">
          <a:avLst>
            <a:gd name="adj" fmla="val 11663"/>
          </a:avLst>
        </a:prstGeom>
        <a:solidFill>
          <a:srgbClr val="5C58F7"/>
        </a:solidFill>
        <a:ln w="9525">
          <a:solidFill>
            <a:schemeClr val="accent5"/>
          </a:solidFill>
        </a:ln>
        <a:effectLst>
          <a:outerShdw dist="38100" dir="2700000" algn="tl" rotWithShape="0">
            <a:prstClr val="black">
              <a:alpha val="25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none" lIns="0" tIns="0" rIns="0" bIns="0" numCol="1" spcCol="0" rtlCol="0" fromWordArt="0" anchor="ctr" anchorCtr="0" forceAA="0" compatLnSpc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14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rPr>
            <a:t>供应商信息表</a:t>
          </a:r>
          <a:endParaRPr lang="zh-CN" altLang="en-US" sz="1400">
            <a:solidFill>
              <a:schemeClr val="bg1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 editAs="absolute">
    <xdr:from>
      <xdr:col>2</xdr:col>
      <xdr:colOff>367665</xdr:colOff>
      <xdr:row>14</xdr:row>
      <xdr:rowOff>274955</xdr:rowOff>
    </xdr:from>
    <xdr:to>
      <xdr:col>4</xdr:col>
      <xdr:colOff>559435</xdr:colOff>
      <xdr:row>16</xdr:row>
      <xdr:rowOff>45085</xdr:rowOff>
    </xdr:to>
    <xdr:sp macro="[0]!SysBackup">
      <xdr:nvSpPr>
        <xdr:cNvPr id="86" name="shape_4">
          <a:hlinkClick xmlns:r="http://schemas.openxmlformats.org/officeDocument/2006/relationships" r:id="rId5"/>
        </xdr:cNvPr>
        <xdr:cNvSpPr/>
      </xdr:nvSpPr>
      <xdr:spPr>
        <a:xfrm>
          <a:off x="1586865" y="4711065"/>
          <a:ext cx="1410970" cy="403860"/>
        </a:xfrm>
        <a:prstGeom prst="roundRect">
          <a:avLst>
            <a:gd name="adj" fmla="val 11663"/>
          </a:avLst>
        </a:prstGeom>
        <a:solidFill>
          <a:srgbClr val="5C58F7"/>
        </a:solidFill>
        <a:ln w="9525">
          <a:solidFill>
            <a:schemeClr val="accent5"/>
          </a:solidFill>
        </a:ln>
        <a:effectLst>
          <a:outerShdw dist="38100" dir="2700000" algn="tl" rotWithShape="0">
            <a:prstClr val="black">
              <a:alpha val="25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none" lIns="0" tIns="0" rIns="0" bIns="0" numCol="1" spcCol="0" rtlCol="0" fromWordArt="0" anchor="ctr" anchorCtr="0" forceAA="0" compatLnSpc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14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rPr>
            <a:t>系统备份</a:t>
          </a:r>
          <a:endParaRPr lang="zh-CN" altLang="en-US" sz="1400">
            <a:solidFill>
              <a:schemeClr val="bg1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 editAs="absolute">
    <xdr:from>
      <xdr:col>2</xdr:col>
      <xdr:colOff>367665</xdr:colOff>
      <xdr:row>16</xdr:row>
      <xdr:rowOff>174625</xdr:rowOff>
    </xdr:from>
    <xdr:to>
      <xdr:col>4</xdr:col>
      <xdr:colOff>559435</xdr:colOff>
      <xdr:row>17</xdr:row>
      <xdr:rowOff>262255</xdr:rowOff>
    </xdr:to>
    <xdr:sp macro="[0]!SysRestore">
      <xdr:nvSpPr>
        <xdr:cNvPr id="87" name="shape_5">
          <a:hlinkClick xmlns:r="http://schemas.openxmlformats.org/officeDocument/2006/relationships" r:id="rId6"/>
        </xdr:cNvPr>
        <xdr:cNvSpPr/>
      </xdr:nvSpPr>
      <xdr:spPr>
        <a:xfrm>
          <a:off x="1586865" y="5244465"/>
          <a:ext cx="1410970" cy="404495"/>
        </a:xfrm>
        <a:prstGeom prst="roundRect">
          <a:avLst>
            <a:gd name="adj" fmla="val 11663"/>
          </a:avLst>
        </a:prstGeom>
        <a:solidFill>
          <a:srgbClr val="5C58F7"/>
        </a:solidFill>
        <a:ln w="9525">
          <a:solidFill>
            <a:schemeClr val="accent5"/>
          </a:solidFill>
        </a:ln>
        <a:effectLst>
          <a:outerShdw dist="38100" dir="2700000" algn="tl" rotWithShape="0">
            <a:prstClr val="black">
              <a:alpha val="25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none" lIns="0" tIns="0" rIns="0" bIns="0" numCol="1" spcCol="0" rtlCol="0" fromWordArt="0" anchor="ctr" anchorCtr="0" forceAA="0" compatLnSpc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14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rPr>
            <a:t>系统初始化</a:t>
          </a:r>
          <a:endParaRPr lang="zh-CN" altLang="en-US" sz="1400">
            <a:solidFill>
              <a:schemeClr val="bg1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 editAs="absolute">
    <xdr:from>
      <xdr:col>5</xdr:col>
      <xdr:colOff>485140</xdr:colOff>
      <xdr:row>7</xdr:row>
      <xdr:rowOff>227330</xdr:rowOff>
    </xdr:from>
    <xdr:to>
      <xdr:col>9</xdr:col>
      <xdr:colOff>6350</xdr:colOff>
      <xdr:row>19</xdr:row>
      <xdr:rowOff>13335</xdr:rowOff>
    </xdr:to>
    <xdr:sp>
      <xdr:nvSpPr>
        <xdr:cNvPr id="88" name="00"/>
        <xdr:cNvSpPr/>
      </xdr:nvSpPr>
      <xdr:spPr>
        <a:xfrm>
          <a:off x="3533140" y="2445385"/>
          <a:ext cx="1959610" cy="3588385"/>
        </a:xfrm>
        <a:prstGeom prst="roundRect">
          <a:avLst>
            <a:gd name="adj" fmla="val 5707"/>
          </a:avLst>
        </a:prstGeom>
        <a:solidFill>
          <a:schemeClr val="bg1"/>
        </a:solidFill>
        <a:ln>
          <a:noFill/>
        </a:ln>
        <a:effectLst>
          <a:outerShdw blurRad="38100" dist="12700" dir="5400000" algn="t" rotWithShape="0">
            <a:prstClr val="black">
              <a:alpha val="71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400"/>
        </a:p>
      </xdr:txBody>
    </xdr:sp>
    <xdr:clientData/>
  </xdr:twoCellAnchor>
  <xdr:twoCellAnchor editAs="absolute">
    <xdr:from>
      <xdr:col>6</xdr:col>
      <xdr:colOff>155575</xdr:colOff>
      <xdr:row>8</xdr:row>
      <xdr:rowOff>50800</xdr:rowOff>
    </xdr:from>
    <xdr:to>
      <xdr:col>8</xdr:col>
      <xdr:colOff>347345</xdr:colOff>
      <xdr:row>9</xdr:row>
      <xdr:rowOff>131445</xdr:rowOff>
    </xdr:to>
    <xdr:sp>
      <xdr:nvSpPr>
        <xdr:cNvPr id="89" name="0"/>
        <xdr:cNvSpPr/>
      </xdr:nvSpPr>
      <xdr:spPr>
        <a:xfrm>
          <a:off x="3813175" y="2585720"/>
          <a:ext cx="1410970" cy="397510"/>
        </a:xfrm>
        <a:prstGeom prst="roundRect">
          <a:avLst>
            <a:gd name="adj" fmla="val 11663"/>
          </a:avLst>
        </a:prstGeom>
        <a:noFill/>
        <a:ln w="9525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bg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charset="-122"/>
              <a:ea typeface="微软雅黑" panose="020B0503020204020204" charset="-122"/>
            </a:rPr>
            <a:t>记录</a:t>
          </a:r>
          <a:r>
            <a:rPr lang="en-US" altLang="zh-CN" sz="140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charset="-122"/>
              <a:ea typeface="微软雅黑" panose="020B0503020204020204" charset="-122"/>
            </a:rPr>
            <a:t>/</a:t>
          </a:r>
          <a:r>
            <a:rPr lang="zh-CN" altLang="en-US" sz="140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charset="-122"/>
              <a:ea typeface="微软雅黑" panose="020B0503020204020204" charset="-122"/>
            </a:rPr>
            <a:t>保存</a:t>
          </a:r>
          <a:endParaRPr lang="zh-CN" altLang="en-US" sz="1400">
            <a:solidFill>
              <a:schemeClr val="tx1">
                <a:lumMod val="75000"/>
                <a:lumOff val="25000"/>
              </a:schemeClr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 editAs="absolute">
    <xdr:from>
      <xdr:col>6</xdr:col>
      <xdr:colOff>154305</xdr:colOff>
      <xdr:row>9</xdr:row>
      <xdr:rowOff>258445</xdr:rowOff>
    </xdr:from>
    <xdr:to>
      <xdr:col>8</xdr:col>
      <xdr:colOff>346075</xdr:colOff>
      <xdr:row>11</xdr:row>
      <xdr:rowOff>29845</xdr:rowOff>
    </xdr:to>
    <xdr:sp macro="[0]!toXSD">
      <xdr:nvSpPr>
        <xdr:cNvPr id="90" name="shape_1_1">
          <a:hlinkClick xmlns:r="http://schemas.openxmlformats.org/officeDocument/2006/relationships" r:id="rId7"/>
        </xdr:cNvPr>
        <xdr:cNvSpPr/>
      </xdr:nvSpPr>
      <xdr:spPr>
        <a:xfrm>
          <a:off x="3811905" y="3110230"/>
          <a:ext cx="1410970" cy="405130"/>
        </a:xfrm>
        <a:prstGeom prst="roundRect">
          <a:avLst>
            <a:gd name="adj" fmla="val 11663"/>
          </a:avLst>
        </a:prstGeom>
        <a:solidFill>
          <a:srgbClr val="5C58F7"/>
        </a:solidFill>
        <a:ln w="9525">
          <a:solidFill>
            <a:schemeClr val="accent5"/>
          </a:solidFill>
        </a:ln>
        <a:effectLst>
          <a:outerShdw dist="38100" dir="2700000" algn="tl" rotWithShape="0">
            <a:prstClr val="black">
              <a:alpha val="25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none" lIns="0" tIns="0" rIns="0" bIns="0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14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rPr>
            <a:t>销售单</a:t>
          </a:r>
          <a:endParaRPr lang="zh-CN" altLang="en-US" sz="1400">
            <a:solidFill>
              <a:schemeClr val="bg1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 editAs="absolute">
    <xdr:from>
      <xdr:col>6</xdr:col>
      <xdr:colOff>154305</xdr:colOff>
      <xdr:row>11</xdr:row>
      <xdr:rowOff>160020</xdr:rowOff>
    </xdr:from>
    <xdr:to>
      <xdr:col>8</xdr:col>
      <xdr:colOff>346075</xdr:colOff>
      <xdr:row>12</xdr:row>
      <xdr:rowOff>248285</xdr:rowOff>
    </xdr:to>
    <xdr:sp macro="[0]!toJHD">
      <xdr:nvSpPr>
        <xdr:cNvPr id="91" name="shape_2_1">
          <a:hlinkClick xmlns:r="http://schemas.openxmlformats.org/officeDocument/2006/relationships" r:id="rId8"/>
        </xdr:cNvPr>
        <xdr:cNvSpPr/>
      </xdr:nvSpPr>
      <xdr:spPr>
        <a:xfrm>
          <a:off x="3811905" y="3645535"/>
          <a:ext cx="1410970" cy="405130"/>
        </a:xfrm>
        <a:prstGeom prst="roundRect">
          <a:avLst>
            <a:gd name="adj" fmla="val 11663"/>
          </a:avLst>
        </a:prstGeom>
        <a:solidFill>
          <a:srgbClr val="5C58F7"/>
        </a:solidFill>
        <a:ln w="9525">
          <a:solidFill>
            <a:schemeClr val="accent5"/>
          </a:solidFill>
        </a:ln>
        <a:effectLst>
          <a:outerShdw dist="38100" dir="2700000" algn="tl" rotWithShape="0">
            <a:prstClr val="black">
              <a:alpha val="25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none" lIns="0" tIns="0" rIns="0" bIns="0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14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rPr>
            <a:t>进货单</a:t>
          </a:r>
          <a:endParaRPr lang="zh-CN" altLang="en-US" sz="1400">
            <a:solidFill>
              <a:schemeClr val="bg1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 editAs="absolute">
    <xdr:from>
      <xdr:col>6</xdr:col>
      <xdr:colOff>154305</xdr:colOff>
      <xdr:row>13</xdr:row>
      <xdr:rowOff>61595</xdr:rowOff>
    </xdr:from>
    <xdr:to>
      <xdr:col>8</xdr:col>
      <xdr:colOff>346075</xdr:colOff>
      <xdr:row>14</xdr:row>
      <xdr:rowOff>149225</xdr:rowOff>
    </xdr:to>
    <xdr:sp macro="[0]!toFHMX">
      <xdr:nvSpPr>
        <xdr:cNvPr id="92" name="shape_3_1">
          <a:hlinkClick xmlns:r="http://schemas.openxmlformats.org/officeDocument/2006/relationships" r:id="rId9"/>
        </xdr:cNvPr>
        <xdr:cNvSpPr/>
      </xdr:nvSpPr>
      <xdr:spPr>
        <a:xfrm>
          <a:off x="3811905" y="4180840"/>
          <a:ext cx="1410970" cy="404495"/>
        </a:xfrm>
        <a:prstGeom prst="roundRect">
          <a:avLst>
            <a:gd name="adj" fmla="val 11663"/>
          </a:avLst>
        </a:prstGeom>
        <a:solidFill>
          <a:srgbClr val="5C58F7"/>
        </a:solidFill>
        <a:ln w="9525">
          <a:solidFill>
            <a:schemeClr val="accent5"/>
          </a:solidFill>
        </a:ln>
        <a:effectLst>
          <a:outerShdw dist="38100" dir="2700000" algn="tl" rotWithShape="0">
            <a:prstClr val="black">
              <a:alpha val="25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none" lIns="0" tIns="0" rIns="0" bIns="0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14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rPr>
            <a:t>销售明细表</a:t>
          </a:r>
          <a:endParaRPr lang="zh-CN" altLang="en-US" sz="1400">
            <a:solidFill>
              <a:schemeClr val="bg1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 editAs="absolute">
    <xdr:from>
      <xdr:col>6</xdr:col>
      <xdr:colOff>154305</xdr:colOff>
      <xdr:row>14</xdr:row>
      <xdr:rowOff>274320</xdr:rowOff>
    </xdr:from>
    <xdr:to>
      <xdr:col>8</xdr:col>
      <xdr:colOff>346075</xdr:colOff>
      <xdr:row>16</xdr:row>
      <xdr:rowOff>45085</xdr:rowOff>
    </xdr:to>
    <xdr:sp macro="[0]!toJHMX">
      <xdr:nvSpPr>
        <xdr:cNvPr id="93" name="shape_4_1">
          <a:hlinkClick xmlns:r="http://schemas.openxmlformats.org/officeDocument/2006/relationships" r:id="rId10"/>
        </xdr:cNvPr>
        <xdr:cNvSpPr/>
      </xdr:nvSpPr>
      <xdr:spPr>
        <a:xfrm>
          <a:off x="3811905" y="4710430"/>
          <a:ext cx="1410970" cy="404495"/>
        </a:xfrm>
        <a:prstGeom prst="roundRect">
          <a:avLst>
            <a:gd name="adj" fmla="val 11663"/>
          </a:avLst>
        </a:prstGeom>
        <a:solidFill>
          <a:srgbClr val="5C58F7"/>
        </a:solidFill>
        <a:ln w="9525">
          <a:solidFill>
            <a:schemeClr val="accent5"/>
          </a:solidFill>
        </a:ln>
        <a:effectLst>
          <a:outerShdw dist="38100" dir="2700000" algn="tl" rotWithShape="0">
            <a:prstClr val="black">
              <a:alpha val="25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none" lIns="0" tIns="0" rIns="0" bIns="0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14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rPr>
            <a:t>进货明细表</a:t>
          </a:r>
          <a:endParaRPr lang="zh-CN" altLang="en-US" sz="1400">
            <a:solidFill>
              <a:schemeClr val="bg1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 editAs="absolute">
    <xdr:from>
      <xdr:col>6</xdr:col>
      <xdr:colOff>154305</xdr:colOff>
      <xdr:row>16</xdr:row>
      <xdr:rowOff>175260</xdr:rowOff>
    </xdr:from>
    <xdr:to>
      <xdr:col>8</xdr:col>
      <xdr:colOff>346075</xdr:colOff>
      <xdr:row>17</xdr:row>
      <xdr:rowOff>262255</xdr:rowOff>
    </xdr:to>
    <xdr:sp>
      <xdr:nvSpPr>
        <xdr:cNvPr id="94" name="5"/>
        <xdr:cNvSpPr/>
      </xdr:nvSpPr>
      <xdr:spPr>
        <a:xfrm>
          <a:off x="3811905" y="5245100"/>
          <a:ext cx="1410970" cy="403860"/>
        </a:xfrm>
        <a:prstGeom prst="roundRect">
          <a:avLst>
            <a:gd name="adj" fmla="val 11663"/>
          </a:avLst>
        </a:prstGeom>
        <a:solidFill>
          <a:srgbClr val="5C58F7"/>
        </a:solidFill>
        <a:ln w="9525">
          <a:solidFill>
            <a:schemeClr val="accent5"/>
          </a:solidFill>
        </a:ln>
        <a:effectLst>
          <a:outerShdw dist="38100" dir="2700000" algn="tl" rotWithShape="0">
            <a:prstClr val="black">
              <a:alpha val="25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none" lIns="0" tIns="0" rIns="0" bIns="0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endParaRPr lang="zh-CN" altLang="en-US" sz="1400">
            <a:solidFill>
              <a:schemeClr val="bg1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 editAs="absolute">
    <xdr:from>
      <xdr:col>9</xdr:col>
      <xdr:colOff>230505</xdr:colOff>
      <xdr:row>7</xdr:row>
      <xdr:rowOff>227330</xdr:rowOff>
    </xdr:from>
    <xdr:to>
      <xdr:col>12</xdr:col>
      <xdr:colOff>370840</xdr:colOff>
      <xdr:row>19</xdr:row>
      <xdr:rowOff>13335</xdr:rowOff>
    </xdr:to>
    <xdr:sp>
      <xdr:nvSpPr>
        <xdr:cNvPr id="95" name="00"/>
        <xdr:cNvSpPr/>
      </xdr:nvSpPr>
      <xdr:spPr>
        <a:xfrm>
          <a:off x="5716905" y="2445385"/>
          <a:ext cx="1969135" cy="3588385"/>
        </a:xfrm>
        <a:prstGeom prst="roundRect">
          <a:avLst>
            <a:gd name="adj" fmla="val 5707"/>
          </a:avLst>
        </a:prstGeom>
        <a:solidFill>
          <a:schemeClr val="bg1"/>
        </a:solidFill>
        <a:ln>
          <a:noFill/>
        </a:ln>
        <a:effectLst>
          <a:outerShdw blurRad="38100" dist="12700" dir="5400000" algn="t" rotWithShape="0">
            <a:prstClr val="black">
              <a:alpha val="71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400"/>
        </a:p>
      </xdr:txBody>
    </xdr:sp>
    <xdr:clientData/>
  </xdr:twoCellAnchor>
  <xdr:twoCellAnchor editAs="absolute">
    <xdr:from>
      <xdr:col>9</xdr:col>
      <xdr:colOff>503555</xdr:colOff>
      <xdr:row>8</xdr:row>
      <xdr:rowOff>52705</xdr:rowOff>
    </xdr:from>
    <xdr:to>
      <xdr:col>12</xdr:col>
      <xdr:colOff>87630</xdr:colOff>
      <xdr:row>9</xdr:row>
      <xdr:rowOff>137160</xdr:rowOff>
    </xdr:to>
    <xdr:sp>
      <xdr:nvSpPr>
        <xdr:cNvPr id="96" name="0"/>
        <xdr:cNvSpPr/>
      </xdr:nvSpPr>
      <xdr:spPr>
        <a:xfrm>
          <a:off x="5989955" y="2587625"/>
          <a:ext cx="1412875" cy="401320"/>
        </a:xfrm>
        <a:prstGeom prst="roundRect">
          <a:avLst>
            <a:gd name="adj" fmla="val 11663"/>
          </a:avLst>
        </a:prstGeom>
        <a:noFill/>
        <a:ln w="9525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bg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charset="-122"/>
              <a:ea typeface="微软雅黑" panose="020B0503020204020204" charset="-122"/>
            </a:rPr>
            <a:t>查询</a:t>
          </a:r>
          <a:r>
            <a:rPr lang="en-US" altLang="zh-CN" sz="140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charset="-122"/>
              <a:ea typeface="微软雅黑" panose="020B0503020204020204" charset="-122"/>
            </a:rPr>
            <a:t>/</a:t>
          </a:r>
          <a:r>
            <a:rPr lang="zh-CN" altLang="en-US" sz="140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charset="-122"/>
              <a:ea typeface="微软雅黑" panose="020B0503020204020204" charset="-122"/>
            </a:rPr>
            <a:t>查看</a:t>
          </a:r>
          <a:endParaRPr lang="zh-CN" altLang="en-US" sz="1400">
            <a:solidFill>
              <a:schemeClr val="tx1">
                <a:lumMod val="75000"/>
                <a:lumOff val="25000"/>
              </a:schemeClr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 editAs="absolute">
    <xdr:from>
      <xdr:col>9</xdr:col>
      <xdr:colOff>502920</xdr:colOff>
      <xdr:row>9</xdr:row>
      <xdr:rowOff>262890</xdr:rowOff>
    </xdr:from>
    <xdr:to>
      <xdr:col>12</xdr:col>
      <xdr:colOff>86995</xdr:colOff>
      <xdr:row>11</xdr:row>
      <xdr:rowOff>34290</xdr:rowOff>
    </xdr:to>
    <xdr:sp macro="[0]!toCPKC">
      <xdr:nvSpPr>
        <xdr:cNvPr id="97" name="shape_1_2">
          <a:hlinkClick xmlns:r="http://schemas.openxmlformats.org/officeDocument/2006/relationships" r:id="rId11"/>
        </xdr:cNvPr>
        <xdr:cNvSpPr/>
      </xdr:nvSpPr>
      <xdr:spPr>
        <a:xfrm>
          <a:off x="5989320" y="3114675"/>
          <a:ext cx="1412875" cy="405130"/>
        </a:xfrm>
        <a:prstGeom prst="roundRect">
          <a:avLst>
            <a:gd name="adj" fmla="val 11663"/>
          </a:avLst>
        </a:prstGeom>
        <a:solidFill>
          <a:srgbClr val="5C58F7"/>
        </a:solidFill>
        <a:ln w="9525">
          <a:solidFill>
            <a:schemeClr val="accent5"/>
          </a:solidFill>
        </a:ln>
        <a:effectLst>
          <a:outerShdw dist="38100" dir="2700000" algn="tl" rotWithShape="0">
            <a:prstClr val="black">
              <a:alpha val="25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none" lIns="0" tIns="0" rIns="0" bIns="0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14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rPr>
            <a:t>产品库存</a:t>
          </a:r>
          <a:endParaRPr lang="zh-CN" altLang="en-US" sz="1400">
            <a:solidFill>
              <a:schemeClr val="bg1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 editAs="absolute">
    <xdr:from>
      <xdr:col>9</xdr:col>
      <xdr:colOff>502920</xdr:colOff>
      <xdr:row>11</xdr:row>
      <xdr:rowOff>163830</xdr:rowOff>
    </xdr:from>
    <xdr:to>
      <xdr:col>12</xdr:col>
      <xdr:colOff>86995</xdr:colOff>
      <xdr:row>12</xdr:row>
      <xdr:rowOff>248285</xdr:rowOff>
    </xdr:to>
    <xdr:sp macro="[0]!toRXSE">
      <xdr:nvSpPr>
        <xdr:cNvPr id="98" name="shape_2_2">
          <a:hlinkClick xmlns:r="http://schemas.openxmlformats.org/officeDocument/2006/relationships" r:id="rId12"/>
        </xdr:cNvPr>
        <xdr:cNvSpPr/>
      </xdr:nvSpPr>
      <xdr:spPr>
        <a:xfrm>
          <a:off x="5989320" y="3649345"/>
          <a:ext cx="1412875" cy="401320"/>
        </a:xfrm>
        <a:prstGeom prst="roundRect">
          <a:avLst>
            <a:gd name="adj" fmla="val 11663"/>
          </a:avLst>
        </a:prstGeom>
        <a:solidFill>
          <a:srgbClr val="5C58F7"/>
        </a:solidFill>
        <a:ln w="9525">
          <a:solidFill>
            <a:schemeClr val="accent5"/>
          </a:solidFill>
        </a:ln>
        <a:effectLst>
          <a:outerShdw dist="38100" dir="2700000" algn="tl" rotWithShape="0">
            <a:prstClr val="black">
              <a:alpha val="25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none" lIns="0" tIns="0" rIns="0" bIns="0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14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rPr>
            <a:t>日销售额一览</a:t>
          </a:r>
          <a:endParaRPr lang="zh-CN" altLang="en-US" sz="1400">
            <a:solidFill>
              <a:schemeClr val="bg1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 editAs="absolute">
    <xdr:from>
      <xdr:col>9</xdr:col>
      <xdr:colOff>502920</xdr:colOff>
      <xdr:row>13</xdr:row>
      <xdr:rowOff>62865</xdr:rowOff>
    </xdr:from>
    <xdr:to>
      <xdr:col>12</xdr:col>
      <xdr:colOff>86995</xdr:colOff>
      <xdr:row>14</xdr:row>
      <xdr:rowOff>150495</xdr:rowOff>
    </xdr:to>
    <xdr:sp macro="[0]!toLRBB">
      <xdr:nvSpPr>
        <xdr:cNvPr id="99" name="shape_3_2">
          <a:hlinkClick xmlns:r="http://schemas.openxmlformats.org/officeDocument/2006/relationships" r:id="rId13"/>
        </xdr:cNvPr>
        <xdr:cNvSpPr/>
      </xdr:nvSpPr>
      <xdr:spPr>
        <a:xfrm>
          <a:off x="5989320" y="4182110"/>
          <a:ext cx="1412875" cy="404495"/>
        </a:xfrm>
        <a:prstGeom prst="roundRect">
          <a:avLst>
            <a:gd name="adj" fmla="val 11663"/>
          </a:avLst>
        </a:prstGeom>
        <a:solidFill>
          <a:srgbClr val="5C58F7"/>
        </a:solidFill>
        <a:ln w="9525">
          <a:solidFill>
            <a:schemeClr val="accent5"/>
          </a:solidFill>
        </a:ln>
        <a:effectLst>
          <a:outerShdw dist="38100" dir="2700000" algn="tl" rotWithShape="0">
            <a:prstClr val="black">
              <a:alpha val="25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none" lIns="0" tIns="0" rIns="0" bIns="0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14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rPr>
            <a:t>利润报表</a:t>
          </a:r>
          <a:endParaRPr lang="zh-CN" altLang="en-US" sz="1400">
            <a:solidFill>
              <a:schemeClr val="bg1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 editAs="absolute">
    <xdr:from>
      <xdr:col>9</xdr:col>
      <xdr:colOff>502920</xdr:colOff>
      <xdr:row>14</xdr:row>
      <xdr:rowOff>274320</xdr:rowOff>
    </xdr:from>
    <xdr:to>
      <xdr:col>12</xdr:col>
      <xdr:colOff>86995</xdr:colOff>
      <xdr:row>16</xdr:row>
      <xdr:rowOff>45085</xdr:rowOff>
    </xdr:to>
    <xdr:sp macro="[0]!toCPCX">
      <xdr:nvSpPr>
        <xdr:cNvPr id="100" name="shape_4_2">
          <a:hlinkClick xmlns:r="http://schemas.openxmlformats.org/officeDocument/2006/relationships" r:id="rId14"/>
        </xdr:cNvPr>
        <xdr:cNvSpPr/>
      </xdr:nvSpPr>
      <xdr:spPr>
        <a:xfrm>
          <a:off x="5989320" y="4710430"/>
          <a:ext cx="1412875" cy="404495"/>
        </a:xfrm>
        <a:prstGeom prst="roundRect">
          <a:avLst>
            <a:gd name="adj" fmla="val 11663"/>
          </a:avLst>
        </a:prstGeom>
        <a:solidFill>
          <a:srgbClr val="5C58F7"/>
        </a:solidFill>
        <a:ln w="9525">
          <a:solidFill>
            <a:schemeClr val="accent5"/>
          </a:solidFill>
        </a:ln>
        <a:effectLst>
          <a:outerShdw dist="38100" dir="2700000" algn="tl" rotWithShape="0">
            <a:prstClr val="black">
              <a:alpha val="25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none" lIns="0" tIns="0" rIns="0" bIns="0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14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rPr>
            <a:t>产品查询</a:t>
          </a:r>
          <a:endParaRPr lang="zh-CN" altLang="en-US" sz="1400">
            <a:solidFill>
              <a:schemeClr val="bg1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 editAs="absolute">
    <xdr:from>
      <xdr:col>9</xdr:col>
      <xdr:colOff>502920</xdr:colOff>
      <xdr:row>16</xdr:row>
      <xdr:rowOff>173990</xdr:rowOff>
    </xdr:from>
    <xdr:to>
      <xdr:col>12</xdr:col>
      <xdr:colOff>86995</xdr:colOff>
      <xdr:row>17</xdr:row>
      <xdr:rowOff>260985</xdr:rowOff>
    </xdr:to>
    <xdr:sp macro="[0]!toKHPH">
      <xdr:nvSpPr>
        <xdr:cNvPr id="101" name="shape_5_1">
          <a:hlinkClick xmlns:r="http://schemas.openxmlformats.org/officeDocument/2006/relationships" r:id="rId15"/>
        </xdr:cNvPr>
        <xdr:cNvSpPr/>
      </xdr:nvSpPr>
      <xdr:spPr>
        <a:xfrm>
          <a:off x="5989320" y="5243830"/>
          <a:ext cx="1412875" cy="403860"/>
        </a:xfrm>
        <a:prstGeom prst="roundRect">
          <a:avLst>
            <a:gd name="adj" fmla="val 11663"/>
          </a:avLst>
        </a:prstGeom>
        <a:solidFill>
          <a:srgbClr val="5C58F7"/>
        </a:solidFill>
        <a:ln w="9525">
          <a:solidFill>
            <a:schemeClr val="accent5"/>
          </a:solidFill>
        </a:ln>
        <a:effectLst>
          <a:outerShdw dist="38100" dir="2700000" algn="tl" rotWithShape="0">
            <a:prstClr val="black">
              <a:alpha val="25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none" lIns="0" tIns="0" rIns="0" bIns="0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14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rPr>
            <a:t>客户排行榜</a:t>
          </a:r>
          <a:endParaRPr lang="zh-CN" altLang="en-US" sz="1400">
            <a:solidFill>
              <a:schemeClr val="bg1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 editAs="absolute">
    <xdr:from>
      <xdr:col>12</xdr:col>
      <xdr:colOff>589280</xdr:colOff>
      <xdr:row>7</xdr:row>
      <xdr:rowOff>227330</xdr:rowOff>
    </xdr:from>
    <xdr:to>
      <xdr:col>16</xdr:col>
      <xdr:colOff>114300</xdr:colOff>
      <xdr:row>19</xdr:row>
      <xdr:rowOff>13335</xdr:rowOff>
    </xdr:to>
    <xdr:sp>
      <xdr:nvSpPr>
        <xdr:cNvPr id="102" name="00"/>
        <xdr:cNvSpPr/>
      </xdr:nvSpPr>
      <xdr:spPr>
        <a:xfrm>
          <a:off x="7904480" y="2445385"/>
          <a:ext cx="1963420" cy="3588385"/>
        </a:xfrm>
        <a:prstGeom prst="roundRect">
          <a:avLst>
            <a:gd name="adj" fmla="val 5707"/>
          </a:avLst>
        </a:prstGeom>
        <a:solidFill>
          <a:schemeClr val="bg1"/>
        </a:solidFill>
        <a:ln>
          <a:noFill/>
        </a:ln>
        <a:effectLst>
          <a:outerShdw blurRad="38100" dist="12700" dir="5400000" algn="t" rotWithShape="0">
            <a:prstClr val="black">
              <a:alpha val="71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400"/>
        </a:p>
      </xdr:txBody>
    </xdr:sp>
    <xdr:clientData/>
  </xdr:twoCellAnchor>
  <xdr:twoCellAnchor editAs="absolute">
    <xdr:from>
      <xdr:col>13</xdr:col>
      <xdr:colOff>262255</xdr:colOff>
      <xdr:row>8</xdr:row>
      <xdr:rowOff>42545</xdr:rowOff>
    </xdr:from>
    <xdr:to>
      <xdr:col>15</xdr:col>
      <xdr:colOff>454025</xdr:colOff>
      <xdr:row>9</xdr:row>
      <xdr:rowOff>126365</xdr:rowOff>
    </xdr:to>
    <xdr:sp>
      <xdr:nvSpPr>
        <xdr:cNvPr id="103" name="0"/>
        <xdr:cNvSpPr/>
      </xdr:nvSpPr>
      <xdr:spPr>
        <a:xfrm>
          <a:off x="8187055" y="2577465"/>
          <a:ext cx="1410970" cy="400685"/>
        </a:xfrm>
        <a:prstGeom prst="roundRect">
          <a:avLst>
            <a:gd name="adj" fmla="val 11663"/>
          </a:avLst>
        </a:prstGeom>
        <a:noFill/>
        <a:ln w="9525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bg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charset="-122"/>
              <a:ea typeface="微软雅黑" panose="020B0503020204020204" charset="-122"/>
            </a:rPr>
            <a:t>更多</a:t>
          </a:r>
          <a:endParaRPr lang="zh-CN" altLang="en-US" sz="1400">
            <a:solidFill>
              <a:schemeClr val="tx1">
                <a:lumMod val="75000"/>
                <a:lumOff val="25000"/>
              </a:schemeClr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 editAs="absolute">
    <xdr:from>
      <xdr:col>13</xdr:col>
      <xdr:colOff>262255</xdr:colOff>
      <xdr:row>9</xdr:row>
      <xdr:rowOff>257175</xdr:rowOff>
    </xdr:from>
    <xdr:to>
      <xdr:col>15</xdr:col>
      <xdr:colOff>454025</xdr:colOff>
      <xdr:row>11</xdr:row>
      <xdr:rowOff>24765</xdr:rowOff>
    </xdr:to>
    <xdr:sp macro="[0]!toFHMX">
      <xdr:nvSpPr>
        <xdr:cNvPr id="104" name="shape_1_3">
          <a:hlinkClick xmlns:r="http://schemas.openxmlformats.org/officeDocument/2006/relationships" r:id="rId16"/>
        </xdr:cNvPr>
        <xdr:cNvSpPr/>
      </xdr:nvSpPr>
      <xdr:spPr>
        <a:xfrm>
          <a:off x="8187055" y="3108960"/>
          <a:ext cx="1410970" cy="401320"/>
        </a:xfrm>
        <a:prstGeom prst="roundRect">
          <a:avLst>
            <a:gd name="adj" fmla="val 11663"/>
          </a:avLst>
        </a:prstGeom>
        <a:solidFill>
          <a:srgbClr val="5C58F7"/>
        </a:solidFill>
        <a:ln w="9525">
          <a:solidFill>
            <a:schemeClr val="accent5"/>
          </a:solidFill>
        </a:ln>
        <a:effectLst>
          <a:outerShdw dist="38100" dir="2700000" algn="tl" rotWithShape="0">
            <a:prstClr val="black">
              <a:alpha val="25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none" lIns="0" tIns="0" rIns="0" bIns="0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14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rPr>
            <a:t>销售单查询</a:t>
          </a:r>
          <a:endParaRPr lang="zh-CN" altLang="en-US" sz="1400">
            <a:solidFill>
              <a:schemeClr val="bg1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 editAs="absolute">
    <xdr:from>
      <xdr:col>13</xdr:col>
      <xdr:colOff>262255</xdr:colOff>
      <xdr:row>11</xdr:row>
      <xdr:rowOff>158750</xdr:rowOff>
    </xdr:from>
    <xdr:to>
      <xdr:col>15</xdr:col>
      <xdr:colOff>454025</xdr:colOff>
      <xdr:row>12</xdr:row>
      <xdr:rowOff>242570</xdr:rowOff>
    </xdr:to>
    <xdr:sp macro="[0]!toJHMX">
      <xdr:nvSpPr>
        <xdr:cNvPr id="105" name="shape_2_3">
          <a:hlinkClick xmlns:r="http://schemas.openxmlformats.org/officeDocument/2006/relationships" r:id="rId17"/>
        </xdr:cNvPr>
        <xdr:cNvSpPr/>
      </xdr:nvSpPr>
      <xdr:spPr>
        <a:xfrm>
          <a:off x="8187055" y="3644265"/>
          <a:ext cx="1410970" cy="400685"/>
        </a:xfrm>
        <a:prstGeom prst="roundRect">
          <a:avLst>
            <a:gd name="adj" fmla="val 11663"/>
          </a:avLst>
        </a:prstGeom>
        <a:solidFill>
          <a:srgbClr val="5C58F7"/>
        </a:solidFill>
        <a:ln w="9525">
          <a:solidFill>
            <a:schemeClr val="accent5"/>
          </a:solidFill>
        </a:ln>
        <a:effectLst>
          <a:outerShdw dist="38100" dir="2700000" algn="tl" rotWithShape="0">
            <a:prstClr val="black">
              <a:alpha val="25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none" lIns="0" tIns="0" rIns="0" bIns="0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14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rPr>
            <a:t>进货单查询</a:t>
          </a:r>
          <a:endParaRPr lang="zh-CN" altLang="en-US" sz="1400">
            <a:solidFill>
              <a:schemeClr val="bg1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 editAs="absolute">
    <xdr:from>
      <xdr:col>13</xdr:col>
      <xdr:colOff>262255</xdr:colOff>
      <xdr:row>13</xdr:row>
      <xdr:rowOff>59690</xdr:rowOff>
    </xdr:from>
    <xdr:to>
      <xdr:col>15</xdr:col>
      <xdr:colOff>454025</xdr:colOff>
      <xdr:row>14</xdr:row>
      <xdr:rowOff>143510</xdr:rowOff>
    </xdr:to>
    <xdr:sp>
      <xdr:nvSpPr>
        <xdr:cNvPr id="106" name="3">
          <a:hlinkClick xmlns:r="http://schemas.openxmlformats.org/officeDocument/2006/relationships" r:id="rId18"/>
        </xdr:cNvPr>
        <xdr:cNvSpPr/>
      </xdr:nvSpPr>
      <xdr:spPr>
        <a:xfrm>
          <a:off x="8187055" y="4178935"/>
          <a:ext cx="1410970" cy="400685"/>
        </a:xfrm>
        <a:prstGeom prst="roundRect">
          <a:avLst>
            <a:gd name="adj" fmla="val 11663"/>
          </a:avLst>
        </a:prstGeom>
        <a:solidFill>
          <a:srgbClr val="5C58F7"/>
        </a:solidFill>
        <a:ln w="9525">
          <a:solidFill>
            <a:schemeClr val="accent5"/>
          </a:solidFill>
        </a:ln>
        <a:effectLst>
          <a:outerShdw dist="38100" dir="2700000" algn="tl" rotWithShape="0">
            <a:prstClr val="black">
              <a:alpha val="25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none" lIns="0" tIns="0" rIns="0" bIns="0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14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rPr>
            <a:t>更多作品</a:t>
          </a:r>
          <a:endParaRPr lang="zh-CN" altLang="en-US" sz="1400">
            <a:solidFill>
              <a:schemeClr val="bg1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 editAs="absolute">
    <xdr:from>
      <xdr:col>13</xdr:col>
      <xdr:colOff>262255</xdr:colOff>
      <xdr:row>14</xdr:row>
      <xdr:rowOff>272415</xdr:rowOff>
    </xdr:from>
    <xdr:to>
      <xdr:col>15</xdr:col>
      <xdr:colOff>454025</xdr:colOff>
      <xdr:row>16</xdr:row>
      <xdr:rowOff>39370</xdr:rowOff>
    </xdr:to>
    <xdr:sp macro="[0]!toSM">
      <xdr:nvSpPr>
        <xdr:cNvPr id="107" name="shape_4_3">
          <a:hlinkClick xmlns:r="http://schemas.openxmlformats.org/officeDocument/2006/relationships" r:id="rId19"/>
        </xdr:cNvPr>
        <xdr:cNvSpPr/>
      </xdr:nvSpPr>
      <xdr:spPr>
        <a:xfrm>
          <a:off x="8187055" y="4708525"/>
          <a:ext cx="1410970" cy="400685"/>
        </a:xfrm>
        <a:prstGeom prst="roundRect">
          <a:avLst>
            <a:gd name="adj" fmla="val 11663"/>
          </a:avLst>
        </a:prstGeom>
        <a:solidFill>
          <a:srgbClr val="5C58F7"/>
        </a:solidFill>
        <a:ln w="9525">
          <a:solidFill>
            <a:schemeClr val="accent5"/>
          </a:solidFill>
        </a:ln>
        <a:effectLst>
          <a:outerShdw dist="38100" dir="2700000" algn="tl" rotWithShape="0">
            <a:prstClr val="black">
              <a:alpha val="25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none" lIns="0" tIns="0" rIns="0" bIns="0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14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rPr>
            <a:t>使用说明</a:t>
          </a:r>
          <a:endParaRPr lang="zh-CN" altLang="en-US" sz="1400">
            <a:solidFill>
              <a:schemeClr val="bg1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 editAs="absolute">
    <xdr:from>
      <xdr:col>13</xdr:col>
      <xdr:colOff>262255</xdr:colOff>
      <xdr:row>16</xdr:row>
      <xdr:rowOff>173355</xdr:rowOff>
    </xdr:from>
    <xdr:to>
      <xdr:col>15</xdr:col>
      <xdr:colOff>454025</xdr:colOff>
      <xdr:row>17</xdr:row>
      <xdr:rowOff>256540</xdr:rowOff>
    </xdr:to>
    <xdr:sp>
      <xdr:nvSpPr>
        <xdr:cNvPr id="108" name="5"/>
        <xdr:cNvSpPr/>
      </xdr:nvSpPr>
      <xdr:spPr>
        <a:xfrm>
          <a:off x="8187055" y="5243195"/>
          <a:ext cx="1410970" cy="400050"/>
        </a:xfrm>
        <a:prstGeom prst="roundRect">
          <a:avLst>
            <a:gd name="adj" fmla="val 11663"/>
          </a:avLst>
        </a:prstGeom>
        <a:solidFill>
          <a:srgbClr val="5C58F7"/>
        </a:solidFill>
        <a:ln w="9525">
          <a:solidFill>
            <a:schemeClr val="accent5"/>
          </a:solidFill>
        </a:ln>
        <a:effectLst>
          <a:outerShdw dist="38100" dir="2700000" algn="tl" rotWithShape="0">
            <a:prstClr val="black">
              <a:alpha val="25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vert="horz" wrap="none" lIns="0" tIns="0" rIns="0" bIns="0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endParaRPr lang="zh-CN" altLang="en-US" sz="1400">
            <a:solidFill>
              <a:schemeClr val="bg1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2</xdr:col>
      <xdr:colOff>580390</xdr:colOff>
      <xdr:row>2</xdr:row>
      <xdr:rowOff>50165</xdr:rowOff>
    </xdr:from>
    <xdr:to>
      <xdr:col>11</xdr:col>
      <xdr:colOff>361315</xdr:colOff>
      <xdr:row>5</xdr:row>
      <xdr:rowOff>266065</xdr:rowOff>
    </xdr:to>
    <xdr:sp>
      <xdr:nvSpPr>
        <xdr:cNvPr id="109" name="文本框 108"/>
        <xdr:cNvSpPr txBox="1"/>
      </xdr:nvSpPr>
      <xdr:spPr>
        <a:xfrm>
          <a:off x="1799590" y="683895"/>
          <a:ext cx="5267325" cy="116649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 anchorCtr="0">
          <a:noAutofit/>
        </a:bodyPr>
        <a:p>
          <a:pPr algn="l"/>
          <a:r>
            <a:rPr lang="zh-CN" altLang="en-US" sz="4800" b="1">
              <a:solidFill>
                <a:schemeClr val="bg1"/>
              </a:solidFill>
              <a:effectLst>
                <a:outerShdw blurRad="38100" dist="38100" dir="5400000" algn="t" rotWithShape="0">
                  <a:prstClr val="black">
                    <a:alpha val="60000"/>
                  </a:prstClr>
                </a:outerShdw>
              </a:effectLst>
              <a:latin typeface="微软雅黑" panose="020B0503020204020204" charset="-122"/>
              <a:ea typeface="微软雅黑" panose="020B0503020204020204" charset="-122"/>
            </a:rPr>
            <a:t>进销存销售管理 </a:t>
          </a:r>
          <a:r>
            <a:rPr lang="zh-CN" altLang="en-US" sz="1800" b="1">
              <a:solidFill>
                <a:schemeClr val="bg1"/>
              </a:solidFill>
              <a:effectLst>
                <a:outerShdw blurRad="38100" dist="38100" dir="5400000" algn="t" rotWithShape="0">
                  <a:prstClr val="black">
                    <a:alpha val="60000"/>
                  </a:prstClr>
                </a:outerShdw>
              </a:effectLst>
              <a:latin typeface="微软雅黑" panose="020B0503020204020204" charset="-122"/>
              <a:ea typeface="微软雅黑" panose="020B0503020204020204" charset="-122"/>
            </a:rPr>
            <a:t>系统</a:t>
          </a:r>
          <a:endParaRPr lang="zh-CN" altLang="en-US" sz="1200" b="1">
            <a:solidFill>
              <a:schemeClr val="bg1"/>
            </a:solidFill>
            <a:effectLst>
              <a:outerShdw blurRad="38100" dist="38100" dir="5400000" algn="t" rotWithShape="0">
                <a:prstClr val="black">
                  <a:alpha val="60000"/>
                </a:prstClr>
              </a:outerShdw>
            </a:effectLst>
            <a:latin typeface="微软雅黑" panose="020B0503020204020204" charset="-122"/>
            <a:ea typeface="微软雅黑" panose="020B0503020204020204" charset="-122"/>
          </a:endParaRPr>
        </a:p>
        <a:p>
          <a:pPr algn="l"/>
          <a:r>
            <a:rPr lang="zh-CN" altLang="en-US" sz="1400">
              <a:solidFill>
                <a:schemeClr val="bg1"/>
              </a:solidFill>
              <a:effectLst>
                <a:outerShdw blurRad="38100" dist="38100" dir="5400000" algn="t" rotWithShape="0">
                  <a:prstClr val="black">
                    <a:alpha val="60000"/>
                  </a:prstClr>
                </a:outerShdw>
              </a:effectLst>
              <a:latin typeface="微软雅黑" panose="020B0503020204020204" charset="-122"/>
              <a:ea typeface="微软雅黑" panose="020B0503020204020204" charset="-122"/>
              <a:sym typeface="+mn-ea"/>
            </a:rPr>
            <a:t>Sales </a:t>
          </a:r>
          <a:r>
            <a:rPr lang="en-US" altLang="zh-CN" sz="1400">
              <a:solidFill>
                <a:schemeClr val="bg1"/>
              </a:solidFill>
              <a:effectLst>
                <a:outerShdw blurRad="38100" dist="38100" dir="5400000" algn="t" rotWithShape="0">
                  <a:prstClr val="black">
                    <a:alpha val="60000"/>
                  </a:prstClr>
                </a:outerShdw>
              </a:effectLst>
              <a:latin typeface="微软雅黑" panose="020B0503020204020204" charset="-122"/>
              <a:ea typeface="微软雅黑" panose="020B0503020204020204" charset="-122"/>
              <a:sym typeface="+mn-ea"/>
            </a:rPr>
            <a:t>S</a:t>
          </a:r>
          <a:r>
            <a:rPr lang="zh-CN" altLang="en-US" sz="1400">
              <a:solidFill>
                <a:schemeClr val="bg1"/>
              </a:solidFill>
              <a:effectLst>
                <a:outerShdw blurRad="38100" dist="38100" dir="5400000" algn="t" rotWithShape="0">
                  <a:prstClr val="black">
                    <a:alpha val="60000"/>
                  </a:prstClr>
                </a:outerShdw>
              </a:effectLst>
              <a:latin typeface="微软雅黑" panose="020B0503020204020204" charset="-122"/>
              <a:ea typeface="微软雅黑" panose="020B0503020204020204" charset="-122"/>
              <a:sym typeface="+mn-ea"/>
            </a:rPr>
            <a:t>tock Management System</a:t>
          </a:r>
          <a:endParaRPr lang="zh-CN" altLang="en-US" sz="1400">
            <a:solidFill>
              <a:schemeClr val="bg1"/>
            </a:solidFill>
            <a:effectLst>
              <a:outerShdw blurRad="38100" dist="38100" dir="5400000" algn="t" rotWithShape="0">
                <a:prstClr val="black">
                  <a:alpha val="60000"/>
                </a:prstClr>
              </a:outerShdw>
            </a:effectLst>
            <a:latin typeface="微软雅黑" panose="020B0503020204020204" charset="-122"/>
            <a:ea typeface="微软雅黑" panose="020B0503020204020204" charset="-122"/>
            <a:sym typeface="+mn-ea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3</xdr:col>
      <xdr:colOff>24130</xdr:colOff>
      <xdr:row>1</xdr:row>
      <xdr:rowOff>101600</xdr:rowOff>
    </xdr:from>
    <xdr:to>
      <xdr:col>3</xdr:col>
      <xdr:colOff>834390</xdr:colOff>
      <xdr:row>1</xdr:row>
      <xdr:rowOff>410210</xdr:rowOff>
    </xdr:to>
    <xdr:sp macro="[0]!SheetSaveOut">
      <xdr:nvSpPr>
        <xdr:cNvPr id="4" name="rectangle_3">
          <a:hlinkClick xmlns:r="http://schemas.openxmlformats.org/officeDocument/2006/relationships" r:id="rId1"/>
        </xdr:cNvPr>
        <xdr:cNvSpPr/>
      </xdr:nvSpPr>
      <xdr:spPr>
        <a:xfrm>
          <a:off x="1433830" y="355600"/>
          <a:ext cx="810260" cy="308610"/>
        </a:xfrm>
        <a:prstGeom prst="rect">
          <a:avLst/>
        </a:prstGeom>
        <a:gradFill>
          <a:gsLst>
            <a:gs pos="0">
              <a:schemeClr val="bg1">
                <a:lumMod val="95000"/>
              </a:schemeClr>
            </a:gs>
            <a:gs pos="100000">
              <a:schemeClr val="bg1">
                <a:lumMod val="85000"/>
              </a:schemeClr>
            </a:gs>
          </a:gsLst>
          <a:lin ang="5400000" scaled="0"/>
        </a:gradFill>
        <a:ln w="12700">
          <a:solidFill>
            <a:schemeClr val="bg1">
              <a:lumMod val="65000"/>
            </a:schemeClr>
          </a:solidFill>
        </a:ln>
        <a:effectLst>
          <a:outerShdw blurRad="25400" dist="12700" dir="5400000" algn="t" rotWithShape="0">
            <a:prstClr val="black">
              <a:alpha val="35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36195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>
              <a:solidFill>
                <a:schemeClr val="tx1">
                  <a:lumMod val="85000"/>
                  <a:lumOff val="15000"/>
                </a:schemeClr>
              </a:solidFill>
              <a:latin typeface="微软雅黑" panose="020B0503020204020204" charset="-122"/>
              <a:ea typeface="微软雅黑" panose="020B0503020204020204" charset="-122"/>
            </a:rPr>
            <a:t>导出报表</a:t>
          </a:r>
          <a:endParaRPr lang="zh-CN" altLang="en-US" sz="1000">
            <a:solidFill>
              <a:schemeClr val="tx1">
                <a:lumMod val="85000"/>
                <a:lumOff val="15000"/>
              </a:schemeClr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 editAs="absolute">
    <xdr:from>
      <xdr:col>2</xdr:col>
      <xdr:colOff>0</xdr:colOff>
      <xdr:row>1</xdr:row>
      <xdr:rowOff>102870</xdr:rowOff>
    </xdr:from>
    <xdr:to>
      <xdr:col>2</xdr:col>
      <xdr:colOff>810260</xdr:colOff>
      <xdr:row>1</xdr:row>
      <xdr:rowOff>408940</xdr:rowOff>
    </xdr:to>
    <xdr:sp macro="[0]!toHome">
      <xdr:nvSpPr>
        <xdr:cNvPr id="5" name="rectangle_4">
          <a:hlinkClick xmlns:r="http://schemas.openxmlformats.org/officeDocument/2006/relationships" r:id="rId2"/>
        </xdr:cNvPr>
        <xdr:cNvSpPr/>
      </xdr:nvSpPr>
      <xdr:spPr>
        <a:xfrm>
          <a:off x="495300" y="356870"/>
          <a:ext cx="810260" cy="306070"/>
        </a:xfrm>
        <a:prstGeom prst="rect">
          <a:avLst/>
        </a:prstGeom>
        <a:gradFill>
          <a:gsLst>
            <a:gs pos="0">
              <a:schemeClr val="tx1">
                <a:lumMod val="50000"/>
                <a:lumOff val="50000"/>
              </a:schemeClr>
            </a:gs>
            <a:gs pos="50000">
              <a:schemeClr val="tx1"/>
            </a:gs>
          </a:gsLst>
          <a:lin ang="5400000" scaled="0"/>
        </a:gradFill>
        <a:ln w="12700">
          <a:solidFill>
            <a:schemeClr val="tx1"/>
          </a:solidFill>
        </a:ln>
        <a:effectLst>
          <a:outerShdw blurRad="25400" dist="12700" dir="5400000" algn="t" rotWithShape="0">
            <a:prstClr val="black">
              <a:alpha val="35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36195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rPr>
            <a:t>返回导航</a:t>
          </a:r>
          <a:endParaRPr lang="zh-CN" altLang="en-US" sz="1000">
            <a:solidFill>
              <a:schemeClr val="bg1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 editAs="absolute">
    <xdr:from>
      <xdr:col>4</xdr:col>
      <xdr:colOff>48260</xdr:colOff>
      <xdr:row>1</xdr:row>
      <xdr:rowOff>101600</xdr:rowOff>
    </xdr:from>
    <xdr:to>
      <xdr:col>4</xdr:col>
      <xdr:colOff>858520</xdr:colOff>
      <xdr:row>1</xdr:row>
      <xdr:rowOff>410210</xdr:rowOff>
    </xdr:to>
    <xdr:sp macro="[0]!Sheet2.SchDH">
      <xdr:nvSpPr>
        <xdr:cNvPr id="2" name="rectangle_1">
          <a:hlinkClick xmlns:r="http://schemas.openxmlformats.org/officeDocument/2006/relationships" r:id="rId3"/>
        </xdr:cNvPr>
        <xdr:cNvSpPr/>
      </xdr:nvSpPr>
      <xdr:spPr>
        <a:xfrm>
          <a:off x="2372360" y="355600"/>
          <a:ext cx="810260" cy="308610"/>
        </a:xfrm>
        <a:prstGeom prst="rect">
          <a:avLst/>
        </a:prstGeom>
        <a:gradFill>
          <a:gsLst>
            <a:gs pos="0">
              <a:schemeClr val="bg1">
                <a:lumMod val="95000"/>
              </a:schemeClr>
            </a:gs>
            <a:gs pos="100000">
              <a:schemeClr val="bg1">
                <a:lumMod val="85000"/>
              </a:schemeClr>
            </a:gs>
          </a:gsLst>
          <a:lin ang="5400000" scaled="0"/>
        </a:gradFill>
        <a:ln w="12700">
          <a:solidFill>
            <a:schemeClr val="bg1">
              <a:lumMod val="65000"/>
            </a:schemeClr>
          </a:solidFill>
        </a:ln>
        <a:effectLst>
          <a:outerShdw blurRad="25400" dist="12700" dir="5400000" algn="t" rotWithShape="0">
            <a:prstClr val="black">
              <a:alpha val="35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36195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>
              <a:solidFill>
                <a:schemeClr val="tx1">
                  <a:lumMod val="85000"/>
                  <a:lumOff val="15000"/>
                </a:schemeClr>
              </a:solidFill>
              <a:latin typeface="微软雅黑" panose="020B0503020204020204" charset="-122"/>
              <a:ea typeface="微软雅黑" panose="020B0503020204020204" charset="-122"/>
            </a:rPr>
            <a:t>查询销售单</a:t>
          </a:r>
          <a:endParaRPr lang="zh-CN" altLang="en-US" sz="1000">
            <a:solidFill>
              <a:schemeClr val="tx1">
                <a:lumMod val="85000"/>
                <a:lumOff val="15000"/>
              </a:schemeClr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3</xdr:col>
      <xdr:colOff>415925</xdr:colOff>
      <xdr:row>1</xdr:row>
      <xdr:rowOff>101600</xdr:rowOff>
    </xdr:from>
    <xdr:to>
      <xdr:col>4</xdr:col>
      <xdr:colOff>178435</xdr:colOff>
      <xdr:row>1</xdr:row>
      <xdr:rowOff>410210</xdr:rowOff>
    </xdr:to>
    <xdr:sp macro="[0]!SheetSaveOut">
      <xdr:nvSpPr>
        <xdr:cNvPr id="4" name="rectangle_3">
          <a:hlinkClick xmlns:r="http://schemas.openxmlformats.org/officeDocument/2006/relationships" r:id="rId1"/>
        </xdr:cNvPr>
        <xdr:cNvSpPr/>
      </xdr:nvSpPr>
      <xdr:spPr>
        <a:xfrm>
          <a:off x="1425575" y="355600"/>
          <a:ext cx="810260" cy="308610"/>
        </a:xfrm>
        <a:prstGeom prst="rect">
          <a:avLst/>
        </a:prstGeom>
        <a:gradFill>
          <a:gsLst>
            <a:gs pos="0">
              <a:schemeClr val="bg1">
                <a:lumMod val="95000"/>
              </a:schemeClr>
            </a:gs>
            <a:gs pos="100000">
              <a:schemeClr val="bg1">
                <a:lumMod val="85000"/>
              </a:schemeClr>
            </a:gs>
          </a:gsLst>
          <a:lin ang="5400000" scaled="0"/>
        </a:gradFill>
        <a:ln w="12700">
          <a:solidFill>
            <a:schemeClr val="bg1">
              <a:lumMod val="65000"/>
            </a:schemeClr>
          </a:solidFill>
        </a:ln>
        <a:effectLst>
          <a:outerShdw blurRad="25400" dist="12700" dir="5400000" algn="t" rotWithShape="0">
            <a:prstClr val="black">
              <a:alpha val="35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36195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>
              <a:solidFill>
                <a:schemeClr val="tx1">
                  <a:lumMod val="85000"/>
                  <a:lumOff val="15000"/>
                </a:schemeClr>
              </a:solidFill>
              <a:latin typeface="微软雅黑" panose="020B0503020204020204" charset="-122"/>
              <a:ea typeface="微软雅黑" panose="020B0503020204020204" charset="-122"/>
            </a:rPr>
            <a:t>导出报表</a:t>
          </a:r>
          <a:endParaRPr lang="zh-CN" altLang="en-US" sz="1000">
            <a:solidFill>
              <a:schemeClr val="tx1">
                <a:lumMod val="85000"/>
                <a:lumOff val="15000"/>
              </a:schemeClr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 editAs="absolute">
    <xdr:from>
      <xdr:col>2</xdr:col>
      <xdr:colOff>0</xdr:colOff>
      <xdr:row>1</xdr:row>
      <xdr:rowOff>102870</xdr:rowOff>
    </xdr:from>
    <xdr:to>
      <xdr:col>3</xdr:col>
      <xdr:colOff>295910</xdr:colOff>
      <xdr:row>1</xdr:row>
      <xdr:rowOff>408940</xdr:rowOff>
    </xdr:to>
    <xdr:sp macro="[0]!toHome">
      <xdr:nvSpPr>
        <xdr:cNvPr id="5" name="rectangle_4">
          <a:hlinkClick xmlns:r="http://schemas.openxmlformats.org/officeDocument/2006/relationships" r:id="rId2"/>
        </xdr:cNvPr>
        <xdr:cNvSpPr/>
      </xdr:nvSpPr>
      <xdr:spPr>
        <a:xfrm>
          <a:off x="495300" y="356870"/>
          <a:ext cx="810260" cy="306070"/>
        </a:xfrm>
        <a:prstGeom prst="rect">
          <a:avLst/>
        </a:prstGeom>
        <a:gradFill>
          <a:gsLst>
            <a:gs pos="0">
              <a:schemeClr val="tx1">
                <a:lumMod val="50000"/>
                <a:lumOff val="50000"/>
              </a:schemeClr>
            </a:gs>
            <a:gs pos="50000">
              <a:schemeClr val="tx1"/>
            </a:gs>
          </a:gsLst>
          <a:lin ang="5400000" scaled="0"/>
        </a:gradFill>
        <a:ln w="12700">
          <a:solidFill>
            <a:schemeClr val="tx1"/>
          </a:solidFill>
        </a:ln>
        <a:effectLst>
          <a:outerShdw blurRad="25400" dist="12700" dir="5400000" algn="t" rotWithShape="0">
            <a:prstClr val="black">
              <a:alpha val="35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36195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rPr>
            <a:t>返回导航</a:t>
          </a:r>
          <a:endParaRPr lang="zh-CN" altLang="en-US" sz="1000">
            <a:solidFill>
              <a:schemeClr val="bg1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3</xdr:col>
      <xdr:colOff>419100</xdr:colOff>
      <xdr:row>1</xdr:row>
      <xdr:rowOff>101600</xdr:rowOff>
    </xdr:from>
    <xdr:to>
      <xdr:col>3</xdr:col>
      <xdr:colOff>1229360</xdr:colOff>
      <xdr:row>1</xdr:row>
      <xdr:rowOff>410210</xdr:rowOff>
    </xdr:to>
    <xdr:sp macro="[0]!SheetSaveOut">
      <xdr:nvSpPr>
        <xdr:cNvPr id="4" name="rectangle_3">
          <a:hlinkClick xmlns:r="http://schemas.openxmlformats.org/officeDocument/2006/relationships" r:id="rId1"/>
        </xdr:cNvPr>
        <xdr:cNvSpPr/>
      </xdr:nvSpPr>
      <xdr:spPr>
        <a:xfrm>
          <a:off x="1428750" y="355600"/>
          <a:ext cx="810260" cy="308610"/>
        </a:xfrm>
        <a:prstGeom prst="rect">
          <a:avLst/>
        </a:prstGeom>
        <a:gradFill>
          <a:gsLst>
            <a:gs pos="0">
              <a:schemeClr val="bg1">
                <a:lumMod val="95000"/>
              </a:schemeClr>
            </a:gs>
            <a:gs pos="100000">
              <a:schemeClr val="bg1">
                <a:lumMod val="85000"/>
              </a:schemeClr>
            </a:gs>
          </a:gsLst>
          <a:lin ang="5400000" scaled="0"/>
        </a:gradFill>
        <a:ln w="12700">
          <a:solidFill>
            <a:schemeClr val="bg1">
              <a:lumMod val="65000"/>
            </a:schemeClr>
          </a:solidFill>
        </a:ln>
        <a:effectLst>
          <a:outerShdw blurRad="25400" dist="12700" dir="5400000" algn="t" rotWithShape="0">
            <a:prstClr val="black">
              <a:alpha val="35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36195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>
              <a:solidFill>
                <a:schemeClr val="tx1">
                  <a:lumMod val="85000"/>
                  <a:lumOff val="15000"/>
                </a:schemeClr>
              </a:solidFill>
              <a:latin typeface="微软雅黑" panose="020B0503020204020204" charset="-122"/>
              <a:ea typeface="微软雅黑" panose="020B0503020204020204" charset="-122"/>
            </a:rPr>
            <a:t>导出报表</a:t>
          </a:r>
          <a:endParaRPr lang="zh-CN" altLang="en-US" sz="1000">
            <a:solidFill>
              <a:schemeClr val="tx1">
                <a:lumMod val="85000"/>
                <a:lumOff val="15000"/>
              </a:schemeClr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 editAs="absolute">
    <xdr:from>
      <xdr:col>2</xdr:col>
      <xdr:colOff>0</xdr:colOff>
      <xdr:row>1</xdr:row>
      <xdr:rowOff>102870</xdr:rowOff>
    </xdr:from>
    <xdr:to>
      <xdr:col>3</xdr:col>
      <xdr:colOff>295910</xdr:colOff>
      <xdr:row>1</xdr:row>
      <xdr:rowOff>408940</xdr:rowOff>
    </xdr:to>
    <xdr:sp macro="[0]!toHome">
      <xdr:nvSpPr>
        <xdr:cNvPr id="5" name="rectangle_4">
          <a:hlinkClick xmlns:r="http://schemas.openxmlformats.org/officeDocument/2006/relationships" r:id="rId2"/>
        </xdr:cNvPr>
        <xdr:cNvSpPr/>
      </xdr:nvSpPr>
      <xdr:spPr>
        <a:xfrm>
          <a:off x="495300" y="356870"/>
          <a:ext cx="810260" cy="306070"/>
        </a:xfrm>
        <a:prstGeom prst="rect">
          <a:avLst/>
        </a:prstGeom>
        <a:gradFill>
          <a:gsLst>
            <a:gs pos="0">
              <a:schemeClr val="tx1">
                <a:lumMod val="50000"/>
                <a:lumOff val="50000"/>
              </a:schemeClr>
            </a:gs>
            <a:gs pos="50000">
              <a:schemeClr val="tx1"/>
            </a:gs>
          </a:gsLst>
          <a:lin ang="5400000" scaled="0"/>
        </a:gradFill>
        <a:ln w="12700">
          <a:solidFill>
            <a:schemeClr val="tx1"/>
          </a:solidFill>
        </a:ln>
        <a:effectLst>
          <a:outerShdw blurRad="25400" dist="12700" dir="5400000" algn="t" rotWithShape="0">
            <a:prstClr val="black">
              <a:alpha val="35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36195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rPr>
            <a:t>返回导航</a:t>
          </a:r>
          <a:endParaRPr lang="zh-CN" altLang="en-US" sz="1000">
            <a:solidFill>
              <a:schemeClr val="bg1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3</xdr:col>
      <xdr:colOff>419100</xdr:colOff>
      <xdr:row>1</xdr:row>
      <xdr:rowOff>101600</xdr:rowOff>
    </xdr:from>
    <xdr:to>
      <xdr:col>3</xdr:col>
      <xdr:colOff>1229360</xdr:colOff>
      <xdr:row>1</xdr:row>
      <xdr:rowOff>410210</xdr:rowOff>
    </xdr:to>
    <xdr:sp macro="[0]!SheetSaveOut">
      <xdr:nvSpPr>
        <xdr:cNvPr id="4" name="rectangle_3">
          <a:hlinkClick xmlns:r="http://schemas.openxmlformats.org/officeDocument/2006/relationships" r:id="rId1"/>
        </xdr:cNvPr>
        <xdr:cNvSpPr/>
      </xdr:nvSpPr>
      <xdr:spPr>
        <a:xfrm>
          <a:off x="1428750" y="355600"/>
          <a:ext cx="810260" cy="308610"/>
        </a:xfrm>
        <a:prstGeom prst="rect">
          <a:avLst/>
        </a:prstGeom>
        <a:gradFill>
          <a:gsLst>
            <a:gs pos="0">
              <a:schemeClr val="bg1">
                <a:lumMod val="95000"/>
              </a:schemeClr>
            </a:gs>
            <a:gs pos="100000">
              <a:schemeClr val="bg1">
                <a:lumMod val="85000"/>
              </a:schemeClr>
            </a:gs>
          </a:gsLst>
          <a:lin ang="5400000" scaled="0"/>
        </a:gradFill>
        <a:ln w="12700">
          <a:solidFill>
            <a:schemeClr val="bg1">
              <a:lumMod val="65000"/>
            </a:schemeClr>
          </a:solidFill>
        </a:ln>
        <a:effectLst>
          <a:outerShdw blurRad="25400" dist="12700" dir="5400000" algn="t" rotWithShape="0">
            <a:prstClr val="black">
              <a:alpha val="35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36195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>
              <a:solidFill>
                <a:schemeClr val="tx1">
                  <a:lumMod val="85000"/>
                  <a:lumOff val="15000"/>
                </a:schemeClr>
              </a:solidFill>
              <a:latin typeface="微软雅黑" panose="020B0503020204020204" charset="-122"/>
              <a:ea typeface="微软雅黑" panose="020B0503020204020204" charset="-122"/>
            </a:rPr>
            <a:t>导出报表</a:t>
          </a:r>
          <a:endParaRPr lang="zh-CN" altLang="en-US" sz="1000">
            <a:solidFill>
              <a:schemeClr val="tx1">
                <a:lumMod val="85000"/>
                <a:lumOff val="15000"/>
              </a:schemeClr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 editAs="absolute">
    <xdr:from>
      <xdr:col>2</xdr:col>
      <xdr:colOff>0</xdr:colOff>
      <xdr:row>1</xdr:row>
      <xdr:rowOff>102870</xdr:rowOff>
    </xdr:from>
    <xdr:to>
      <xdr:col>3</xdr:col>
      <xdr:colOff>295910</xdr:colOff>
      <xdr:row>1</xdr:row>
      <xdr:rowOff>408940</xdr:rowOff>
    </xdr:to>
    <xdr:sp macro="[0]!toHome">
      <xdr:nvSpPr>
        <xdr:cNvPr id="5" name="rectangle_4">
          <a:hlinkClick xmlns:r="http://schemas.openxmlformats.org/officeDocument/2006/relationships" r:id="rId2"/>
        </xdr:cNvPr>
        <xdr:cNvSpPr/>
      </xdr:nvSpPr>
      <xdr:spPr>
        <a:xfrm>
          <a:off x="495300" y="356870"/>
          <a:ext cx="810260" cy="306070"/>
        </a:xfrm>
        <a:prstGeom prst="rect">
          <a:avLst/>
        </a:prstGeom>
        <a:gradFill>
          <a:gsLst>
            <a:gs pos="0">
              <a:schemeClr val="tx1">
                <a:lumMod val="50000"/>
                <a:lumOff val="50000"/>
              </a:schemeClr>
            </a:gs>
            <a:gs pos="50000">
              <a:schemeClr val="tx1"/>
            </a:gs>
          </a:gsLst>
          <a:lin ang="5400000" scaled="0"/>
        </a:gradFill>
        <a:ln w="12700">
          <a:solidFill>
            <a:schemeClr val="tx1"/>
          </a:solidFill>
        </a:ln>
        <a:effectLst>
          <a:outerShdw blurRad="25400" dist="12700" dir="5400000" algn="t" rotWithShape="0">
            <a:prstClr val="black">
              <a:alpha val="35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36195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rPr>
            <a:t>返回导航</a:t>
          </a:r>
          <a:endParaRPr lang="zh-CN" altLang="en-US" sz="1000">
            <a:solidFill>
              <a:schemeClr val="bg1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3</xdr:col>
      <xdr:colOff>0</xdr:colOff>
      <xdr:row>1</xdr:row>
      <xdr:rowOff>101600</xdr:rowOff>
    </xdr:from>
    <xdr:to>
      <xdr:col>4</xdr:col>
      <xdr:colOff>438785</xdr:colOff>
      <xdr:row>1</xdr:row>
      <xdr:rowOff>407670</xdr:rowOff>
    </xdr:to>
    <xdr:sp macro="[0]!toHome">
      <xdr:nvSpPr>
        <xdr:cNvPr id="4" name="rectangle_3">
          <a:hlinkClick xmlns:r="http://schemas.openxmlformats.org/officeDocument/2006/relationships" r:id="rId1"/>
        </xdr:cNvPr>
        <xdr:cNvSpPr/>
      </xdr:nvSpPr>
      <xdr:spPr>
        <a:xfrm>
          <a:off x="495300" y="355600"/>
          <a:ext cx="810260" cy="306070"/>
        </a:xfrm>
        <a:prstGeom prst="rect">
          <a:avLst/>
        </a:prstGeom>
        <a:gradFill>
          <a:gsLst>
            <a:gs pos="0">
              <a:schemeClr val="tx1">
                <a:lumMod val="50000"/>
                <a:lumOff val="50000"/>
              </a:schemeClr>
            </a:gs>
            <a:gs pos="50000">
              <a:schemeClr val="tx1"/>
            </a:gs>
          </a:gsLst>
          <a:lin ang="5400000" scaled="0"/>
        </a:gradFill>
        <a:ln w="12700">
          <a:solidFill>
            <a:schemeClr val="tx1"/>
          </a:solidFill>
        </a:ln>
        <a:effectLst>
          <a:outerShdw blurRad="25400" dist="12700" dir="5400000" algn="t" rotWithShape="0">
            <a:prstClr val="black">
              <a:alpha val="35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36195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rPr>
            <a:t>返回导航</a:t>
          </a:r>
          <a:endParaRPr lang="zh-CN" altLang="en-US" sz="1000">
            <a:solidFill>
              <a:schemeClr val="bg1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 editAs="oneCell">
    <xdr:from>
      <xdr:col>9</xdr:col>
      <xdr:colOff>0</xdr:colOff>
      <xdr:row>9</xdr:row>
      <xdr:rowOff>25400</xdr:rowOff>
    </xdr:from>
    <xdr:to>
      <xdr:col>10</xdr:col>
      <xdr:colOff>238125</xdr:colOff>
      <xdr:row>9</xdr:row>
      <xdr:rowOff>244475</xdr:rowOff>
    </xdr:to>
    <xdr:sp>
      <xdr:nvSpPr>
        <xdr:cNvPr id="2" name="圆角矩形 1">
          <a:hlinkClick xmlns:r="http://schemas.openxmlformats.org/officeDocument/2006/relationships" r:id="rId2"/>
        </xdr:cNvPr>
        <xdr:cNvSpPr/>
      </xdr:nvSpPr>
      <xdr:spPr>
        <a:xfrm>
          <a:off x="5676900" y="3187700"/>
          <a:ext cx="1200150" cy="219075"/>
        </a:xfrm>
        <a:prstGeom prst="roundRect">
          <a:avLst/>
        </a:prstGeom>
        <a:solidFill>
          <a:srgbClr val="FF802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获取最新版本</a:t>
          </a:r>
          <a:endParaRPr lang="en-US" altLang="zh-CN" sz="11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 editAs="oneCell">
    <xdr:from>
      <xdr:col>9</xdr:col>
      <xdr:colOff>695325</xdr:colOff>
      <xdr:row>10</xdr:row>
      <xdr:rowOff>0</xdr:rowOff>
    </xdr:from>
    <xdr:to>
      <xdr:col>10</xdr:col>
      <xdr:colOff>933450</xdr:colOff>
      <xdr:row>11</xdr:row>
      <xdr:rowOff>5715</xdr:rowOff>
    </xdr:to>
    <xdr:grpSp>
      <xdr:nvGrpSpPr>
        <xdr:cNvPr id="3" name="组合 2">
          <a:hlinkClick xmlns:r="http://schemas.openxmlformats.org/officeDocument/2006/relationships" r:id="rId3"/>
        </xdr:cNvPr>
        <xdr:cNvGrpSpPr/>
      </xdr:nvGrpSpPr>
      <xdr:grpSpPr>
        <a:xfrm>
          <a:off x="6372225" y="3467100"/>
          <a:ext cx="1200150" cy="310515"/>
          <a:chOff x="10310" y="3155"/>
          <a:chExt cx="1890" cy="484"/>
        </a:xfrm>
      </xdr:grpSpPr>
      <xdr:sp>
        <xdr:nvSpPr>
          <xdr:cNvPr id="5" name="圆角矩形 4"/>
          <xdr:cNvSpPr/>
        </xdr:nvSpPr>
        <xdr:spPr>
          <a:xfrm>
            <a:off x="10310" y="3225"/>
            <a:ext cx="1890" cy="345"/>
          </a:xfrm>
          <a:prstGeom prst="roundRect">
            <a:avLst/>
          </a:prstGeom>
          <a:solidFill>
            <a:srgbClr val="FF802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100">
                <a:latin typeface="微软雅黑" panose="020B0503020204020204" charset="-122"/>
                <a:ea typeface="微软雅黑" panose="020B0503020204020204" charset="-122"/>
              </a:rPr>
              <a:t>技术支持</a:t>
            </a:r>
            <a:endParaRPr lang="en-US" altLang="en-US" sz="1100">
              <a:latin typeface="微软雅黑" panose="020B0503020204020204" charset="-122"/>
              <a:ea typeface="微软雅黑" panose="020B0503020204020204" charset="-122"/>
            </a:endParaRPr>
          </a:p>
        </xdr:txBody>
      </xdr:sp>
      <xdr:pic>
        <xdr:nvPicPr>
          <xdr:cNvPr id="6" name="图片 5" descr="客服  选中"/>
          <xdr:cNvPicPr>
            <a:picLocks noChangeAspect="1"/>
          </xdr:cNvPicPr>
        </xdr:nvPicPr>
        <xdr:blipFill>
          <a:blip r:embed="rId4"/>
          <a:srcRect l="-20703" t="-21291" r="-20703" b="-21291"/>
          <a:stretch>
            <a:fillRect/>
          </a:stretch>
        </xdr:blipFill>
        <xdr:spPr>
          <a:xfrm>
            <a:off x="10365" y="3155"/>
            <a:ext cx="481" cy="485"/>
          </a:xfrm>
          <a:prstGeom prst="rect">
            <a:avLst/>
          </a:prstGeom>
        </xdr:spPr>
      </xdr:pic>
    </xdr:grpSp>
    <xdr:clientData/>
  </xdr:twoCellAnchor>
  <xdr:twoCellAnchor editAs="oneCell">
    <xdr:from>
      <xdr:col>11</xdr:col>
      <xdr:colOff>942975</xdr:colOff>
      <xdr:row>41</xdr:row>
      <xdr:rowOff>142875</xdr:rowOff>
    </xdr:from>
    <xdr:to>
      <xdr:col>12</xdr:col>
      <xdr:colOff>654050</xdr:colOff>
      <xdr:row>43</xdr:row>
      <xdr:rowOff>213995</xdr:rowOff>
    </xdr:to>
    <xdr:pic>
      <xdr:nvPicPr>
        <xdr:cNvPr id="7" name="图片 6" descr="琪一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543925" y="12677775"/>
          <a:ext cx="673100" cy="6807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2</xdr:col>
      <xdr:colOff>0</xdr:colOff>
      <xdr:row>1</xdr:row>
      <xdr:rowOff>102870</xdr:rowOff>
    </xdr:from>
    <xdr:to>
      <xdr:col>3</xdr:col>
      <xdr:colOff>219710</xdr:colOff>
      <xdr:row>1</xdr:row>
      <xdr:rowOff>408940</xdr:rowOff>
    </xdr:to>
    <xdr:sp macro="[0]!toHome">
      <xdr:nvSpPr>
        <xdr:cNvPr id="18" name="rectangle_17">
          <a:hlinkClick xmlns:r="http://schemas.openxmlformats.org/officeDocument/2006/relationships" r:id="rId1"/>
        </xdr:cNvPr>
        <xdr:cNvSpPr/>
      </xdr:nvSpPr>
      <xdr:spPr>
        <a:xfrm>
          <a:off x="495300" y="356870"/>
          <a:ext cx="810260" cy="306070"/>
        </a:xfrm>
        <a:prstGeom prst="rect">
          <a:avLst/>
        </a:prstGeom>
        <a:gradFill>
          <a:gsLst>
            <a:gs pos="0">
              <a:schemeClr val="tx1">
                <a:lumMod val="50000"/>
                <a:lumOff val="50000"/>
              </a:schemeClr>
            </a:gs>
            <a:gs pos="50000">
              <a:schemeClr val="tx1"/>
            </a:gs>
          </a:gsLst>
          <a:lin ang="5400000" scaled="0"/>
        </a:gradFill>
        <a:ln w="12700">
          <a:solidFill>
            <a:schemeClr val="tx1"/>
          </a:solidFill>
        </a:ln>
        <a:effectLst>
          <a:outerShdw blurRad="25400" dist="12700" dir="5400000" algn="t" rotWithShape="0">
            <a:prstClr val="black">
              <a:alpha val="35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36195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rPr>
            <a:t>返回导航</a:t>
          </a:r>
          <a:endParaRPr lang="zh-CN" altLang="en-US" sz="1000">
            <a:solidFill>
              <a:schemeClr val="bg1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 editAs="absolute">
    <xdr:from>
      <xdr:col>3</xdr:col>
      <xdr:colOff>395605</xdr:colOff>
      <xdr:row>1</xdr:row>
      <xdr:rowOff>101600</xdr:rowOff>
    </xdr:from>
    <xdr:to>
      <xdr:col>4</xdr:col>
      <xdr:colOff>396240</xdr:colOff>
      <xdr:row>1</xdr:row>
      <xdr:rowOff>410210</xdr:rowOff>
    </xdr:to>
    <xdr:sp macro="[0]!Sheet1.SaveBD">
      <xdr:nvSpPr>
        <xdr:cNvPr id="19" name="rectangle_18">
          <a:hlinkClick xmlns:r="http://schemas.openxmlformats.org/officeDocument/2006/relationships" r:id="rId2"/>
        </xdr:cNvPr>
        <xdr:cNvSpPr/>
      </xdr:nvSpPr>
      <xdr:spPr>
        <a:xfrm>
          <a:off x="1481455" y="355600"/>
          <a:ext cx="810260" cy="308610"/>
        </a:xfrm>
        <a:prstGeom prst="rect">
          <a:avLst/>
        </a:prstGeom>
        <a:gradFill>
          <a:gsLst>
            <a:gs pos="0">
              <a:schemeClr val="bg1">
                <a:lumMod val="95000"/>
              </a:schemeClr>
            </a:gs>
            <a:gs pos="100000">
              <a:schemeClr val="bg1">
                <a:lumMod val="85000"/>
              </a:schemeClr>
            </a:gs>
          </a:gsLst>
          <a:lin ang="5400000" scaled="0"/>
        </a:gradFill>
        <a:ln w="12700">
          <a:solidFill>
            <a:schemeClr val="bg1">
              <a:lumMod val="65000"/>
            </a:schemeClr>
          </a:solidFill>
        </a:ln>
        <a:effectLst>
          <a:outerShdw blurRad="25400" dist="12700" dir="5400000" algn="t" rotWithShape="0">
            <a:prstClr val="black">
              <a:alpha val="35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36195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>
              <a:solidFill>
                <a:schemeClr val="tx1">
                  <a:lumMod val="85000"/>
                  <a:lumOff val="15000"/>
                </a:schemeClr>
              </a:solidFill>
              <a:latin typeface="微软雅黑" panose="020B0503020204020204" charset="-122"/>
              <a:ea typeface="微软雅黑" panose="020B0503020204020204" charset="-122"/>
            </a:rPr>
            <a:t>保存到明细</a:t>
          </a:r>
          <a:endParaRPr lang="zh-CN" altLang="en-US" sz="1000">
            <a:solidFill>
              <a:schemeClr val="tx1">
                <a:lumMod val="85000"/>
                <a:lumOff val="15000"/>
              </a:schemeClr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 editAs="absolute">
    <xdr:from>
      <xdr:col>4</xdr:col>
      <xdr:colOff>572135</xdr:colOff>
      <xdr:row>1</xdr:row>
      <xdr:rowOff>101600</xdr:rowOff>
    </xdr:from>
    <xdr:to>
      <xdr:col>5</xdr:col>
      <xdr:colOff>163195</xdr:colOff>
      <xdr:row>1</xdr:row>
      <xdr:rowOff>410210</xdr:rowOff>
    </xdr:to>
    <xdr:sp macro="[0]!Sheet1.PrintBD">
      <xdr:nvSpPr>
        <xdr:cNvPr id="20" name="rectangle_19">
          <a:hlinkClick xmlns:r="http://schemas.openxmlformats.org/officeDocument/2006/relationships" r:id="rId3"/>
        </xdr:cNvPr>
        <xdr:cNvSpPr/>
      </xdr:nvSpPr>
      <xdr:spPr>
        <a:xfrm>
          <a:off x="2467610" y="355600"/>
          <a:ext cx="810260" cy="308610"/>
        </a:xfrm>
        <a:prstGeom prst="rect">
          <a:avLst/>
        </a:prstGeom>
        <a:gradFill>
          <a:gsLst>
            <a:gs pos="0">
              <a:schemeClr val="bg1">
                <a:lumMod val="95000"/>
              </a:schemeClr>
            </a:gs>
            <a:gs pos="100000">
              <a:schemeClr val="bg1">
                <a:lumMod val="85000"/>
              </a:schemeClr>
            </a:gs>
          </a:gsLst>
          <a:lin ang="5400000" scaled="0"/>
        </a:gradFill>
        <a:ln w="12700">
          <a:solidFill>
            <a:schemeClr val="bg1">
              <a:lumMod val="65000"/>
            </a:schemeClr>
          </a:solidFill>
        </a:ln>
        <a:effectLst>
          <a:outerShdw blurRad="25400" dist="12700" dir="5400000" algn="t" rotWithShape="0">
            <a:prstClr val="black">
              <a:alpha val="35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36195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>
              <a:solidFill>
                <a:schemeClr val="tx1">
                  <a:lumMod val="85000"/>
                  <a:lumOff val="15000"/>
                </a:schemeClr>
              </a:solidFill>
              <a:latin typeface="微软雅黑" panose="020B0503020204020204" charset="-122"/>
              <a:ea typeface="微软雅黑" panose="020B0503020204020204" charset="-122"/>
            </a:rPr>
            <a:t>打印</a:t>
          </a:r>
          <a:endParaRPr lang="zh-CN" altLang="en-US" sz="1000">
            <a:solidFill>
              <a:schemeClr val="tx1">
                <a:lumMod val="85000"/>
                <a:lumOff val="15000"/>
              </a:schemeClr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 editAs="absolute">
    <xdr:from>
      <xdr:col>5</xdr:col>
      <xdr:colOff>339090</xdr:colOff>
      <xdr:row>1</xdr:row>
      <xdr:rowOff>101600</xdr:rowOff>
    </xdr:from>
    <xdr:to>
      <xdr:col>6</xdr:col>
      <xdr:colOff>149225</xdr:colOff>
      <xdr:row>1</xdr:row>
      <xdr:rowOff>410210</xdr:rowOff>
    </xdr:to>
    <xdr:sp macro="[0]!Sheet1.ClearBD">
      <xdr:nvSpPr>
        <xdr:cNvPr id="21" name="rectangle_20">
          <a:hlinkClick xmlns:r="http://schemas.openxmlformats.org/officeDocument/2006/relationships" r:id="rId4"/>
        </xdr:cNvPr>
        <xdr:cNvSpPr/>
      </xdr:nvSpPr>
      <xdr:spPr>
        <a:xfrm>
          <a:off x="3453765" y="355600"/>
          <a:ext cx="810260" cy="308610"/>
        </a:xfrm>
        <a:prstGeom prst="rect">
          <a:avLst/>
        </a:prstGeom>
        <a:gradFill>
          <a:gsLst>
            <a:gs pos="0">
              <a:schemeClr val="bg1">
                <a:lumMod val="95000"/>
              </a:schemeClr>
            </a:gs>
            <a:gs pos="100000">
              <a:schemeClr val="bg1">
                <a:lumMod val="85000"/>
              </a:schemeClr>
            </a:gs>
          </a:gsLst>
          <a:lin ang="5400000" scaled="0"/>
        </a:gradFill>
        <a:ln w="12700">
          <a:solidFill>
            <a:schemeClr val="bg1">
              <a:lumMod val="65000"/>
            </a:schemeClr>
          </a:solidFill>
        </a:ln>
        <a:effectLst>
          <a:outerShdw blurRad="25400" dist="12700" dir="5400000" algn="t" rotWithShape="0">
            <a:prstClr val="black">
              <a:alpha val="35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36195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>
              <a:solidFill>
                <a:schemeClr val="tx1">
                  <a:lumMod val="85000"/>
                  <a:lumOff val="15000"/>
                </a:schemeClr>
              </a:solidFill>
              <a:latin typeface="微软雅黑" panose="020B0503020204020204" charset="-122"/>
              <a:ea typeface="微软雅黑" panose="020B0503020204020204" charset="-122"/>
            </a:rPr>
            <a:t>清空表单</a:t>
          </a:r>
          <a:endParaRPr lang="zh-CN" altLang="en-US" sz="1000">
            <a:solidFill>
              <a:schemeClr val="tx1">
                <a:lumMod val="85000"/>
                <a:lumOff val="15000"/>
              </a:schemeClr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 editAs="absolute">
    <xdr:from>
      <xdr:col>6</xdr:col>
      <xdr:colOff>325120</xdr:colOff>
      <xdr:row>1</xdr:row>
      <xdr:rowOff>101600</xdr:rowOff>
    </xdr:from>
    <xdr:to>
      <xdr:col>7</xdr:col>
      <xdr:colOff>630555</xdr:colOff>
      <xdr:row>1</xdr:row>
      <xdr:rowOff>410210</xdr:rowOff>
    </xdr:to>
    <xdr:sp macro="[0]!Sheet1.AddRow">
      <xdr:nvSpPr>
        <xdr:cNvPr id="22" name="rectangle_21">
          <a:hlinkClick xmlns:r="http://schemas.openxmlformats.org/officeDocument/2006/relationships" r:id="rId5"/>
        </xdr:cNvPr>
        <xdr:cNvSpPr/>
      </xdr:nvSpPr>
      <xdr:spPr>
        <a:xfrm>
          <a:off x="4439920" y="355600"/>
          <a:ext cx="810260" cy="308610"/>
        </a:xfrm>
        <a:prstGeom prst="rect">
          <a:avLst/>
        </a:prstGeom>
        <a:gradFill>
          <a:gsLst>
            <a:gs pos="0">
              <a:schemeClr val="bg1">
                <a:lumMod val="95000"/>
              </a:schemeClr>
            </a:gs>
            <a:gs pos="100000">
              <a:schemeClr val="bg1">
                <a:lumMod val="85000"/>
              </a:schemeClr>
            </a:gs>
          </a:gsLst>
          <a:lin ang="5400000" scaled="0"/>
        </a:gradFill>
        <a:ln w="12700">
          <a:solidFill>
            <a:schemeClr val="bg1">
              <a:lumMod val="65000"/>
            </a:schemeClr>
          </a:solidFill>
        </a:ln>
        <a:effectLst>
          <a:outerShdw blurRad="25400" dist="12700" dir="5400000" algn="t" rotWithShape="0">
            <a:prstClr val="black">
              <a:alpha val="35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36195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>
              <a:solidFill>
                <a:schemeClr val="tx1">
                  <a:lumMod val="85000"/>
                  <a:lumOff val="15000"/>
                </a:schemeClr>
              </a:solidFill>
              <a:latin typeface="微软雅黑" panose="020B0503020204020204" charset="-122"/>
              <a:ea typeface="微软雅黑" panose="020B0503020204020204" charset="-122"/>
            </a:rPr>
            <a:t>+ 增加行</a:t>
          </a:r>
          <a:endParaRPr lang="zh-CN" altLang="en-US" sz="1000">
            <a:solidFill>
              <a:schemeClr val="tx1">
                <a:lumMod val="85000"/>
                <a:lumOff val="15000"/>
              </a:schemeClr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 editAs="absolute">
    <xdr:from>
      <xdr:col>8</xdr:col>
      <xdr:colOff>15875</xdr:colOff>
      <xdr:row>1</xdr:row>
      <xdr:rowOff>101600</xdr:rowOff>
    </xdr:from>
    <xdr:to>
      <xdr:col>9</xdr:col>
      <xdr:colOff>321310</xdr:colOff>
      <xdr:row>1</xdr:row>
      <xdr:rowOff>410210</xdr:rowOff>
    </xdr:to>
    <xdr:sp macro="[0]!Sheet1.DltRow">
      <xdr:nvSpPr>
        <xdr:cNvPr id="23" name="rectangle_22">
          <a:hlinkClick xmlns:r="http://schemas.openxmlformats.org/officeDocument/2006/relationships" r:id="rId6"/>
        </xdr:cNvPr>
        <xdr:cNvSpPr/>
      </xdr:nvSpPr>
      <xdr:spPr>
        <a:xfrm>
          <a:off x="5426075" y="355600"/>
          <a:ext cx="810260" cy="308610"/>
        </a:xfrm>
        <a:prstGeom prst="rect">
          <a:avLst/>
        </a:prstGeom>
        <a:gradFill>
          <a:gsLst>
            <a:gs pos="0">
              <a:schemeClr val="bg1">
                <a:lumMod val="95000"/>
              </a:schemeClr>
            </a:gs>
            <a:gs pos="100000">
              <a:schemeClr val="bg1">
                <a:lumMod val="85000"/>
              </a:schemeClr>
            </a:gs>
          </a:gsLst>
          <a:lin ang="5400000" scaled="0"/>
        </a:gradFill>
        <a:ln w="12700">
          <a:solidFill>
            <a:schemeClr val="bg1">
              <a:lumMod val="65000"/>
            </a:schemeClr>
          </a:solidFill>
        </a:ln>
        <a:effectLst>
          <a:outerShdw blurRad="25400" dist="12700" dir="5400000" algn="t" rotWithShape="0">
            <a:prstClr val="black">
              <a:alpha val="35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36195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>
              <a:solidFill>
                <a:schemeClr val="tx1">
                  <a:lumMod val="85000"/>
                  <a:lumOff val="15000"/>
                </a:schemeClr>
              </a:solidFill>
              <a:latin typeface="微软雅黑" panose="020B0503020204020204" charset="-122"/>
              <a:ea typeface="微软雅黑" panose="020B0503020204020204" charset="-122"/>
            </a:rPr>
            <a:t>- 减少行</a:t>
          </a:r>
          <a:endParaRPr lang="zh-CN" altLang="en-US" sz="1000">
            <a:solidFill>
              <a:schemeClr val="tx1">
                <a:lumMod val="85000"/>
                <a:lumOff val="15000"/>
              </a:schemeClr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 editAs="absolute">
    <xdr:from>
      <xdr:col>9</xdr:col>
      <xdr:colOff>497205</xdr:colOff>
      <xdr:row>1</xdr:row>
      <xdr:rowOff>101600</xdr:rowOff>
    </xdr:from>
    <xdr:to>
      <xdr:col>10</xdr:col>
      <xdr:colOff>516890</xdr:colOff>
      <xdr:row>1</xdr:row>
      <xdr:rowOff>410210</xdr:rowOff>
    </xdr:to>
    <xdr:sp macro="[0]!toFHMX">
      <xdr:nvSpPr>
        <xdr:cNvPr id="24" name="rectangle_23">
          <a:hlinkClick xmlns:r="http://schemas.openxmlformats.org/officeDocument/2006/relationships" r:id="rId7"/>
        </xdr:cNvPr>
        <xdr:cNvSpPr/>
      </xdr:nvSpPr>
      <xdr:spPr>
        <a:xfrm>
          <a:off x="6412230" y="355600"/>
          <a:ext cx="810260" cy="308610"/>
        </a:xfrm>
        <a:prstGeom prst="rect">
          <a:avLst/>
        </a:prstGeom>
        <a:gradFill>
          <a:gsLst>
            <a:gs pos="0">
              <a:schemeClr val="bg1">
                <a:lumMod val="95000"/>
              </a:schemeClr>
            </a:gs>
            <a:gs pos="100000">
              <a:schemeClr val="bg1">
                <a:lumMod val="85000"/>
              </a:schemeClr>
            </a:gs>
          </a:gsLst>
          <a:lin ang="5400000" scaled="0"/>
        </a:gradFill>
        <a:ln w="12700">
          <a:solidFill>
            <a:schemeClr val="bg1">
              <a:lumMod val="65000"/>
            </a:schemeClr>
          </a:solidFill>
        </a:ln>
        <a:effectLst>
          <a:outerShdw blurRad="25400" dist="12700" dir="5400000" algn="t" rotWithShape="0">
            <a:prstClr val="black">
              <a:alpha val="35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36195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>
              <a:solidFill>
                <a:schemeClr val="tx1">
                  <a:lumMod val="85000"/>
                  <a:lumOff val="15000"/>
                </a:schemeClr>
              </a:solidFill>
              <a:latin typeface="微软雅黑" panose="020B0503020204020204" charset="-122"/>
              <a:ea typeface="微软雅黑" panose="020B0503020204020204" charset="-122"/>
            </a:rPr>
            <a:t>查看明细表</a:t>
          </a:r>
          <a:endParaRPr lang="zh-CN" altLang="en-US" sz="1000">
            <a:solidFill>
              <a:schemeClr val="tx1">
                <a:lumMod val="85000"/>
                <a:lumOff val="15000"/>
              </a:schemeClr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2</xdr:col>
      <xdr:colOff>0</xdr:colOff>
      <xdr:row>1</xdr:row>
      <xdr:rowOff>102870</xdr:rowOff>
    </xdr:from>
    <xdr:to>
      <xdr:col>3</xdr:col>
      <xdr:colOff>219710</xdr:colOff>
      <xdr:row>1</xdr:row>
      <xdr:rowOff>408940</xdr:rowOff>
    </xdr:to>
    <xdr:sp macro="[0]!toHome">
      <xdr:nvSpPr>
        <xdr:cNvPr id="9" name="rectangle_8">
          <a:hlinkClick xmlns:r="http://schemas.openxmlformats.org/officeDocument/2006/relationships" r:id="rId1"/>
        </xdr:cNvPr>
        <xdr:cNvSpPr/>
      </xdr:nvSpPr>
      <xdr:spPr>
        <a:xfrm>
          <a:off x="495300" y="356870"/>
          <a:ext cx="810260" cy="306070"/>
        </a:xfrm>
        <a:prstGeom prst="rect">
          <a:avLst/>
        </a:prstGeom>
        <a:gradFill>
          <a:gsLst>
            <a:gs pos="0">
              <a:schemeClr val="tx1">
                <a:lumMod val="50000"/>
                <a:lumOff val="50000"/>
              </a:schemeClr>
            </a:gs>
            <a:gs pos="50000">
              <a:schemeClr val="tx1"/>
            </a:gs>
          </a:gsLst>
          <a:lin ang="5400000" scaled="0"/>
        </a:gradFill>
        <a:ln w="12700">
          <a:solidFill>
            <a:schemeClr val="tx1"/>
          </a:solidFill>
        </a:ln>
        <a:effectLst>
          <a:outerShdw blurRad="25400" dist="12700" dir="5400000" algn="t" rotWithShape="0">
            <a:prstClr val="black">
              <a:alpha val="35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36195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rPr>
            <a:t>返回导航</a:t>
          </a:r>
          <a:endParaRPr lang="zh-CN" altLang="en-US" sz="1000">
            <a:solidFill>
              <a:schemeClr val="bg1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 editAs="absolute">
    <xdr:from>
      <xdr:col>3</xdr:col>
      <xdr:colOff>393700</xdr:colOff>
      <xdr:row>1</xdr:row>
      <xdr:rowOff>101600</xdr:rowOff>
    </xdr:from>
    <xdr:to>
      <xdr:col>4</xdr:col>
      <xdr:colOff>394335</xdr:colOff>
      <xdr:row>1</xdr:row>
      <xdr:rowOff>410210</xdr:rowOff>
    </xdr:to>
    <xdr:sp macro="[0]!Sheet7.SaveBD">
      <xdr:nvSpPr>
        <xdr:cNvPr id="10" name="rectangle_9">
          <a:hlinkClick xmlns:r="http://schemas.openxmlformats.org/officeDocument/2006/relationships" r:id="rId2"/>
        </xdr:cNvPr>
        <xdr:cNvSpPr/>
      </xdr:nvSpPr>
      <xdr:spPr>
        <a:xfrm>
          <a:off x="1479550" y="355600"/>
          <a:ext cx="810260" cy="308610"/>
        </a:xfrm>
        <a:prstGeom prst="rect">
          <a:avLst/>
        </a:prstGeom>
        <a:gradFill>
          <a:gsLst>
            <a:gs pos="0">
              <a:schemeClr val="bg1">
                <a:lumMod val="95000"/>
              </a:schemeClr>
            </a:gs>
            <a:gs pos="100000">
              <a:schemeClr val="bg1">
                <a:lumMod val="85000"/>
              </a:schemeClr>
            </a:gs>
          </a:gsLst>
          <a:lin ang="5400000" scaled="0"/>
        </a:gradFill>
        <a:ln w="12700">
          <a:solidFill>
            <a:schemeClr val="bg1">
              <a:lumMod val="65000"/>
            </a:schemeClr>
          </a:solidFill>
        </a:ln>
        <a:effectLst>
          <a:outerShdw blurRad="25400" dist="12700" dir="5400000" algn="t" rotWithShape="0">
            <a:prstClr val="black">
              <a:alpha val="35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36195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>
              <a:solidFill>
                <a:schemeClr val="tx1">
                  <a:lumMod val="85000"/>
                  <a:lumOff val="15000"/>
                </a:schemeClr>
              </a:solidFill>
              <a:latin typeface="微软雅黑" panose="020B0503020204020204" charset="-122"/>
              <a:ea typeface="微软雅黑" panose="020B0503020204020204" charset="-122"/>
            </a:rPr>
            <a:t>保存到明细</a:t>
          </a:r>
          <a:endParaRPr lang="zh-CN" altLang="en-US" sz="1000">
            <a:solidFill>
              <a:schemeClr val="tx1">
                <a:lumMod val="85000"/>
                <a:lumOff val="15000"/>
              </a:schemeClr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 editAs="absolute">
    <xdr:from>
      <xdr:col>4</xdr:col>
      <xdr:colOff>568325</xdr:colOff>
      <xdr:row>1</xdr:row>
      <xdr:rowOff>101600</xdr:rowOff>
    </xdr:from>
    <xdr:to>
      <xdr:col>5</xdr:col>
      <xdr:colOff>159385</xdr:colOff>
      <xdr:row>1</xdr:row>
      <xdr:rowOff>410210</xdr:rowOff>
    </xdr:to>
    <xdr:sp macro="[0]!Sheet7.PrintBD">
      <xdr:nvSpPr>
        <xdr:cNvPr id="11" name="rectangle_10">
          <a:hlinkClick xmlns:r="http://schemas.openxmlformats.org/officeDocument/2006/relationships" r:id="rId3"/>
        </xdr:cNvPr>
        <xdr:cNvSpPr/>
      </xdr:nvSpPr>
      <xdr:spPr>
        <a:xfrm>
          <a:off x="2463800" y="355600"/>
          <a:ext cx="810260" cy="308610"/>
        </a:xfrm>
        <a:prstGeom prst="rect">
          <a:avLst/>
        </a:prstGeom>
        <a:gradFill>
          <a:gsLst>
            <a:gs pos="0">
              <a:schemeClr val="bg1">
                <a:lumMod val="95000"/>
              </a:schemeClr>
            </a:gs>
            <a:gs pos="100000">
              <a:schemeClr val="bg1">
                <a:lumMod val="85000"/>
              </a:schemeClr>
            </a:gs>
          </a:gsLst>
          <a:lin ang="5400000" scaled="0"/>
        </a:gradFill>
        <a:ln w="12700">
          <a:solidFill>
            <a:schemeClr val="bg1">
              <a:lumMod val="65000"/>
            </a:schemeClr>
          </a:solidFill>
        </a:ln>
        <a:effectLst>
          <a:outerShdw blurRad="25400" dist="12700" dir="5400000" algn="t" rotWithShape="0">
            <a:prstClr val="black">
              <a:alpha val="35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36195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>
              <a:solidFill>
                <a:schemeClr val="tx1">
                  <a:lumMod val="85000"/>
                  <a:lumOff val="15000"/>
                </a:schemeClr>
              </a:solidFill>
              <a:latin typeface="微软雅黑" panose="020B0503020204020204" charset="-122"/>
              <a:ea typeface="微软雅黑" panose="020B0503020204020204" charset="-122"/>
            </a:rPr>
            <a:t>打印</a:t>
          </a:r>
          <a:endParaRPr lang="zh-CN" altLang="en-US" sz="1000">
            <a:solidFill>
              <a:schemeClr val="tx1">
                <a:lumMod val="85000"/>
                <a:lumOff val="15000"/>
              </a:schemeClr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 editAs="absolute">
    <xdr:from>
      <xdr:col>5</xdr:col>
      <xdr:colOff>333375</xdr:colOff>
      <xdr:row>1</xdr:row>
      <xdr:rowOff>101600</xdr:rowOff>
    </xdr:from>
    <xdr:to>
      <xdr:col>6</xdr:col>
      <xdr:colOff>143510</xdr:colOff>
      <xdr:row>1</xdr:row>
      <xdr:rowOff>410210</xdr:rowOff>
    </xdr:to>
    <xdr:sp macro="[0]!Sheet7.ClearBD">
      <xdr:nvSpPr>
        <xdr:cNvPr id="12" name="rectangle_11">
          <a:hlinkClick xmlns:r="http://schemas.openxmlformats.org/officeDocument/2006/relationships" r:id="rId4"/>
        </xdr:cNvPr>
        <xdr:cNvSpPr/>
      </xdr:nvSpPr>
      <xdr:spPr>
        <a:xfrm>
          <a:off x="3448050" y="355600"/>
          <a:ext cx="810260" cy="308610"/>
        </a:xfrm>
        <a:prstGeom prst="rect">
          <a:avLst/>
        </a:prstGeom>
        <a:gradFill>
          <a:gsLst>
            <a:gs pos="0">
              <a:schemeClr val="bg1">
                <a:lumMod val="95000"/>
              </a:schemeClr>
            </a:gs>
            <a:gs pos="100000">
              <a:schemeClr val="bg1">
                <a:lumMod val="85000"/>
              </a:schemeClr>
            </a:gs>
          </a:gsLst>
          <a:lin ang="5400000" scaled="0"/>
        </a:gradFill>
        <a:ln w="12700">
          <a:solidFill>
            <a:schemeClr val="bg1">
              <a:lumMod val="65000"/>
            </a:schemeClr>
          </a:solidFill>
        </a:ln>
        <a:effectLst>
          <a:outerShdw blurRad="25400" dist="12700" dir="5400000" algn="t" rotWithShape="0">
            <a:prstClr val="black">
              <a:alpha val="35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36195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>
              <a:solidFill>
                <a:schemeClr val="tx1">
                  <a:lumMod val="85000"/>
                  <a:lumOff val="15000"/>
                </a:schemeClr>
              </a:solidFill>
              <a:latin typeface="微软雅黑" panose="020B0503020204020204" charset="-122"/>
              <a:ea typeface="微软雅黑" panose="020B0503020204020204" charset="-122"/>
            </a:rPr>
            <a:t>清空表单</a:t>
          </a:r>
          <a:endParaRPr lang="zh-CN" altLang="en-US" sz="1000">
            <a:solidFill>
              <a:schemeClr val="tx1">
                <a:lumMod val="85000"/>
                <a:lumOff val="15000"/>
              </a:schemeClr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 editAs="absolute">
    <xdr:from>
      <xdr:col>6</xdr:col>
      <xdr:colOff>317500</xdr:colOff>
      <xdr:row>1</xdr:row>
      <xdr:rowOff>101600</xdr:rowOff>
    </xdr:from>
    <xdr:to>
      <xdr:col>7</xdr:col>
      <xdr:colOff>622935</xdr:colOff>
      <xdr:row>1</xdr:row>
      <xdr:rowOff>410210</xdr:rowOff>
    </xdr:to>
    <xdr:sp macro="[0]!Sheet7.AddRow">
      <xdr:nvSpPr>
        <xdr:cNvPr id="13" name="rectangle_12">
          <a:hlinkClick xmlns:r="http://schemas.openxmlformats.org/officeDocument/2006/relationships" r:id="rId5"/>
        </xdr:cNvPr>
        <xdr:cNvSpPr/>
      </xdr:nvSpPr>
      <xdr:spPr>
        <a:xfrm>
          <a:off x="4432300" y="355600"/>
          <a:ext cx="810260" cy="308610"/>
        </a:xfrm>
        <a:prstGeom prst="rect">
          <a:avLst/>
        </a:prstGeom>
        <a:gradFill>
          <a:gsLst>
            <a:gs pos="0">
              <a:schemeClr val="bg1">
                <a:lumMod val="95000"/>
              </a:schemeClr>
            </a:gs>
            <a:gs pos="100000">
              <a:schemeClr val="bg1">
                <a:lumMod val="85000"/>
              </a:schemeClr>
            </a:gs>
          </a:gsLst>
          <a:lin ang="5400000" scaled="0"/>
        </a:gradFill>
        <a:ln w="12700">
          <a:solidFill>
            <a:schemeClr val="bg1">
              <a:lumMod val="65000"/>
            </a:schemeClr>
          </a:solidFill>
        </a:ln>
        <a:effectLst>
          <a:outerShdw blurRad="25400" dist="12700" dir="5400000" algn="t" rotWithShape="0">
            <a:prstClr val="black">
              <a:alpha val="35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36195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>
              <a:solidFill>
                <a:schemeClr val="tx1">
                  <a:lumMod val="85000"/>
                  <a:lumOff val="15000"/>
                </a:schemeClr>
              </a:solidFill>
              <a:latin typeface="微软雅黑" panose="020B0503020204020204" charset="-122"/>
              <a:ea typeface="微软雅黑" panose="020B0503020204020204" charset="-122"/>
            </a:rPr>
            <a:t>+ 增加行</a:t>
          </a:r>
          <a:endParaRPr lang="zh-CN" altLang="en-US" sz="1000">
            <a:solidFill>
              <a:schemeClr val="tx1">
                <a:lumMod val="85000"/>
                <a:lumOff val="15000"/>
              </a:schemeClr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 editAs="absolute">
    <xdr:from>
      <xdr:col>8</xdr:col>
      <xdr:colOff>6350</xdr:colOff>
      <xdr:row>1</xdr:row>
      <xdr:rowOff>101600</xdr:rowOff>
    </xdr:from>
    <xdr:to>
      <xdr:col>9</xdr:col>
      <xdr:colOff>311785</xdr:colOff>
      <xdr:row>1</xdr:row>
      <xdr:rowOff>410210</xdr:rowOff>
    </xdr:to>
    <xdr:sp macro="[0]!Sheet7.DltRow">
      <xdr:nvSpPr>
        <xdr:cNvPr id="14" name="rectangle_13">
          <a:hlinkClick xmlns:r="http://schemas.openxmlformats.org/officeDocument/2006/relationships" r:id="rId6"/>
        </xdr:cNvPr>
        <xdr:cNvSpPr/>
      </xdr:nvSpPr>
      <xdr:spPr>
        <a:xfrm>
          <a:off x="5416550" y="355600"/>
          <a:ext cx="810260" cy="308610"/>
        </a:xfrm>
        <a:prstGeom prst="rect">
          <a:avLst/>
        </a:prstGeom>
        <a:gradFill>
          <a:gsLst>
            <a:gs pos="0">
              <a:schemeClr val="bg1">
                <a:lumMod val="95000"/>
              </a:schemeClr>
            </a:gs>
            <a:gs pos="100000">
              <a:schemeClr val="bg1">
                <a:lumMod val="85000"/>
              </a:schemeClr>
            </a:gs>
          </a:gsLst>
          <a:lin ang="5400000" scaled="0"/>
        </a:gradFill>
        <a:ln w="12700">
          <a:solidFill>
            <a:schemeClr val="bg1">
              <a:lumMod val="65000"/>
            </a:schemeClr>
          </a:solidFill>
        </a:ln>
        <a:effectLst>
          <a:outerShdw blurRad="25400" dist="12700" dir="5400000" algn="t" rotWithShape="0">
            <a:prstClr val="black">
              <a:alpha val="35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36195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>
              <a:solidFill>
                <a:schemeClr val="tx1">
                  <a:lumMod val="85000"/>
                  <a:lumOff val="15000"/>
                </a:schemeClr>
              </a:solidFill>
              <a:latin typeface="微软雅黑" panose="020B0503020204020204" charset="-122"/>
              <a:ea typeface="微软雅黑" panose="020B0503020204020204" charset="-122"/>
            </a:rPr>
            <a:t>- 减少行</a:t>
          </a:r>
          <a:endParaRPr lang="zh-CN" altLang="en-US" sz="1000">
            <a:solidFill>
              <a:schemeClr val="tx1">
                <a:lumMod val="85000"/>
                <a:lumOff val="15000"/>
              </a:schemeClr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 editAs="absolute">
    <xdr:from>
      <xdr:col>9</xdr:col>
      <xdr:colOff>485775</xdr:colOff>
      <xdr:row>1</xdr:row>
      <xdr:rowOff>101600</xdr:rowOff>
    </xdr:from>
    <xdr:to>
      <xdr:col>10</xdr:col>
      <xdr:colOff>505460</xdr:colOff>
      <xdr:row>1</xdr:row>
      <xdr:rowOff>410210</xdr:rowOff>
    </xdr:to>
    <xdr:sp macro="[0]!toJHMX">
      <xdr:nvSpPr>
        <xdr:cNvPr id="15" name="rectangle_14">
          <a:hlinkClick xmlns:r="http://schemas.openxmlformats.org/officeDocument/2006/relationships" r:id="rId7"/>
        </xdr:cNvPr>
        <xdr:cNvSpPr/>
      </xdr:nvSpPr>
      <xdr:spPr>
        <a:xfrm>
          <a:off x="6400800" y="355600"/>
          <a:ext cx="810260" cy="308610"/>
        </a:xfrm>
        <a:prstGeom prst="rect">
          <a:avLst/>
        </a:prstGeom>
        <a:gradFill>
          <a:gsLst>
            <a:gs pos="0">
              <a:schemeClr val="bg1">
                <a:lumMod val="95000"/>
              </a:schemeClr>
            </a:gs>
            <a:gs pos="100000">
              <a:schemeClr val="bg1">
                <a:lumMod val="85000"/>
              </a:schemeClr>
            </a:gs>
          </a:gsLst>
          <a:lin ang="5400000" scaled="0"/>
        </a:gradFill>
        <a:ln w="12700">
          <a:solidFill>
            <a:schemeClr val="bg1">
              <a:lumMod val="65000"/>
            </a:schemeClr>
          </a:solidFill>
        </a:ln>
        <a:effectLst>
          <a:outerShdw blurRad="25400" dist="12700" dir="5400000" algn="t" rotWithShape="0">
            <a:prstClr val="black">
              <a:alpha val="35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36195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>
              <a:solidFill>
                <a:schemeClr val="tx1">
                  <a:lumMod val="85000"/>
                  <a:lumOff val="15000"/>
                </a:schemeClr>
              </a:solidFill>
              <a:latin typeface="微软雅黑" panose="020B0503020204020204" charset="-122"/>
              <a:ea typeface="微软雅黑" panose="020B0503020204020204" charset="-122"/>
            </a:rPr>
            <a:t>查看明细表</a:t>
          </a:r>
          <a:endParaRPr lang="zh-CN" altLang="en-US" sz="1000">
            <a:solidFill>
              <a:schemeClr val="tx1">
                <a:lumMod val="85000"/>
                <a:lumOff val="15000"/>
              </a:schemeClr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3</xdr:col>
      <xdr:colOff>441325</xdr:colOff>
      <xdr:row>1</xdr:row>
      <xdr:rowOff>101600</xdr:rowOff>
    </xdr:from>
    <xdr:to>
      <xdr:col>4</xdr:col>
      <xdr:colOff>337185</xdr:colOff>
      <xdr:row>1</xdr:row>
      <xdr:rowOff>410210</xdr:rowOff>
    </xdr:to>
    <xdr:sp macro="[0]!SheetSaveOut">
      <xdr:nvSpPr>
        <xdr:cNvPr id="4" name="rectangle_3">
          <a:hlinkClick xmlns:r="http://schemas.openxmlformats.org/officeDocument/2006/relationships" r:id="rId1"/>
        </xdr:cNvPr>
        <xdr:cNvSpPr/>
      </xdr:nvSpPr>
      <xdr:spPr>
        <a:xfrm>
          <a:off x="1450975" y="355600"/>
          <a:ext cx="810260" cy="308610"/>
        </a:xfrm>
        <a:prstGeom prst="rect">
          <a:avLst/>
        </a:prstGeom>
        <a:gradFill>
          <a:gsLst>
            <a:gs pos="0">
              <a:schemeClr val="bg1">
                <a:lumMod val="95000"/>
              </a:schemeClr>
            </a:gs>
            <a:gs pos="100000">
              <a:schemeClr val="bg1">
                <a:lumMod val="85000"/>
              </a:schemeClr>
            </a:gs>
          </a:gsLst>
          <a:lin ang="5400000" scaled="0"/>
        </a:gradFill>
        <a:ln w="12700">
          <a:solidFill>
            <a:schemeClr val="bg1">
              <a:lumMod val="65000"/>
            </a:schemeClr>
          </a:solidFill>
        </a:ln>
        <a:effectLst>
          <a:outerShdw blurRad="25400" dist="12700" dir="5400000" algn="t" rotWithShape="0">
            <a:prstClr val="black">
              <a:alpha val="35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36195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>
              <a:solidFill>
                <a:schemeClr val="tx1">
                  <a:lumMod val="85000"/>
                  <a:lumOff val="15000"/>
                </a:schemeClr>
              </a:solidFill>
              <a:latin typeface="微软雅黑" panose="020B0503020204020204" charset="-122"/>
              <a:ea typeface="微软雅黑" panose="020B0503020204020204" charset="-122"/>
            </a:rPr>
            <a:t>导出报表</a:t>
          </a:r>
          <a:endParaRPr lang="zh-CN" altLang="en-US" sz="1000">
            <a:solidFill>
              <a:schemeClr val="tx1">
                <a:lumMod val="85000"/>
                <a:lumOff val="15000"/>
              </a:schemeClr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 editAs="absolute">
    <xdr:from>
      <xdr:col>2</xdr:col>
      <xdr:colOff>0</xdr:colOff>
      <xdr:row>1</xdr:row>
      <xdr:rowOff>106045</xdr:rowOff>
    </xdr:from>
    <xdr:to>
      <xdr:col>3</xdr:col>
      <xdr:colOff>295910</xdr:colOff>
      <xdr:row>1</xdr:row>
      <xdr:rowOff>412115</xdr:rowOff>
    </xdr:to>
    <xdr:sp macro="[0]!toHome">
      <xdr:nvSpPr>
        <xdr:cNvPr id="5" name="rectangle_4">
          <a:hlinkClick xmlns:r="http://schemas.openxmlformats.org/officeDocument/2006/relationships" r:id="rId2"/>
        </xdr:cNvPr>
        <xdr:cNvSpPr/>
      </xdr:nvSpPr>
      <xdr:spPr>
        <a:xfrm>
          <a:off x="495300" y="360045"/>
          <a:ext cx="810260" cy="306070"/>
        </a:xfrm>
        <a:prstGeom prst="rect">
          <a:avLst/>
        </a:prstGeom>
        <a:gradFill>
          <a:gsLst>
            <a:gs pos="0">
              <a:schemeClr val="tx1">
                <a:lumMod val="50000"/>
                <a:lumOff val="50000"/>
              </a:schemeClr>
            </a:gs>
            <a:gs pos="50000">
              <a:schemeClr val="tx1"/>
            </a:gs>
          </a:gsLst>
          <a:lin ang="5400000" scaled="0"/>
        </a:gradFill>
        <a:ln w="12700">
          <a:solidFill>
            <a:schemeClr val="tx1"/>
          </a:solidFill>
        </a:ln>
        <a:effectLst>
          <a:outerShdw blurRad="25400" dist="12700" dir="5400000" algn="t" rotWithShape="0">
            <a:prstClr val="black">
              <a:alpha val="35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36195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rPr>
            <a:t>返回导航</a:t>
          </a:r>
          <a:endParaRPr lang="zh-CN" altLang="en-US" sz="1000">
            <a:solidFill>
              <a:schemeClr val="bg1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38100</xdr:colOff>
      <xdr:row>2</xdr:row>
      <xdr:rowOff>266700</xdr:rowOff>
    </xdr:from>
    <xdr:to>
      <xdr:col>14</xdr:col>
      <xdr:colOff>751840</xdr:colOff>
      <xdr:row>11</xdr:row>
      <xdr:rowOff>153035</xdr:rowOff>
    </xdr:to>
    <xdr:graphicFrame>
      <xdr:nvGraphicFramePr>
        <xdr:cNvPr id="2" name="图表 1"/>
        <xdr:cNvGraphicFramePr/>
      </xdr:nvGraphicFramePr>
      <xdr:xfrm>
        <a:off x="533400" y="1079500"/>
        <a:ext cx="10019665" cy="27438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713740</xdr:colOff>
          <xdr:row>3</xdr:row>
          <xdr:rowOff>114300</xdr:rowOff>
        </xdr:from>
        <xdr:to>
          <xdr:col>14</xdr:col>
          <xdr:colOff>381000</xdr:colOff>
          <xdr:row>4</xdr:row>
          <xdr:rowOff>57150</xdr:rowOff>
        </xdr:to>
        <xdr:sp>
          <xdr:nvSpPr>
            <xdr:cNvPr id="12289" name="Drop Down 1" hidden="1">
              <a:extLst>
                <a:ext uri="{63B3BB69-23CF-44E3-9099-C40C66FF867C}">
                  <a14:compatExt spid="_x0000_s12289"/>
                </a:ext>
              </a:extLst>
            </xdr:cNvPr>
            <xdr:cNvSpPr/>
          </xdr:nvSpPr>
          <xdr:spPr>
            <a:xfrm>
              <a:off x="8971915" y="1244600"/>
              <a:ext cx="1210310" cy="26035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8</xdr:col>
      <xdr:colOff>38100</xdr:colOff>
      <xdr:row>3</xdr:row>
      <xdr:rowOff>47625</xdr:rowOff>
    </xdr:from>
    <xdr:to>
      <xdr:col>12</xdr:col>
      <xdr:colOff>466725</xdr:colOff>
      <xdr:row>4</xdr:row>
      <xdr:rowOff>155575</xdr:rowOff>
    </xdr:to>
    <xdr:sp textlink="L8">
      <xdr:nvSpPr>
        <xdr:cNvPr id="4" name="文本框 3"/>
        <xdr:cNvSpPr txBox="1"/>
      </xdr:nvSpPr>
      <xdr:spPr>
        <a:xfrm>
          <a:off x="5210175" y="1177925"/>
          <a:ext cx="3514725" cy="425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 anchorCtr="0">
          <a:noAutofit/>
        </a:bodyPr>
        <a:p>
          <a:pPr algn="r"/>
          <a:fld id="{BB962C8B-B14F-4D97-AF65-F5344CB8AC3E}" type="TxLink">
            <a:rPr lang="zh-CN" altLang="en-US" sz="1000" b="1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</a:fld>
          <a:endParaRPr lang="zh-CN" altLang="en-US" sz="1000" b="1">
            <a:solidFill>
              <a:sysClr val="windowText" lastClr="000000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 editAs="absolute">
    <xdr:from>
      <xdr:col>3</xdr:col>
      <xdr:colOff>101600</xdr:colOff>
      <xdr:row>1</xdr:row>
      <xdr:rowOff>101600</xdr:rowOff>
    </xdr:from>
    <xdr:to>
      <xdr:col>4</xdr:col>
      <xdr:colOff>140335</xdr:colOff>
      <xdr:row>1</xdr:row>
      <xdr:rowOff>410210</xdr:rowOff>
    </xdr:to>
    <xdr:sp macro="[0]!SheetSaveOut">
      <xdr:nvSpPr>
        <xdr:cNvPr id="6" name="rectangle_5">
          <a:hlinkClick xmlns:r="http://schemas.openxmlformats.org/officeDocument/2006/relationships" r:id="rId2"/>
        </xdr:cNvPr>
        <xdr:cNvSpPr/>
      </xdr:nvSpPr>
      <xdr:spPr>
        <a:xfrm>
          <a:off x="1416050" y="355600"/>
          <a:ext cx="810260" cy="308610"/>
        </a:xfrm>
        <a:prstGeom prst="rect">
          <a:avLst/>
        </a:prstGeom>
        <a:gradFill>
          <a:gsLst>
            <a:gs pos="0">
              <a:schemeClr val="bg1">
                <a:lumMod val="95000"/>
              </a:schemeClr>
            </a:gs>
            <a:gs pos="100000">
              <a:schemeClr val="bg1">
                <a:lumMod val="85000"/>
              </a:schemeClr>
            </a:gs>
          </a:gsLst>
          <a:lin ang="5400000" scaled="0"/>
        </a:gradFill>
        <a:ln w="12700">
          <a:solidFill>
            <a:schemeClr val="bg1">
              <a:lumMod val="65000"/>
            </a:schemeClr>
          </a:solidFill>
        </a:ln>
        <a:effectLst>
          <a:outerShdw blurRad="25400" dist="12700" dir="5400000" algn="t" rotWithShape="0">
            <a:prstClr val="black">
              <a:alpha val="35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36195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>
              <a:solidFill>
                <a:schemeClr val="tx1">
                  <a:lumMod val="85000"/>
                  <a:lumOff val="15000"/>
                </a:schemeClr>
              </a:solidFill>
              <a:latin typeface="微软雅黑" panose="020B0503020204020204" charset="-122"/>
              <a:ea typeface="微软雅黑" panose="020B0503020204020204" charset="-122"/>
            </a:rPr>
            <a:t>导出报表</a:t>
          </a:r>
          <a:endParaRPr lang="zh-CN" altLang="en-US" sz="1000">
            <a:solidFill>
              <a:schemeClr val="tx1">
                <a:lumMod val="85000"/>
                <a:lumOff val="15000"/>
              </a:schemeClr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 editAs="absolute">
    <xdr:from>
      <xdr:col>2</xdr:col>
      <xdr:colOff>0</xdr:colOff>
      <xdr:row>1</xdr:row>
      <xdr:rowOff>102870</xdr:rowOff>
    </xdr:from>
    <xdr:to>
      <xdr:col>3</xdr:col>
      <xdr:colOff>0</xdr:colOff>
      <xdr:row>1</xdr:row>
      <xdr:rowOff>408940</xdr:rowOff>
    </xdr:to>
    <xdr:sp macro="[0]!toHome">
      <xdr:nvSpPr>
        <xdr:cNvPr id="7" name="rectangle_6">
          <a:hlinkClick xmlns:r="http://schemas.openxmlformats.org/officeDocument/2006/relationships" r:id="rId3"/>
        </xdr:cNvPr>
        <xdr:cNvSpPr/>
      </xdr:nvSpPr>
      <xdr:spPr>
        <a:xfrm>
          <a:off x="495300" y="356870"/>
          <a:ext cx="819150" cy="306070"/>
        </a:xfrm>
        <a:prstGeom prst="rect">
          <a:avLst/>
        </a:prstGeom>
        <a:gradFill>
          <a:gsLst>
            <a:gs pos="0">
              <a:schemeClr val="tx1">
                <a:lumMod val="50000"/>
                <a:lumOff val="50000"/>
              </a:schemeClr>
            </a:gs>
            <a:gs pos="50000">
              <a:schemeClr val="tx1"/>
            </a:gs>
          </a:gsLst>
          <a:lin ang="5400000" scaled="0"/>
        </a:gradFill>
        <a:ln w="12700">
          <a:solidFill>
            <a:schemeClr val="tx1"/>
          </a:solidFill>
        </a:ln>
        <a:effectLst>
          <a:outerShdw blurRad="25400" dist="12700" dir="5400000" algn="t" rotWithShape="0">
            <a:prstClr val="black">
              <a:alpha val="35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36195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rPr>
            <a:t>返回导航</a:t>
          </a:r>
          <a:endParaRPr lang="zh-CN" altLang="en-US" sz="1000">
            <a:solidFill>
              <a:schemeClr val="bg1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590550</xdr:colOff>
      <xdr:row>3</xdr:row>
      <xdr:rowOff>113030</xdr:rowOff>
    </xdr:from>
    <xdr:to>
      <xdr:col>13</xdr:col>
      <xdr:colOff>409575</xdr:colOff>
      <xdr:row>8</xdr:row>
      <xdr:rowOff>271145</xdr:rowOff>
    </xdr:to>
    <xdr:graphicFrame>
      <xdr:nvGraphicFramePr>
        <xdr:cNvPr id="2" name="图表 1"/>
        <xdr:cNvGraphicFramePr/>
      </xdr:nvGraphicFramePr>
      <xdr:xfrm>
        <a:off x="4343400" y="1357630"/>
        <a:ext cx="5353050" cy="2901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</xdr:col>
      <xdr:colOff>920750</xdr:colOff>
      <xdr:row>1</xdr:row>
      <xdr:rowOff>101600</xdr:rowOff>
    </xdr:from>
    <xdr:to>
      <xdr:col>3</xdr:col>
      <xdr:colOff>873760</xdr:colOff>
      <xdr:row>1</xdr:row>
      <xdr:rowOff>410210</xdr:rowOff>
    </xdr:to>
    <xdr:sp macro="[0]!Sheet11.ANN_DateSch">
      <xdr:nvSpPr>
        <xdr:cNvPr id="5" name="rectangle_4">
          <a:hlinkClick xmlns:r="http://schemas.openxmlformats.org/officeDocument/2006/relationships" r:id="rId2"/>
        </xdr:cNvPr>
        <xdr:cNvSpPr/>
      </xdr:nvSpPr>
      <xdr:spPr>
        <a:xfrm>
          <a:off x="1416050" y="355600"/>
          <a:ext cx="1038860" cy="308610"/>
        </a:xfrm>
        <a:prstGeom prst="rect">
          <a:avLst/>
        </a:prstGeom>
        <a:gradFill>
          <a:gsLst>
            <a:gs pos="0">
              <a:schemeClr val="bg1">
                <a:lumMod val="95000"/>
              </a:schemeClr>
            </a:gs>
            <a:gs pos="100000">
              <a:schemeClr val="bg1">
                <a:lumMod val="85000"/>
              </a:schemeClr>
            </a:gs>
          </a:gsLst>
          <a:lin ang="5400000" scaled="0"/>
        </a:gradFill>
        <a:ln w="12700">
          <a:solidFill>
            <a:schemeClr val="bg1">
              <a:lumMod val="65000"/>
            </a:schemeClr>
          </a:solidFill>
        </a:ln>
        <a:effectLst>
          <a:outerShdw blurRad="25400" dist="12700" dir="5400000" algn="t" rotWithShape="0">
            <a:prstClr val="black">
              <a:alpha val="35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36195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>
              <a:solidFill>
                <a:schemeClr val="tx1">
                  <a:lumMod val="85000"/>
                  <a:lumOff val="15000"/>
                </a:schemeClr>
              </a:solidFill>
              <a:latin typeface="微软雅黑" panose="020B0503020204020204" charset="-122"/>
              <a:ea typeface="微软雅黑" panose="020B0503020204020204" charset="-122"/>
            </a:rPr>
            <a:t>选择查询时段</a:t>
          </a:r>
          <a:endParaRPr lang="zh-CN" altLang="en-US" sz="1000">
            <a:solidFill>
              <a:schemeClr val="tx1">
                <a:lumMod val="85000"/>
                <a:lumOff val="15000"/>
              </a:schemeClr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 editAs="absolute">
    <xdr:from>
      <xdr:col>2</xdr:col>
      <xdr:colOff>0</xdr:colOff>
      <xdr:row>1</xdr:row>
      <xdr:rowOff>102870</xdr:rowOff>
    </xdr:from>
    <xdr:to>
      <xdr:col>2</xdr:col>
      <xdr:colOff>810260</xdr:colOff>
      <xdr:row>1</xdr:row>
      <xdr:rowOff>408940</xdr:rowOff>
    </xdr:to>
    <xdr:sp macro="[0]!toHome">
      <xdr:nvSpPr>
        <xdr:cNvPr id="6" name="rectangle_5">
          <a:hlinkClick xmlns:r="http://schemas.openxmlformats.org/officeDocument/2006/relationships" r:id="rId3"/>
        </xdr:cNvPr>
        <xdr:cNvSpPr/>
      </xdr:nvSpPr>
      <xdr:spPr>
        <a:xfrm>
          <a:off x="495300" y="356870"/>
          <a:ext cx="810260" cy="306070"/>
        </a:xfrm>
        <a:prstGeom prst="rect">
          <a:avLst/>
        </a:prstGeom>
        <a:gradFill>
          <a:gsLst>
            <a:gs pos="0">
              <a:schemeClr val="tx1">
                <a:lumMod val="50000"/>
                <a:lumOff val="50000"/>
              </a:schemeClr>
            </a:gs>
            <a:gs pos="50000">
              <a:schemeClr val="tx1"/>
            </a:gs>
          </a:gsLst>
          <a:lin ang="5400000" scaled="0"/>
        </a:gradFill>
        <a:ln w="12700">
          <a:solidFill>
            <a:schemeClr val="tx1"/>
          </a:solidFill>
        </a:ln>
        <a:effectLst>
          <a:outerShdw blurRad="25400" dist="12700" dir="5400000" algn="t" rotWithShape="0">
            <a:prstClr val="black">
              <a:alpha val="35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36195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rPr>
            <a:t>返回导航</a:t>
          </a:r>
          <a:endParaRPr lang="zh-CN" altLang="en-US" sz="1000">
            <a:solidFill>
              <a:schemeClr val="bg1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 editAs="absolute">
    <xdr:from>
      <xdr:col>3</xdr:col>
      <xdr:colOff>984250</xdr:colOff>
      <xdr:row>1</xdr:row>
      <xdr:rowOff>101600</xdr:rowOff>
    </xdr:from>
    <xdr:to>
      <xdr:col>4</xdr:col>
      <xdr:colOff>708660</xdr:colOff>
      <xdr:row>1</xdr:row>
      <xdr:rowOff>410210</xdr:rowOff>
    </xdr:to>
    <xdr:sp macro="[0]!SheetSaveOut">
      <xdr:nvSpPr>
        <xdr:cNvPr id="3" name="rectangle_2">
          <a:hlinkClick xmlns:r="http://schemas.openxmlformats.org/officeDocument/2006/relationships" r:id="rId4"/>
        </xdr:cNvPr>
        <xdr:cNvSpPr/>
      </xdr:nvSpPr>
      <xdr:spPr>
        <a:xfrm>
          <a:off x="2565400" y="355600"/>
          <a:ext cx="810260" cy="308610"/>
        </a:xfrm>
        <a:prstGeom prst="rect">
          <a:avLst/>
        </a:prstGeom>
        <a:gradFill>
          <a:gsLst>
            <a:gs pos="0">
              <a:schemeClr val="bg1">
                <a:lumMod val="95000"/>
              </a:schemeClr>
            </a:gs>
            <a:gs pos="100000">
              <a:schemeClr val="bg1">
                <a:lumMod val="85000"/>
              </a:schemeClr>
            </a:gs>
          </a:gsLst>
          <a:lin ang="5400000" scaled="0"/>
        </a:gradFill>
        <a:ln w="12700">
          <a:solidFill>
            <a:schemeClr val="bg1">
              <a:lumMod val="65000"/>
            </a:schemeClr>
          </a:solidFill>
        </a:ln>
        <a:effectLst>
          <a:outerShdw blurRad="25400" dist="12700" dir="5400000" algn="t" rotWithShape="0">
            <a:prstClr val="black">
              <a:alpha val="35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36195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>
              <a:solidFill>
                <a:schemeClr val="tx1">
                  <a:lumMod val="85000"/>
                  <a:lumOff val="15000"/>
                </a:schemeClr>
              </a:solidFill>
              <a:latin typeface="微软雅黑" panose="020B0503020204020204" charset="-122"/>
              <a:ea typeface="微软雅黑" panose="020B0503020204020204" charset="-122"/>
            </a:rPr>
            <a:t>导出报表</a:t>
          </a:r>
          <a:endParaRPr lang="zh-CN" altLang="en-US" sz="1000">
            <a:solidFill>
              <a:schemeClr val="tx1">
                <a:lumMod val="85000"/>
                <a:lumOff val="15000"/>
              </a:schemeClr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9525</xdr:colOff>
      <xdr:row>6</xdr:row>
      <xdr:rowOff>132715</xdr:rowOff>
    </xdr:from>
    <xdr:to>
      <xdr:col>6</xdr:col>
      <xdr:colOff>1219200</xdr:colOff>
      <xdr:row>16</xdr:row>
      <xdr:rowOff>66675</xdr:rowOff>
    </xdr:to>
    <xdr:sp>
      <xdr:nvSpPr>
        <xdr:cNvPr id="2" name="矩形 1"/>
        <xdr:cNvSpPr/>
      </xdr:nvSpPr>
      <xdr:spPr>
        <a:xfrm>
          <a:off x="504825" y="2315210"/>
          <a:ext cx="7686675" cy="310261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419100</xdr:colOff>
      <xdr:row>14</xdr:row>
      <xdr:rowOff>60325</xdr:rowOff>
    </xdr:from>
    <xdr:to>
      <xdr:col>3</xdr:col>
      <xdr:colOff>630555</xdr:colOff>
      <xdr:row>15</xdr:row>
      <xdr:rowOff>73660</xdr:rowOff>
    </xdr:to>
    <xdr:sp>
      <xdr:nvSpPr>
        <xdr:cNvPr id="4" name="文本框 3"/>
        <xdr:cNvSpPr txBox="1"/>
      </xdr:nvSpPr>
      <xdr:spPr>
        <a:xfrm>
          <a:off x="914400" y="4777740"/>
          <a:ext cx="1440180" cy="330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当前库存</a:t>
          </a:r>
          <a:endParaRPr lang="zh-CN" altLang="en-US" sz="11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2</xdr:col>
      <xdr:colOff>419100</xdr:colOff>
      <xdr:row>12</xdr:row>
      <xdr:rowOff>22225</xdr:rowOff>
    </xdr:from>
    <xdr:to>
      <xdr:col>3</xdr:col>
      <xdr:colOff>630555</xdr:colOff>
      <xdr:row>14</xdr:row>
      <xdr:rowOff>5715</xdr:rowOff>
    </xdr:to>
    <xdr:sp textlink="$F$8">
      <xdr:nvSpPr>
        <xdr:cNvPr id="3" name="文本框 2"/>
        <xdr:cNvSpPr txBox="1"/>
      </xdr:nvSpPr>
      <xdr:spPr>
        <a:xfrm>
          <a:off x="914400" y="4105910"/>
          <a:ext cx="1440180" cy="6172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 anchorCtr="0"/>
        <a:lstStyle/>
        <a:p>
          <a:pPr algn="ctr"/>
          <a:fld id="{957A742C-391F-44F1-9C63-81A43B3DC785}" type="TxLink">
            <a:rPr lang="en-US" altLang="en-US" sz="1600" b="1" i="0" u="none" strike="noStrike">
              <a:solidFill>
                <a:srgbClr val="000000"/>
              </a:solidFill>
              <a:latin typeface="微软雅黑" panose="020B0503020204020204" charset="-122"/>
              <a:ea typeface="微软雅黑" panose="020B0503020204020204" charset="-122"/>
            </a:rPr>
          </a:fld>
          <a:endParaRPr lang="en-US" altLang="en-US" sz="1600" b="1" i="0" u="none" strike="noStrike">
            <a:solidFill>
              <a:srgbClr val="000000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3</xdr:col>
      <xdr:colOff>945515</xdr:colOff>
      <xdr:row>14</xdr:row>
      <xdr:rowOff>60325</xdr:rowOff>
    </xdr:from>
    <xdr:to>
      <xdr:col>4</xdr:col>
      <xdr:colOff>71120</xdr:colOff>
      <xdr:row>15</xdr:row>
      <xdr:rowOff>73660</xdr:rowOff>
    </xdr:to>
    <xdr:sp>
      <xdr:nvSpPr>
        <xdr:cNvPr id="5" name="文本框 4"/>
        <xdr:cNvSpPr txBox="1"/>
      </xdr:nvSpPr>
      <xdr:spPr>
        <a:xfrm>
          <a:off x="2669540" y="4777740"/>
          <a:ext cx="1440180" cy="330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期初数量</a:t>
          </a:r>
          <a:endParaRPr lang="zh-CN" altLang="en-US" sz="11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3</xdr:col>
      <xdr:colOff>945515</xdr:colOff>
      <xdr:row>12</xdr:row>
      <xdr:rowOff>22225</xdr:rowOff>
    </xdr:from>
    <xdr:to>
      <xdr:col>4</xdr:col>
      <xdr:colOff>71120</xdr:colOff>
      <xdr:row>14</xdr:row>
      <xdr:rowOff>5715</xdr:rowOff>
    </xdr:to>
    <xdr:sp textlink="$C$8">
      <xdr:nvSpPr>
        <xdr:cNvPr id="6" name="文本框 5"/>
        <xdr:cNvSpPr txBox="1"/>
      </xdr:nvSpPr>
      <xdr:spPr>
        <a:xfrm>
          <a:off x="2669540" y="4105910"/>
          <a:ext cx="1440180" cy="6172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21412CE6-598F-4866-BDD6-0D369B10784B}" type="TxLink">
            <a:rPr lang="en-US" altLang="en-US" sz="1600" b="0" i="0" u="none" strike="noStrike">
              <a:solidFill>
                <a:srgbClr val="000000"/>
              </a:solidFill>
              <a:latin typeface="微软雅黑" panose="020B0503020204020204" charset="-122"/>
              <a:ea typeface="微软雅黑" panose="020B0503020204020204" charset="-122"/>
            </a:rPr>
          </a:fld>
          <a:endParaRPr lang="en-US" altLang="en-US" sz="1600" b="0" i="0" u="none" strike="noStrike">
            <a:solidFill>
              <a:srgbClr val="000000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4</xdr:col>
      <xdr:colOff>386080</xdr:colOff>
      <xdr:row>14</xdr:row>
      <xdr:rowOff>60325</xdr:rowOff>
    </xdr:from>
    <xdr:to>
      <xdr:col>4</xdr:col>
      <xdr:colOff>1826260</xdr:colOff>
      <xdr:row>15</xdr:row>
      <xdr:rowOff>73660</xdr:rowOff>
    </xdr:to>
    <xdr:sp>
      <xdr:nvSpPr>
        <xdr:cNvPr id="7" name="文本框 6"/>
        <xdr:cNvSpPr txBox="1"/>
      </xdr:nvSpPr>
      <xdr:spPr>
        <a:xfrm>
          <a:off x="4424680" y="4777740"/>
          <a:ext cx="1440180" cy="330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累计进货</a:t>
          </a:r>
          <a:endParaRPr lang="zh-CN" altLang="en-US" sz="11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4</xdr:col>
      <xdr:colOff>386080</xdr:colOff>
      <xdr:row>12</xdr:row>
      <xdr:rowOff>22225</xdr:rowOff>
    </xdr:from>
    <xdr:to>
      <xdr:col>4</xdr:col>
      <xdr:colOff>1826260</xdr:colOff>
      <xdr:row>14</xdr:row>
      <xdr:rowOff>5715</xdr:rowOff>
    </xdr:to>
    <xdr:sp textlink="$D$8">
      <xdr:nvSpPr>
        <xdr:cNvPr id="8" name="文本框 7"/>
        <xdr:cNvSpPr txBox="1"/>
      </xdr:nvSpPr>
      <xdr:spPr>
        <a:xfrm>
          <a:off x="4424680" y="4105910"/>
          <a:ext cx="1440180" cy="6172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792C3728-2895-4600-9D2F-6F7DD6B607FC}" type="TxLink">
            <a:rPr lang="en-US" altLang="en-US" sz="1600" b="0" i="0" u="none" strike="noStrike">
              <a:solidFill>
                <a:srgbClr val="000000"/>
              </a:solidFill>
              <a:latin typeface="微软雅黑" panose="020B0503020204020204" charset="-122"/>
              <a:ea typeface="微软雅黑" panose="020B0503020204020204" charset="-122"/>
            </a:rPr>
          </a:fld>
          <a:endParaRPr lang="en-US" altLang="en-US" sz="1600" b="0" i="0" u="none" strike="noStrike">
            <a:solidFill>
              <a:srgbClr val="000000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5</xdr:col>
      <xdr:colOff>179070</xdr:colOff>
      <xdr:row>14</xdr:row>
      <xdr:rowOff>60325</xdr:rowOff>
    </xdr:from>
    <xdr:to>
      <xdr:col>6</xdr:col>
      <xdr:colOff>647700</xdr:colOff>
      <xdr:row>15</xdr:row>
      <xdr:rowOff>73025</xdr:rowOff>
    </xdr:to>
    <xdr:sp>
      <xdr:nvSpPr>
        <xdr:cNvPr id="9" name="文本框 8"/>
        <xdr:cNvSpPr txBox="1"/>
      </xdr:nvSpPr>
      <xdr:spPr>
        <a:xfrm>
          <a:off x="6179820" y="4777740"/>
          <a:ext cx="1440180" cy="32956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累计销售</a:t>
          </a:r>
          <a:endParaRPr lang="zh-CN" altLang="en-US" sz="11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5</xdr:col>
      <xdr:colOff>179070</xdr:colOff>
      <xdr:row>12</xdr:row>
      <xdr:rowOff>22225</xdr:rowOff>
    </xdr:from>
    <xdr:to>
      <xdr:col>6</xdr:col>
      <xdr:colOff>647700</xdr:colOff>
      <xdr:row>14</xdr:row>
      <xdr:rowOff>5715</xdr:rowOff>
    </xdr:to>
    <xdr:sp textlink="$E$8">
      <xdr:nvSpPr>
        <xdr:cNvPr id="10" name="文本框 9"/>
        <xdr:cNvSpPr txBox="1"/>
      </xdr:nvSpPr>
      <xdr:spPr>
        <a:xfrm>
          <a:off x="6179820" y="4105910"/>
          <a:ext cx="1440180" cy="6172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4822814C-0A12-4814-8195-CF29867A9BC0}" type="TxLink">
            <a:rPr lang="en-US" altLang="en-US" sz="1600" b="0" i="0" u="none" strike="noStrike">
              <a:solidFill>
                <a:srgbClr val="000000"/>
              </a:solidFill>
              <a:latin typeface="微软雅黑" panose="020B0503020204020204" charset="-122"/>
              <a:ea typeface="微软雅黑" panose="020B0503020204020204" charset="-122"/>
            </a:rPr>
          </a:fld>
          <a:endParaRPr lang="en-US" altLang="en-US" sz="1600" b="0" i="0" u="none" strike="noStrike">
            <a:solidFill>
              <a:srgbClr val="000000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 editAs="oneCell">
    <xdr:from>
      <xdr:col>2</xdr:col>
      <xdr:colOff>862965</xdr:colOff>
      <xdr:row>9</xdr:row>
      <xdr:rowOff>182880</xdr:rowOff>
    </xdr:from>
    <xdr:to>
      <xdr:col>3</xdr:col>
      <xdr:colOff>217170</xdr:colOff>
      <xdr:row>11</xdr:row>
      <xdr:rowOff>137795</xdr:rowOff>
    </xdr:to>
    <xdr:pic>
      <xdr:nvPicPr>
        <xdr:cNvPr id="13" name="图片 12" descr="库存管理"/>
        <xdr:cNvPicPr>
          <a:picLocks noChangeAspect="1"/>
        </xdr:cNvPicPr>
      </xdr:nvPicPr>
      <xdr:blipFill>
        <a:blip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358265" y="3315970"/>
          <a:ext cx="582930" cy="588645"/>
        </a:xfrm>
        <a:prstGeom prst="rect">
          <a:avLst/>
        </a:prstGeom>
      </xdr:spPr>
    </xdr:pic>
    <xdr:clientData/>
  </xdr:twoCellAnchor>
  <xdr:twoCellAnchor editAs="oneCell">
    <xdr:from>
      <xdr:col>3</xdr:col>
      <xdr:colOff>1425575</xdr:colOff>
      <xdr:row>9</xdr:row>
      <xdr:rowOff>220980</xdr:rowOff>
    </xdr:from>
    <xdr:to>
      <xdr:col>3</xdr:col>
      <xdr:colOff>1933575</xdr:colOff>
      <xdr:row>11</xdr:row>
      <xdr:rowOff>100330</xdr:rowOff>
    </xdr:to>
    <xdr:pic>
      <xdr:nvPicPr>
        <xdr:cNvPr id="14" name="图片 13" descr="生命周期初始操作"/>
        <xdr:cNvPicPr>
          <a:picLocks noChangeAspect="1"/>
        </xdr:cNvPicPr>
      </xdr:nvPicPr>
      <xdr:blipFill>
        <a:blip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149600" y="3354070"/>
          <a:ext cx="508000" cy="513080"/>
        </a:xfrm>
        <a:prstGeom prst="rect">
          <a:avLst/>
        </a:prstGeom>
      </xdr:spPr>
    </xdr:pic>
    <xdr:clientData/>
  </xdr:twoCellAnchor>
  <xdr:twoCellAnchor editAs="oneCell">
    <xdr:from>
      <xdr:col>5</xdr:col>
      <xdr:colOff>638175</xdr:colOff>
      <xdr:row>9</xdr:row>
      <xdr:rowOff>202565</xdr:rowOff>
    </xdr:from>
    <xdr:to>
      <xdr:col>6</xdr:col>
      <xdr:colOff>211455</xdr:colOff>
      <xdr:row>11</xdr:row>
      <xdr:rowOff>118745</xdr:rowOff>
    </xdr:to>
    <xdr:pic>
      <xdr:nvPicPr>
        <xdr:cNvPr id="18" name="图片 17" descr="出库"/>
        <xdr:cNvPicPr>
          <a:picLocks noChangeAspect="1"/>
        </xdr:cNvPicPr>
      </xdr:nvPicPr>
      <xdr:blipFill>
        <a:blip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638925" y="3335655"/>
          <a:ext cx="544830" cy="549910"/>
        </a:xfrm>
        <a:prstGeom prst="rect">
          <a:avLst/>
        </a:prstGeom>
      </xdr:spPr>
    </xdr:pic>
    <xdr:clientData/>
  </xdr:twoCellAnchor>
  <xdr:twoCellAnchor editAs="oneCell">
    <xdr:from>
      <xdr:col>4</xdr:col>
      <xdr:colOff>846455</xdr:colOff>
      <xdr:row>9</xdr:row>
      <xdr:rowOff>202565</xdr:rowOff>
    </xdr:from>
    <xdr:to>
      <xdr:col>4</xdr:col>
      <xdr:colOff>1391285</xdr:colOff>
      <xdr:row>11</xdr:row>
      <xdr:rowOff>118745</xdr:rowOff>
    </xdr:to>
    <xdr:pic>
      <xdr:nvPicPr>
        <xdr:cNvPr id="19" name="图片 18" descr="入库"/>
        <xdr:cNvPicPr>
          <a:picLocks noChangeAspect="1"/>
        </xdr:cNvPicPr>
      </xdr:nvPicPr>
      <xdr:blipFill>
        <a:blip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885055" y="3335655"/>
          <a:ext cx="544830" cy="549910"/>
        </a:xfrm>
        <a:prstGeom prst="rect">
          <a:avLst/>
        </a:prstGeom>
      </xdr:spPr>
    </xdr:pic>
    <xdr:clientData/>
  </xdr:twoCellAnchor>
  <xdr:twoCellAnchor>
    <xdr:from>
      <xdr:col>3</xdr:col>
      <xdr:colOff>1064895</xdr:colOff>
      <xdr:row>7</xdr:row>
      <xdr:rowOff>4445</xdr:rowOff>
    </xdr:from>
    <xdr:to>
      <xdr:col>4</xdr:col>
      <xdr:colOff>1714500</xdr:colOff>
      <xdr:row>8</xdr:row>
      <xdr:rowOff>262890</xdr:rowOff>
    </xdr:to>
    <xdr:sp>
      <xdr:nvSpPr>
        <xdr:cNvPr id="20" name="文本框 19"/>
        <xdr:cNvSpPr txBox="1"/>
      </xdr:nvSpPr>
      <xdr:spPr>
        <a:xfrm>
          <a:off x="2788920" y="2503805"/>
          <a:ext cx="2964180" cy="57531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800" b="1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rPr>
            <a:t>库存数量一览</a:t>
          </a:r>
          <a:endParaRPr lang="zh-CN" altLang="en-US" sz="1800" b="1">
            <a:solidFill>
              <a:schemeClr val="bg1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2</xdr:col>
      <xdr:colOff>28575</xdr:colOff>
      <xdr:row>16</xdr:row>
      <xdr:rowOff>220345</xdr:rowOff>
    </xdr:from>
    <xdr:to>
      <xdr:col>4</xdr:col>
      <xdr:colOff>533400</xdr:colOff>
      <xdr:row>22</xdr:row>
      <xdr:rowOff>134620</xdr:rowOff>
    </xdr:to>
    <xdr:graphicFrame>
      <xdr:nvGraphicFramePr>
        <xdr:cNvPr id="11" name="图表 10"/>
        <xdr:cNvGraphicFramePr/>
      </xdr:nvGraphicFramePr>
      <xdr:xfrm>
        <a:off x="523875" y="5571490"/>
        <a:ext cx="4048125" cy="1815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723900</xdr:colOff>
      <xdr:row>16</xdr:row>
      <xdr:rowOff>229870</xdr:rowOff>
    </xdr:from>
    <xdr:to>
      <xdr:col>7</xdr:col>
      <xdr:colOff>9525</xdr:colOff>
      <xdr:row>22</xdr:row>
      <xdr:rowOff>144145</xdr:rowOff>
    </xdr:to>
    <xdr:graphicFrame>
      <xdr:nvGraphicFramePr>
        <xdr:cNvPr id="12" name="图表 11"/>
        <xdr:cNvGraphicFramePr/>
      </xdr:nvGraphicFramePr>
      <xdr:xfrm>
        <a:off x="4762500" y="5581015"/>
        <a:ext cx="3457575" cy="1815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</xdr:col>
      <xdr:colOff>932180</xdr:colOff>
      <xdr:row>1</xdr:row>
      <xdr:rowOff>101600</xdr:rowOff>
    </xdr:from>
    <xdr:to>
      <xdr:col>3</xdr:col>
      <xdr:colOff>513715</xdr:colOff>
      <xdr:row>1</xdr:row>
      <xdr:rowOff>410210</xdr:rowOff>
    </xdr:to>
    <xdr:sp macro="[0]!Sheet10.ANNSchCP">
      <xdr:nvSpPr>
        <xdr:cNvPr id="15" name="rectangle_14">
          <a:hlinkClick xmlns:r="http://schemas.openxmlformats.org/officeDocument/2006/relationships" r:id="rId11"/>
        </xdr:cNvPr>
        <xdr:cNvSpPr/>
      </xdr:nvSpPr>
      <xdr:spPr>
        <a:xfrm>
          <a:off x="1427480" y="355600"/>
          <a:ext cx="810260" cy="308610"/>
        </a:xfrm>
        <a:prstGeom prst="rect">
          <a:avLst/>
        </a:prstGeom>
        <a:gradFill>
          <a:gsLst>
            <a:gs pos="0">
              <a:schemeClr val="bg1">
                <a:lumMod val="95000"/>
              </a:schemeClr>
            </a:gs>
            <a:gs pos="100000">
              <a:schemeClr val="bg1">
                <a:lumMod val="85000"/>
              </a:schemeClr>
            </a:gs>
          </a:gsLst>
          <a:lin ang="5400000" scaled="0"/>
        </a:gradFill>
        <a:ln w="12700">
          <a:solidFill>
            <a:schemeClr val="bg1">
              <a:lumMod val="65000"/>
            </a:schemeClr>
          </a:solidFill>
        </a:ln>
        <a:effectLst>
          <a:outerShdw blurRad="25400" dist="12700" dir="5400000" algn="t" rotWithShape="0">
            <a:prstClr val="black">
              <a:alpha val="35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36195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>
              <a:solidFill>
                <a:schemeClr val="tx1">
                  <a:lumMod val="85000"/>
                  <a:lumOff val="15000"/>
                </a:schemeClr>
              </a:solidFill>
              <a:latin typeface="微软雅黑" panose="020B0503020204020204" charset="-122"/>
              <a:ea typeface="微软雅黑" panose="020B0503020204020204" charset="-122"/>
            </a:rPr>
            <a:t>查询产品</a:t>
          </a:r>
          <a:endParaRPr lang="zh-CN" altLang="en-US" sz="1000">
            <a:solidFill>
              <a:schemeClr val="tx1">
                <a:lumMod val="85000"/>
                <a:lumOff val="15000"/>
              </a:schemeClr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 editAs="absolute">
    <xdr:from>
      <xdr:col>2</xdr:col>
      <xdr:colOff>0</xdr:colOff>
      <xdr:row>1</xdr:row>
      <xdr:rowOff>102870</xdr:rowOff>
    </xdr:from>
    <xdr:to>
      <xdr:col>2</xdr:col>
      <xdr:colOff>810260</xdr:colOff>
      <xdr:row>1</xdr:row>
      <xdr:rowOff>408940</xdr:rowOff>
    </xdr:to>
    <xdr:sp macro="[0]!toHome">
      <xdr:nvSpPr>
        <xdr:cNvPr id="16" name="rectangle_15">
          <a:hlinkClick xmlns:r="http://schemas.openxmlformats.org/officeDocument/2006/relationships" r:id="rId12"/>
        </xdr:cNvPr>
        <xdr:cNvSpPr/>
      </xdr:nvSpPr>
      <xdr:spPr>
        <a:xfrm>
          <a:off x="495300" y="356870"/>
          <a:ext cx="810260" cy="306070"/>
        </a:xfrm>
        <a:prstGeom prst="rect">
          <a:avLst/>
        </a:prstGeom>
        <a:gradFill>
          <a:gsLst>
            <a:gs pos="0">
              <a:schemeClr val="tx1">
                <a:lumMod val="50000"/>
                <a:lumOff val="50000"/>
              </a:schemeClr>
            </a:gs>
            <a:gs pos="50000">
              <a:schemeClr val="tx1"/>
            </a:gs>
          </a:gsLst>
          <a:lin ang="5400000" scaled="0"/>
        </a:gradFill>
        <a:ln w="12700">
          <a:solidFill>
            <a:schemeClr val="tx1"/>
          </a:solidFill>
        </a:ln>
        <a:effectLst>
          <a:outerShdw blurRad="25400" dist="12700" dir="5400000" algn="t" rotWithShape="0">
            <a:prstClr val="black">
              <a:alpha val="35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36195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rPr>
            <a:t>返回导航</a:t>
          </a:r>
          <a:endParaRPr lang="zh-CN" altLang="en-US" sz="1000">
            <a:solidFill>
              <a:schemeClr val="bg1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 editAs="absolute">
    <xdr:from>
      <xdr:col>3</xdr:col>
      <xdr:colOff>635635</xdr:colOff>
      <xdr:row>1</xdr:row>
      <xdr:rowOff>101600</xdr:rowOff>
    </xdr:from>
    <xdr:to>
      <xdr:col>3</xdr:col>
      <xdr:colOff>1445895</xdr:colOff>
      <xdr:row>1</xdr:row>
      <xdr:rowOff>410210</xdr:rowOff>
    </xdr:to>
    <xdr:sp macro="[0]!SheetSaveOut">
      <xdr:nvSpPr>
        <xdr:cNvPr id="17" name="rectangle_16">
          <a:hlinkClick xmlns:r="http://schemas.openxmlformats.org/officeDocument/2006/relationships" r:id="rId13"/>
        </xdr:cNvPr>
        <xdr:cNvSpPr/>
      </xdr:nvSpPr>
      <xdr:spPr>
        <a:xfrm>
          <a:off x="2359660" y="355600"/>
          <a:ext cx="810260" cy="308610"/>
        </a:xfrm>
        <a:prstGeom prst="rect">
          <a:avLst/>
        </a:prstGeom>
        <a:gradFill>
          <a:gsLst>
            <a:gs pos="0">
              <a:schemeClr val="bg1">
                <a:lumMod val="95000"/>
              </a:schemeClr>
            </a:gs>
            <a:gs pos="100000">
              <a:schemeClr val="bg1">
                <a:lumMod val="85000"/>
              </a:schemeClr>
            </a:gs>
          </a:gsLst>
          <a:lin ang="5400000" scaled="0"/>
        </a:gradFill>
        <a:ln w="12700">
          <a:solidFill>
            <a:schemeClr val="bg1">
              <a:lumMod val="65000"/>
            </a:schemeClr>
          </a:solidFill>
        </a:ln>
        <a:effectLst>
          <a:outerShdw blurRad="25400" dist="12700" dir="5400000" algn="t" rotWithShape="0">
            <a:prstClr val="black">
              <a:alpha val="35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36195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>
              <a:solidFill>
                <a:schemeClr val="tx1">
                  <a:lumMod val="85000"/>
                  <a:lumOff val="15000"/>
                </a:schemeClr>
              </a:solidFill>
              <a:latin typeface="微软雅黑" panose="020B0503020204020204" charset="-122"/>
              <a:ea typeface="微软雅黑" panose="020B0503020204020204" charset="-122"/>
            </a:rPr>
            <a:t>导出报表</a:t>
          </a:r>
          <a:endParaRPr lang="zh-CN" altLang="en-US" sz="1000">
            <a:solidFill>
              <a:schemeClr val="tx1">
                <a:lumMod val="85000"/>
                <a:lumOff val="15000"/>
              </a:schemeClr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3</xdr:col>
      <xdr:colOff>1293495</xdr:colOff>
      <xdr:row>1</xdr:row>
      <xdr:rowOff>101600</xdr:rowOff>
    </xdr:from>
    <xdr:to>
      <xdr:col>3</xdr:col>
      <xdr:colOff>2103755</xdr:colOff>
      <xdr:row>1</xdr:row>
      <xdr:rowOff>410210</xdr:rowOff>
    </xdr:to>
    <xdr:sp macro="[0]!SheetSaveOut">
      <xdr:nvSpPr>
        <xdr:cNvPr id="5" name="rectangle_4">
          <a:hlinkClick xmlns:r="http://schemas.openxmlformats.org/officeDocument/2006/relationships" r:id="rId1"/>
        </xdr:cNvPr>
        <xdr:cNvSpPr/>
      </xdr:nvSpPr>
      <xdr:spPr>
        <a:xfrm>
          <a:off x="2722245" y="355600"/>
          <a:ext cx="810260" cy="308610"/>
        </a:xfrm>
        <a:prstGeom prst="rect">
          <a:avLst/>
        </a:prstGeom>
        <a:gradFill>
          <a:gsLst>
            <a:gs pos="0">
              <a:schemeClr val="bg1">
                <a:lumMod val="95000"/>
              </a:schemeClr>
            </a:gs>
            <a:gs pos="100000">
              <a:schemeClr val="bg1">
                <a:lumMod val="85000"/>
              </a:schemeClr>
            </a:gs>
          </a:gsLst>
          <a:lin ang="5400000" scaled="0"/>
        </a:gradFill>
        <a:ln w="12700">
          <a:solidFill>
            <a:schemeClr val="bg1">
              <a:lumMod val="65000"/>
            </a:schemeClr>
          </a:solidFill>
        </a:ln>
        <a:effectLst>
          <a:outerShdw blurRad="25400" dist="12700" dir="5400000" algn="t" rotWithShape="0">
            <a:prstClr val="black">
              <a:alpha val="35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36195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>
              <a:solidFill>
                <a:schemeClr val="tx1">
                  <a:lumMod val="85000"/>
                  <a:lumOff val="15000"/>
                </a:schemeClr>
              </a:solidFill>
              <a:latin typeface="微软雅黑" panose="020B0503020204020204" charset="-122"/>
              <a:ea typeface="微软雅黑" panose="020B0503020204020204" charset="-122"/>
            </a:rPr>
            <a:t>导出报表</a:t>
          </a:r>
          <a:endParaRPr lang="zh-CN" altLang="en-US" sz="1000">
            <a:solidFill>
              <a:schemeClr val="tx1">
                <a:lumMod val="85000"/>
                <a:lumOff val="15000"/>
              </a:schemeClr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 editAs="absolute">
    <xdr:from>
      <xdr:col>3</xdr:col>
      <xdr:colOff>0</xdr:colOff>
      <xdr:row>1</xdr:row>
      <xdr:rowOff>101600</xdr:rowOff>
    </xdr:from>
    <xdr:to>
      <xdr:col>3</xdr:col>
      <xdr:colOff>1176020</xdr:colOff>
      <xdr:row>1</xdr:row>
      <xdr:rowOff>410210</xdr:rowOff>
    </xdr:to>
    <xdr:sp macro="[0]!Sheet12.Sort_date2date">
      <xdr:nvSpPr>
        <xdr:cNvPr id="6" name="rectangle_5">
          <a:hlinkClick xmlns:r="http://schemas.openxmlformats.org/officeDocument/2006/relationships" r:id="rId2"/>
        </xdr:cNvPr>
        <xdr:cNvSpPr/>
      </xdr:nvSpPr>
      <xdr:spPr>
        <a:xfrm>
          <a:off x="1428750" y="355600"/>
          <a:ext cx="1176020" cy="308610"/>
        </a:xfrm>
        <a:prstGeom prst="rect">
          <a:avLst/>
        </a:prstGeom>
        <a:gradFill>
          <a:gsLst>
            <a:gs pos="0">
              <a:schemeClr val="bg1">
                <a:lumMod val="95000"/>
              </a:schemeClr>
            </a:gs>
            <a:gs pos="100000">
              <a:schemeClr val="bg1">
                <a:lumMod val="85000"/>
              </a:schemeClr>
            </a:gs>
          </a:gsLst>
          <a:lin ang="5400000" scaled="0"/>
        </a:gradFill>
        <a:ln w="12700">
          <a:solidFill>
            <a:schemeClr val="bg1">
              <a:lumMod val="65000"/>
            </a:schemeClr>
          </a:solidFill>
        </a:ln>
        <a:effectLst>
          <a:outerShdw blurRad="25400" dist="12700" dir="5400000" algn="t" rotWithShape="0">
            <a:prstClr val="black">
              <a:alpha val="35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36195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>
              <a:solidFill>
                <a:schemeClr val="tx1">
                  <a:lumMod val="85000"/>
                  <a:lumOff val="15000"/>
                </a:schemeClr>
              </a:solidFill>
              <a:latin typeface="微软雅黑" panose="020B0503020204020204" charset="-122"/>
              <a:ea typeface="微软雅黑" panose="020B0503020204020204" charset="-122"/>
            </a:rPr>
            <a:t>选择查询时段</a:t>
          </a:r>
          <a:endParaRPr lang="zh-CN" altLang="en-US" sz="1000">
            <a:solidFill>
              <a:schemeClr val="tx1">
                <a:lumMod val="85000"/>
                <a:lumOff val="15000"/>
              </a:schemeClr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 editAs="absolute">
    <xdr:from>
      <xdr:col>2</xdr:col>
      <xdr:colOff>0</xdr:colOff>
      <xdr:row>1</xdr:row>
      <xdr:rowOff>102870</xdr:rowOff>
    </xdr:from>
    <xdr:to>
      <xdr:col>2</xdr:col>
      <xdr:colOff>810260</xdr:colOff>
      <xdr:row>1</xdr:row>
      <xdr:rowOff>408940</xdr:rowOff>
    </xdr:to>
    <xdr:sp macro="[0]!toHome">
      <xdr:nvSpPr>
        <xdr:cNvPr id="7" name="rectangle_6">
          <a:hlinkClick xmlns:r="http://schemas.openxmlformats.org/officeDocument/2006/relationships" r:id="rId3"/>
        </xdr:cNvPr>
        <xdr:cNvSpPr/>
      </xdr:nvSpPr>
      <xdr:spPr>
        <a:xfrm>
          <a:off x="495300" y="356870"/>
          <a:ext cx="810260" cy="306070"/>
        </a:xfrm>
        <a:prstGeom prst="rect">
          <a:avLst/>
        </a:prstGeom>
        <a:gradFill>
          <a:gsLst>
            <a:gs pos="0">
              <a:schemeClr val="tx1">
                <a:lumMod val="50000"/>
                <a:lumOff val="50000"/>
              </a:schemeClr>
            </a:gs>
            <a:gs pos="50000">
              <a:schemeClr val="tx1"/>
            </a:gs>
          </a:gsLst>
          <a:lin ang="5400000" scaled="0"/>
        </a:gradFill>
        <a:ln w="12700">
          <a:solidFill>
            <a:schemeClr val="tx1"/>
          </a:solidFill>
        </a:ln>
        <a:effectLst>
          <a:outerShdw blurRad="25400" dist="12700" dir="5400000" algn="t" rotWithShape="0">
            <a:prstClr val="black">
              <a:alpha val="35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36195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rPr>
            <a:t>返回导航</a:t>
          </a:r>
          <a:endParaRPr lang="zh-CN" altLang="en-US" sz="1000">
            <a:solidFill>
              <a:schemeClr val="bg1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3</xdr:col>
      <xdr:colOff>25400</xdr:colOff>
      <xdr:row>1</xdr:row>
      <xdr:rowOff>101600</xdr:rowOff>
    </xdr:from>
    <xdr:to>
      <xdr:col>3</xdr:col>
      <xdr:colOff>835660</xdr:colOff>
      <xdr:row>1</xdr:row>
      <xdr:rowOff>410210</xdr:rowOff>
    </xdr:to>
    <xdr:sp macro="[0]!SheetSaveOut">
      <xdr:nvSpPr>
        <xdr:cNvPr id="4" name="rectangle_3">
          <a:hlinkClick xmlns:r="http://schemas.openxmlformats.org/officeDocument/2006/relationships" r:id="rId1"/>
        </xdr:cNvPr>
        <xdr:cNvSpPr/>
      </xdr:nvSpPr>
      <xdr:spPr>
        <a:xfrm>
          <a:off x="1435100" y="355600"/>
          <a:ext cx="810260" cy="308610"/>
        </a:xfrm>
        <a:prstGeom prst="rect">
          <a:avLst/>
        </a:prstGeom>
        <a:gradFill>
          <a:gsLst>
            <a:gs pos="0">
              <a:schemeClr val="bg1">
                <a:lumMod val="95000"/>
              </a:schemeClr>
            </a:gs>
            <a:gs pos="100000">
              <a:schemeClr val="bg1">
                <a:lumMod val="85000"/>
              </a:schemeClr>
            </a:gs>
          </a:gsLst>
          <a:lin ang="5400000" scaled="0"/>
        </a:gradFill>
        <a:ln w="12700">
          <a:solidFill>
            <a:schemeClr val="bg1">
              <a:lumMod val="65000"/>
            </a:schemeClr>
          </a:solidFill>
        </a:ln>
        <a:effectLst>
          <a:outerShdw blurRad="25400" dist="12700" dir="5400000" algn="t" rotWithShape="0">
            <a:prstClr val="black">
              <a:alpha val="35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36195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>
              <a:solidFill>
                <a:schemeClr val="tx1">
                  <a:lumMod val="85000"/>
                  <a:lumOff val="15000"/>
                </a:schemeClr>
              </a:solidFill>
              <a:latin typeface="微软雅黑" panose="020B0503020204020204" charset="-122"/>
              <a:ea typeface="微软雅黑" panose="020B0503020204020204" charset="-122"/>
            </a:rPr>
            <a:t>导出报表</a:t>
          </a:r>
          <a:endParaRPr lang="zh-CN" altLang="en-US" sz="1000">
            <a:solidFill>
              <a:schemeClr val="tx1">
                <a:lumMod val="85000"/>
                <a:lumOff val="15000"/>
              </a:schemeClr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 editAs="absolute">
    <xdr:from>
      <xdr:col>2</xdr:col>
      <xdr:colOff>0</xdr:colOff>
      <xdr:row>1</xdr:row>
      <xdr:rowOff>102870</xdr:rowOff>
    </xdr:from>
    <xdr:to>
      <xdr:col>2</xdr:col>
      <xdr:colOff>810260</xdr:colOff>
      <xdr:row>1</xdr:row>
      <xdr:rowOff>408940</xdr:rowOff>
    </xdr:to>
    <xdr:sp macro="[0]!toHome">
      <xdr:nvSpPr>
        <xdr:cNvPr id="5" name="rectangle_4">
          <a:hlinkClick xmlns:r="http://schemas.openxmlformats.org/officeDocument/2006/relationships" r:id="rId2"/>
        </xdr:cNvPr>
        <xdr:cNvSpPr/>
      </xdr:nvSpPr>
      <xdr:spPr>
        <a:xfrm>
          <a:off x="495300" y="356870"/>
          <a:ext cx="810260" cy="306070"/>
        </a:xfrm>
        <a:prstGeom prst="rect">
          <a:avLst/>
        </a:prstGeom>
        <a:gradFill>
          <a:gsLst>
            <a:gs pos="0">
              <a:schemeClr val="tx1">
                <a:lumMod val="50000"/>
                <a:lumOff val="50000"/>
              </a:schemeClr>
            </a:gs>
            <a:gs pos="50000">
              <a:schemeClr val="tx1"/>
            </a:gs>
          </a:gsLst>
          <a:lin ang="5400000" scaled="0"/>
        </a:gradFill>
        <a:ln w="12700">
          <a:solidFill>
            <a:schemeClr val="tx1"/>
          </a:solidFill>
        </a:ln>
        <a:effectLst>
          <a:outerShdw blurRad="25400" dist="12700" dir="5400000" algn="t" rotWithShape="0">
            <a:prstClr val="black">
              <a:alpha val="35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36195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rPr>
            <a:t>返回导航</a:t>
          </a:r>
          <a:endParaRPr lang="zh-CN" altLang="en-US" sz="1000">
            <a:solidFill>
              <a:schemeClr val="bg1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 editAs="absolute">
    <xdr:from>
      <xdr:col>4</xdr:col>
      <xdr:colOff>25400</xdr:colOff>
      <xdr:row>1</xdr:row>
      <xdr:rowOff>101600</xdr:rowOff>
    </xdr:from>
    <xdr:to>
      <xdr:col>4</xdr:col>
      <xdr:colOff>835660</xdr:colOff>
      <xdr:row>1</xdr:row>
      <xdr:rowOff>410210</xdr:rowOff>
    </xdr:to>
    <xdr:sp macro="[0]!Sheet8.SchDH">
      <xdr:nvSpPr>
        <xdr:cNvPr id="2" name="rectangle_1">
          <a:hlinkClick xmlns:r="http://schemas.openxmlformats.org/officeDocument/2006/relationships" r:id="rId3"/>
        </xdr:cNvPr>
        <xdr:cNvSpPr/>
      </xdr:nvSpPr>
      <xdr:spPr>
        <a:xfrm>
          <a:off x="2349500" y="355600"/>
          <a:ext cx="810260" cy="308610"/>
        </a:xfrm>
        <a:prstGeom prst="rect">
          <a:avLst/>
        </a:prstGeom>
        <a:gradFill>
          <a:gsLst>
            <a:gs pos="0">
              <a:schemeClr val="bg1">
                <a:lumMod val="95000"/>
              </a:schemeClr>
            </a:gs>
            <a:gs pos="100000">
              <a:schemeClr val="bg1">
                <a:lumMod val="85000"/>
              </a:schemeClr>
            </a:gs>
          </a:gsLst>
          <a:lin ang="5400000" scaled="0"/>
        </a:gradFill>
        <a:ln w="12700">
          <a:solidFill>
            <a:schemeClr val="bg1">
              <a:lumMod val="65000"/>
            </a:schemeClr>
          </a:solidFill>
        </a:ln>
        <a:effectLst>
          <a:outerShdw blurRad="25400" dist="12700" dir="5400000" algn="t" rotWithShape="0">
            <a:prstClr val="black">
              <a:alpha val="35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36195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00">
              <a:solidFill>
                <a:schemeClr val="tx1">
                  <a:lumMod val="85000"/>
                  <a:lumOff val="15000"/>
                </a:schemeClr>
              </a:solidFill>
              <a:latin typeface="微软雅黑" panose="020B0503020204020204" charset="-122"/>
              <a:ea typeface="微软雅黑" panose="020B0503020204020204" charset="-122"/>
            </a:rPr>
            <a:t>查询进货单</a:t>
          </a:r>
          <a:endParaRPr lang="zh-CN" altLang="en-US" sz="1000">
            <a:solidFill>
              <a:schemeClr val="tx1">
                <a:lumMod val="85000"/>
                <a:lumOff val="15000"/>
              </a:schemeClr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5C58F7"/>
        </a:solidFill>
        <a:ln w="9525">
          <a:solidFill>
            <a:schemeClr val="accent5"/>
          </a:solidFill>
        </a:ln>
        <a:effectLst>
          <a:outerShdw dist="38100" dir="2700000" algn="tl" rotWithShape="0">
            <a:prstClr val="black">
              <a:alpha val="25000"/>
            </a:prstClr>
          </a:outerShdw>
        </a:effectLst>
      </a:spPr>
      <a:bodyPr vertOverflow="clip" horzOverflow="clip" vert="horz" wrap="none" lIns="0" tIns="0" rIns="0" bIns="0" numCol="1" spcCol="0" rtlCol="0" fromWordArt="0" anchor="ctr" anchorCtr="0" compatLnSpc="1">
        <a:noAutofit/>
      </a:bodyPr>
      <a:lstStyle>
        <a:defPPr algn="ctr">
          <a:buClrTx/>
          <a:buSzTx/>
          <a:buFontTx/>
          <a:defRPr lang="zh-CN" altLang="en-US" sz="1400">
            <a:solidFill>
              <a:schemeClr val="bg1"/>
            </a:solidFill>
            <a:latin typeface="微软雅黑" panose="020B0503020204020204" charset="-122"/>
            <a:ea typeface="微软雅黑" panose="020B0503020204020204" charset="-122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workbookViewId="0">
      <selection activeCell="U13" sqref="U13"/>
    </sheetView>
  </sheetViews>
  <sheetFormatPr defaultColWidth="9.14285714285714" defaultRowHeight="24.95" customHeight="1"/>
  <cols>
    <col min="1" max="16384" width="9.14285714285714" style="9"/>
  </cols>
  <sheetData/>
  <sheetProtection sheet="1" selectLockedCells="1" objects="1"/>
  <pageMargins left="0.75" right="0.75" top="1" bottom="1" header="0.5" footer="0.5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11"/>
  <sheetViews>
    <sheetView showGridLines="0" showRowColHeaders="0" workbookViewId="0">
      <pane ySplit="4" topLeftCell="A5" activePane="bottomLeft" state="frozen"/>
      <selection/>
      <selection pane="bottomLeft" activeCell="E9" sqref="E9"/>
    </sheetView>
  </sheetViews>
  <sheetFormatPr defaultColWidth="9.14285714285714" defaultRowHeight="24.95" customHeight="1"/>
  <cols>
    <col min="1" max="1" width="3.71428571428571" style="24" customWidth="1"/>
    <col min="2" max="2" width="3.71428571428571" style="25" customWidth="1"/>
    <col min="3" max="3" width="13.7142857142857" style="26" customWidth="1"/>
    <col min="4" max="4" width="13.7142857142857" style="49" customWidth="1"/>
    <col min="5" max="5" width="13.7142857142857" style="26" customWidth="1"/>
    <col min="6" max="7" width="26.7142857142857" style="26" customWidth="1"/>
    <col min="8" max="8" width="7.71428571428571" style="26" customWidth="1"/>
    <col min="9" max="9" width="11.7142857142857" style="43" customWidth="1"/>
    <col min="10" max="10" width="11.7142857142857" style="26" customWidth="1"/>
    <col min="11" max="11" width="11.7142857142857" style="43" customWidth="1"/>
    <col min="12" max="12" width="24.7142857142857" style="26" customWidth="1"/>
    <col min="13" max="13" width="38.7142857142857" style="26" customWidth="1"/>
    <col min="14" max="14" width="17.7142857142857" style="26" customWidth="1"/>
    <col min="15" max="15" width="3.71428571428571" style="25" customWidth="1"/>
    <col min="16" max="16384" width="9.14285714285714" style="24"/>
  </cols>
  <sheetData>
    <row r="1" s="8" customFormat="1" ht="20" customHeight="1" spans="3:9">
      <c r="C1" s="8" t="s">
        <v>68</v>
      </c>
      <c r="I1" s="21"/>
    </row>
    <row r="2" s="9" customFormat="1" ht="44" customHeight="1" spans="4:11">
      <c r="D2" s="50"/>
      <c r="I2" s="44"/>
      <c r="K2" s="44"/>
    </row>
    <row r="3" s="9" customFormat="1" ht="11" customHeight="1" spans="2:15">
      <c r="B3" s="30"/>
      <c r="C3" s="30"/>
      <c r="D3" s="51"/>
      <c r="E3" s="30"/>
      <c r="F3" s="30"/>
      <c r="G3" s="30"/>
      <c r="H3" s="30"/>
      <c r="I3" s="45"/>
      <c r="J3" s="30"/>
      <c r="K3" s="45"/>
      <c r="L3" s="30"/>
      <c r="M3" s="30"/>
      <c r="N3" s="30"/>
      <c r="O3" s="30"/>
    </row>
    <row r="4" s="23" customFormat="1" customHeight="1" spans="2:15">
      <c r="B4" s="31"/>
      <c r="C4" s="31" t="s">
        <v>69</v>
      </c>
      <c r="D4" s="52" t="s">
        <v>70</v>
      </c>
      <c r="E4" s="31" t="s">
        <v>7</v>
      </c>
      <c r="F4" s="31" t="s">
        <v>8</v>
      </c>
      <c r="G4" s="31" t="s">
        <v>9</v>
      </c>
      <c r="H4" s="31" t="s">
        <v>10</v>
      </c>
      <c r="I4" s="46" t="s">
        <v>11</v>
      </c>
      <c r="J4" s="31" t="s">
        <v>12</v>
      </c>
      <c r="K4" s="46" t="s">
        <v>13</v>
      </c>
      <c r="L4" s="31" t="s">
        <v>14</v>
      </c>
      <c r="M4" s="31" t="s">
        <v>71</v>
      </c>
      <c r="N4" s="31" t="s">
        <v>72</v>
      </c>
      <c r="O4" s="31"/>
    </row>
    <row r="5" customHeight="1" spans="3:14">
      <c r="C5" s="26" t="s">
        <v>73</v>
      </c>
      <c r="D5" s="49">
        <v>43710</v>
      </c>
      <c r="E5" s="26">
        <v>126</v>
      </c>
      <c r="F5" s="26" t="s">
        <v>35</v>
      </c>
      <c r="G5" s="26" t="s">
        <v>36</v>
      </c>
      <c r="H5" s="26" t="s">
        <v>30</v>
      </c>
      <c r="I5" s="43">
        <v>1</v>
      </c>
      <c r="J5" s="26">
        <v>15</v>
      </c>
      <c r="K5" s="43">
        <v>15</v>
      </c>
      <c r="M5" s="26" t="s">
        <v>74</v>
      </c>
      <c r="N5" s="26">
        <v>18800000003</v>
      </c>
    </row>
    <row r="6" customHeight="1" spans="3:14">
      <c r="C6" s="26" t="s">
        <v>75</v>
      </c>
      <c r="D6" s="49">
        <v>43711</v>
      </c>
      <c r="E6" s="26">
        <v>125</v>
      </c>
      <c r="F6" s="26" t="s">
        <v>33</v>
      </c>
      <c r="G6" s="26" t="s">
        <v>34</v>
      </c>
      <c r="H6" s="26" t="s">
        <v>30</v>
      </c>
      <c r="I6" s="43">
        <v>1</v>
      </c>
      <c r="J6" s="26">
        <v>20</v>
      </c>
      <c r="K6" s="43">
        <v>20</v>
      </c>
      <c r="M6" s="26" t="s">
        <v>74</v>
      </c>
      <c r="N6" s="26">
        <v>18800000003</v>
      </c>
    </row>
    <row r="7" customHeight="1" spans="3:14">
      <c r="C7" s="26" t="s">
        <v>76</v>
      </c>
      <c r="D7" s="49">
        <v>43692</v>
      </c>
      <c r="E7" s="26">
        <v>123</v>
      </c>
      <c r="F7" s="26" t="s">
        <v>28</v>
      </c>
      <c r="G7" s="26" t="s">
        <v>29</v>
      </c>
      <c r="H7" s="26" t="s">
        <v>30</v>
      </c>
      <c r="I7" s="43">
        <v>1</v>
      </c>
      <c r="J7" s="26">
        <v>1</v>
      </c>
      <c r="K7" s="43">
        <v>1</v>
      </c>
      <c r="M7" s="26" t="s">
        <v>77</v>
      </c>
      <c r="N7" s="26">
        <v>18800000001</v>
      </c>
    </row>
    <row r="8" customHeight="1" spans="3:14">
      <c r="C8" s="26" t="s">
        <v>76</v>
      </c>
      <c r="D8" s="49">
        <v>43692</v>
      </c>
      <c r="E8" s="26">
        <v>124</v>
      </c>
      <c r="F8" s="26" t="s">
        <v>31</v>
      </c>
      <c r="G8" s="26" t="s">
        <v>32</v>
      </c>
      <c r="H8" s="26" t="s">
        <v>30</v>
      </c>
      <c r="I8" s="43">
        <v>1</v>
      </c>
      <c r="J8" s="26">
        <v>2</v>
      </c>
      <c r="K8" s="43">
        <v>2</v>
      </c>
      <c r="M8" s="26" t="s">
        <v>77</v>
      </c>
      <c r="N8" s="26">
        <v>18800000001</v>
      </c>
    </row>
    <row r="9" customHeight="1" spans="3:14">
      <c r="C9" s="26" t="s">
        <v>76</v>
      </c>
      <c r="D9" s="49">
        <v>43692</v>
      </c>
      <c r="E9" s="26">
        <v>125</v>
      </c>
      <c r="F9" s="26" t="s">
        <v>33</v>
      </c>
      <c r="G9" s="26" t="s">
        <v>34</v>
      </c>
      <c r="H9" s="26" t="s">
        <v>30</v>
      </c>
      <c r="I9" s="43">
        <v>1</v>
      </c>
      <c r="J9" s="26">
        <v>10</v>
      </c>
      <c r="K9" s="43">
        <v>10</v>
      </c>
      <c r="M9" s="26" t="s">
        <v>77</v>
      </c>
      <c r="N9" s="26">
        <v>18800000001</v>
      </c>
    </row>
    <row r="10" customHeight="1" spans="3:14">
      <c r="C10" s="26">
        <v>12212</v>
      </c>
      <c r="D10" s="49">
        <v>43730</v>
      </c>
      <c r="E10" s="26">
        <v>126</v>
      </c>
      <c r="F10" s="26" t="s">
        <v>35</v>
      </c>
      <c r="G10" s="26" t="s">
        <v>36</v>
      </c>
      <c r="H10" s="26" t="s">
        <v>30</v>
      </c>
      <c r="I10" s="43">
        <v>1</v>
      </c>
      <c r="J10" s="26">
        <v>1</v>
      </c>
      <c r="K10" s="43">
        <v>1</v>
      </c>
      <c r="L10" s="26">
        <v>1221221</v>
      </c>
      <c r="M10" s="26" t="s">
        <v>74</v>
      </c>
      <c r="N10" s="26">
        <v>18800000003</v>
      </c>
    </row>
    <row r="11" customHeight="1" spans="3:14">
      <c r="C11" s="26">
        <v>1111111</v>
      </c>
      <c r="D11" s="49">
        <v>43755</v>
      </c>
      <c r="E11" s="26">
        <v>1</v>
      </c>
      <c r="F11" s="26" t="s">
        <v>78</v>
      </c>
      <c r="G11" s="26">
        <v>212</v>
      </c>
      <c r="H11" s="26">
        <v>12</v>
      </c>
      <c r="I11" s="43">
        <v>2</v>
      </c>
      <c r="J11" s="26">
        <v>3</v>
      </c>
      <c r="K11" s="43">
        <v>6</v>
      </c>
      <c r="M11" s="26">
        <v>22222</v>
      </c>
      <c r="N11" s="26">
        <v>12333</v>
      </c>
    </row>
  </sheetData>
  <sheetProtection sheet="1" selectLockedCells="1" objects="1"/>
  <pageMargins left="0.75" right="0.75" top="1" bottom="1" header="0.5" footer="0.5"/>
  <pageSetup paperSize="9" orientation="portrait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showGridLines="0" showRowColHeaders="0" workbookViewId="0">
      <pane ySplit="4" topLeftCell="A5" activePane="bottomLeft" state="frozen"/>
      <selection/>
      <selection pane="bottomLeft" activeCell="H11" sqref="H11"/>
    </sheetView>
  </sheetViews>
  <sheetFormatPr defaultColWidth="9.14285714285714" defaultRowHeight="24.95" customHeight="1" outlineLevelRow="7"/>
  <cols>
    <col min="1" max="1" width="3.71428571428571" style="24" customWidth="1"/>
    <col min="2" max="2" width="3.71428571428571" style="25" customWidth="1"/>
    <col min="3" max="3" width="7.71428571428571" style="26" customWidth="1"/>
    <col min="4" max="4" width="15.7142857142857" style="26" customWidth="1"/>
    <col min="5" max="6" width="29.2857142857143" style="26" customWidth="1"/>
    <col min="7" max="7" width="9.14285714285714" style="26" customWidth="1"/>
    <col min="8" max="8" width="15.1428571428571" style="43" customWidth="1"/>
    <col min="9" max="9" width="15.1428571428571" style="26" customWidth="1"/>
    <col min="10" max="10" width="3.71428571428571" style="28" customWidth="1"/>
    <col min="11" max="16384" width="9.14285714285714" style="29"/>
  </cols>
  <sheetData>
    <row r="1" s="8" customFormat="1" ht="20" customHeight="1" spans="3:9">
      <c r="C1" s="8" t="s">
        <v>79</v>
      </c>
      <c r="I1" s="21"/>
    </row>
    <row r="2" s="41" customFormat="1" ht="44" customHeight="1" spans="1:9">
      <c r="A2" s="9"/>
      <c r="B2" s="9"/>
      <c r="C2" s="9"/>
      <c r="D2" s="9"/>
      <c r="E2" s="9"/>
      <c r="F2" s="9"/>
      <c r="G2" s="9"/>
      <c r="H2" s="44"/>
      <c r="I2" s="9"/>
    </row>
    <row r="3" s="41" customFormat="1" ht="11" customHeight="1" spans="1:10">
      <c r="A3" s="9"/>
      <c r="B3" s="30"/>
      <c r="C3" s="30"/>
      <c r="D3" s="30"/>
      <c r="E3" s="30"/>
      <c r="F3" s="30"/>
      <c r="G3" s="30"/>
      <c r="H3" s="45"/>
      <c r="I3" s="30"/>
      <c r="J3" s="47"/>
    </row>
    <row r="4" s="42" customFormat="1" customHeight="1" spans="1:10">
      <c r="A4" s="23"/>
      <c r="B4" s="31"/>
      <c r="C4" s="31" t="s">
        <v>6</v>
      </c>
      <c r="D4" s="31" t="s">
        <v>7</v>
      </c>
      <c r="E4" s="31" t="s">
        <v>8</v>
      </c>
      <c r="F4" s="31" t="s">
        <v>9</v>
      </c>
      <c r="G4" s="31" t="s">
        <v>10</v>
      </c>
      <c r="H4" s="46" t="s">
        <v>11</v>
      </c>
      <c r="I4" s="31" t="s">
        <v>24</v>
      </c>
      <c r="J4" s="48"/>
    </row>
    <row r="5" customHeight="1" spans="3:9">
      <c r="C5" s="26">
        <v>1</v>
      </c>
      <c r="D5" s="26">
        <v>123</v>
      </c>
      <c r="E5" s="26" t="s">
        <v>28</v>
      </c>
      <c r="F5" s="26" t="s">
        <v>29</v>
      </c>
      <c r="G5" s="26" t="s">
        <v>30</v>
      </c>
      <c r="H5" s="43">
        <v>1</v>
      </c>
      <c r="I5" s="26">
        <v>10</v>
      </c>
    </row>
    <row r="6" customHeight="1" spans="3:9">
      <c r="C6" s="26">
        <v>2</v>
      </c>
      <c r="D6" s="26">
        <v>124</v>
      </c>
      <c r="E6" s="26" t="s">
        <v>31</v>
      </c>
      <c r="F6" s="26" t="s">
        <v>32</v>
      </c>
      <c r="G6" s="26" t="s">
        <v>30</v>
      </c>
      <c r="H6" s="43">
        <v>1</v>
      </c>
      <c r="I6" s="26">
        <v>11</v>
      </c>
    </row>
    <row r="7" customHeight="1" spans="3:9">
      <c r="C7" s="26">
        <v>3</v>
      </c>
      <c r="D7" s="26">
        <v>125</v>
      </c>
      <c r="E7" s="26" t="s">
        <v>33</v>
      </c>
      <c r="F7" s="26" t="s">
        <v>34</v>
      </c>
      <c r="G7" s="26" t="s">
        <v>30</v>
      </c>
      <c r="H7" s="43">
        <v>1</v>
      </c>
      <c r="I7" s="26">
        <v>12</v>
      </c>
    </row>
    <row r="8" customHeight="1" spans="3:9">
      <c r="C8" s="26">
        <v>4</v>
      </c>
      <c r="D8" s="26">
        <v>126</v>
      </c>
      <c r="E8" s="26" t="s">
        <v>35</v>
      </c>
      <c r="F8" s="26" t="s">
        <v>36</v>
      </c>
      <c r="G8" s="26" t="s">
        <v>30</v>
      </c>
      <c r="H8" s="43">
        <v>1</v>
      </c>
      <c r="I8" s="26">
        <v>13</v>
      </c>
    </row>
  </sheetData>
  <sheetProtection sheet="1" selectLockedCells="1" objects="1"/>
  <pageMargins left="0.75" right="0.75" top="1" bottom="1" header="0.5" footer="0.5"/>
  <pageSetup paperSize="9" orientation="portrait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9"/>
  <sheetViews>
    <sheetView showGridLines="0" showRowColHeaders="0" workbookViewId="0">
      <pane ySplit="4" topLeftCell="A5" activePane="bottomLeft" state="frozen"/>
      <selection/>
      <selection pane="bottomLeft" activeCell="D11" sqref="D11"/>
    </sheetView>
  </sheetViews>
  <sheetFormatPr defaultColWidth="9.14285714285714" defaultRowHeight="24.95" customHeight="1"/>
  <cols>
    <col min="1" max="1" width="3.71428571428571" style="24" customWidth="1"/>
    <col min="2" max="2" width="3.71428571428571" style="34" customWidth="1"/>
    <col min="3" max="3" width="7.71428571428571" style="35" customWidth="1"/>
    <col min="4" max="4" width="38.7142857142857" style="35" customWidth="1"/>
    <col min="5" max="5" width="17.7142857142857" style="35" customWidth="1"/>
    <col min="6" max="6" width="44.7142857142857" style="35" customWidth="1"/>
    <col min="7" max="7" width="9.71428571428571" style="35" customWidth="1"/>
    <col min="8" max="8" width="24.7142857142857" style="35" customWidth="1"/>
    <col min="9" max="9" width="30.7142857142857" style="36" customWidth="1"/>
    <col min="10" max="10" width="24.7142857142857" style="35" customWidth="1"/>
    <col min="11" max="11" width="3.71428571428571" style="34" customWidth="1"/>
    <col min="12" max="16384" width="9.14285714285714" style="24"/>
  </cols>
  <sheetData>
    <row r="1" s="8" customFormat="1" ht="20" customHeight="1" spans="3:9">
      <c r="C1" s="8" t="s">
        <v>80</v>
      </c>
      <c r="I1" s="21"/>
    </row>
    <row r="2" s="9" customFormat="1" ht="44" customHeight="1" spans="9:9">
      <c r="I2" s="22"/>
    </row>
    <row r="3" s="9" customFormat="1" ht="11" customHeight="1" spans="2:11">
      <c r="B3" s="37"/>
      <c r="C3" s="37"/>
      <c r="D3" s="37"/>
      <c r="E3" s="37"/>
      <c r="F3" s="37"/>
      <c r="G3" s="37"/>
      <c r="H3" s="37"/>
      <c r="I3" s="39"/>
      <c r="J3" s="37"/>
      <c r="K3" s="37"/>
    </row>
    <row r="4" s="23" customFormat="1" ht="25" customHeight="1" spans="2:11">
      <c r="B4" s="38"/>
      <c r="C4" s="38" t="s">
        <v>6</v>
      </c>
      <c r="D4" s="38" t="s">
        <v>55</v>
      </c>
      <c r="E4" s="38" t="s">
        <v>56</v>
      </c>
      <c r="F4" s="38" t="s">
        <v>81</v>
      </c>
      <c r="G4" s="38" t="s">
        <v>82</v>
      </c>
      <c r="H4" s="38" t="s">
        <v>83</v>
      </c>
      <c r="I4" s="40" t="s">
        <v>84</v>
      </c>
      <c r="J4" s="38" t="s">
        <v>14</v>
      </c>
      <c r="K4" s="38"/>
    </row>
    <row r="5" customHeight="1" spans="3:6">
      <c r="C5" s="35">
        <v>1</v>
      </c>
      <c r="D5" s="35" t="s">
        <v>77</v>
      </c>
      <c r="E5" s="35">
        <v>18800000001</v>
      </c>
      <c r="F5" s="35" t="s">
        <v>85</v>
      </c>
    </row>
    <row r="6" customHeight="1" spans="3:6">
      <c r="C6" s="35">
        <v>2</v>
      </c>
      <c r="D6" s="35" t="s">
        <v>86</v>
      </c>
      <c r="E6" s="35">
        <v>18800000002</v>
      </c>
      <c r="F6" s="35" t="s">
        <v>87</v>
      </c>
    </row>
    <row r="7" customHeight="1" spans="3:6">
      <c r="C7" s="35">
        <v>3</v>
      </c>
      <c r="D7" s="35" t="s">
        <v>74</v>
      </c>
      <c r="E7" s="35">
        <v>18800000003</v>
      </c>
      <c r="F7" s="35" t="s">
        <v>88</v>
      </c>
    </row>
    <row r="8" customHeight="1" spans="3:6">
      <c r="C8" s="35">
        <v>4</v>
      </c>
      <c r="D8" s="35" t="s">
        <v>89</v>
      </c>
      <c r="E8" s="35">
        <v>18800000004</v>
      </c>
      <c r="F8" s="35" t="s">
        <v>90</v>
      </c>
    </row>
    <row r="9" customHeight="1" spans="3:6">
      <c r="C9" s="35">
        <v>5</v>
      </c>
      <c r="D9" s="35" t="s">
        <v>91</v>
      </c>
      <c r="E9" s="35">
        <v>18800000005</v>
      </c>
      <c r="F9" s="35" t="s">
        <v>92</v>
      </c>
    </row>
  </sheetData>
  <sheetProtection sheet="1" selectLockedCells="1" objects="1"/>
  <pageMargins left="0.75" right="0.75" top="1" bottom="1" header="0.5" footer="0.5"/>
  <pageSetup paperSize="9" orientation="portrait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9"/>
  <sheetViews>
    <sheetView showGridLines="0" showRowColHeaders="0" workbookViewId="0">
      <pane ySplit="4" topLeftCell="A5" activePane="bottomLeft" state="frozen"/>
      <selection/>
      <selection pane="bottomLeft" activeCell="D10" sqref="D10"/>
    </sheetView>
  </sheetViews>
  <sheetFormatPr defaultColWidth="9.14285714285714" defaultRowHeight="24.95" customHeight="1"/>
  <cols>
    <col min="1" max="1" width="3.71428571428571" style="24" customWidth="1"/>
    <col min="2" max="2" width="3.71428571428571" style="25" customWidth="1"/>
    <col min="3" max="3" width="7.71428571428571" style="26" customWidth="1"/>
    <col min="4" max="4" width="38.7142857142857" style="26" customWidth="1"/>
    <col min="5" max="5" width="17.7142857142857" style="26" customWidth="1"/>
    <col min="6" max="6" width="44.7142857142857" style="26" customWidth="1"/>
    <col min="7" max="7" width="9.71428571428571" style="26" customWidth="1"/>
    <col min="8" max="8" width="24.7142857142857" style="26" customWidth="1"/>
    <col min="9" max="9" width="30.7142857142857" style="27" customWidth="1"/>
    <col min="10" max="10" width="24.7142857142857" style="26" customWidth="1"/>
    <col min="11" max="11" width="3.71428571428571" style="28" customWidth="1"/>
    <col min="12" max="16384" width="9.14285714285714" style="29"/>
  </cols>
  <sheetData>
    <row r="1" s="8" customFormat="1" ht="20" customHeight="1" spans="3:9">
      <c r="C1" s="8" t="s">
        <v>93</v>
      </c>
      <c r="I1" s="21"/>
    </row>
    <row r="2" s="9" customFormat="1" ht="44" customHeight="1" spans="9:9">
      <c r="I2" s="22"/>
    </row>
    <row r="3" s="9" customFormat="1" ht="11" customHeight="1" spans="2:11">
      <c r="B3" s="30"/>
      <c r="C3" s="30"/>
      <c r="D3" s="30"/>
      <c r="E3" s="30"/>
      <c r="F3" s="30"/>
      <c r="G3" s="30"/>
      <c r="H3" s="30"/>
      <c r="I3" s="32"/>
      <c r="J3" s="30"/>
      <c r="K3" s="30"/>
    </row>
    <row r="4" s="23" customFormat="1" customHeight="1" spans="2:11">
      <c r="B4" s="31"/>
      <c r="C4" s="31" t="s">
        <v>6</v>
      </c>
      <c r="D4" s="31" t="s">
        <v>94</v>
      </c>
      <c r="E4" s="31" t="s">
        <v>56</v>
      </c>
      <c r="F4" s="31" t="s">
        <v>81</v>
      </c>
      <c r="G4" s="31" t="s">
        <v>82</v>
      </c>
      <c r="H4" s="31" t="s">
        <v>83</v>
      </c>
      <c r="I4" s="33" t="s">
        <v>84</v>
      </c>
      <c r="J4" s="31" t="s">
        <v>14</v>
      </c>
      <c r="K4" s="31"/>
    </row>
    <row r="5" s="24" customFormat="1" customHeight="1" spans="2:11">
      <c r="B5" s="25"/>
      <c r="C5" s="26">
        <v>1</v>
      </c>
      <c r="D5" s="26" t="s">
        <v>66</v>
      </c>
      <c r="E5" s="26">
        <v>18800000001</v>
      </c>
      <c r="F5" s="26" t="s">
        <v>85</v>
      </c>
      <c r="G5" s="26"/>
      <c r="H5" s="26"/>
      <c r="I5" s="27"/>
      <c r="J5" s="26"/>
      <c r="K5" s="25"/>
    </row>
    <row r="6" s="24" customFormat="1" customHeight="1" spans="2:11">
      <c r="B6" s="25"/>
      <c r="C6" s="26">
        <v>2</v>
      </c>
      <c r="D6" s="26" t="s">
        <v>64</v>
      </c>
      <c r="E6" s="26">
        <v>18800000002</v>
      </c>
      <c r="F6" s="26" t="s">
        <v>87</v>
      </c>
      <c r="G6" s="26"/>
      <c r="H6" s="26"/>
      <c r="I6" s="27"/>
      <c r="J6" s="26"/>
      <c r="K6" s="25"/>
    </row>
    <row r="7" s="24" customFormat="1" customHeight="1" spans="2:11">
      <c r="B7" s="25"/>
      <c r="C7" s="26">
        <v>3</v>
      </c>
      <c r="D7" s="26" t="s">
        <v>67</v>
      </c>
      <c r="E7" s="26">
        <v>18800000003</v>
      </c>
      <c r="F7" s="26" t="s">
        <v>88</v>
      </c>
      <c r="G7" s="26"/>
      <c r="H7" s="26"/>
      <c r="I7" s="27"/>
      <c r="J7" s="26"/>
      <c r="K7" s="25"/>
    </row>
    <row r="8" s="24" customFormat="1" customHeight="1" spans="2:11">
      <c r="B8" s="25"/>
      <c r="C8" s="26">
        <v>4</v>
      </c>
      <c r="D8" s="26" t="s">
        <v>65</v>
      </c>
      <c r="E8" s="26">
        <v>18800000004</v>
      </c>
      <c r="F8" s="26" t="s">
        <v>90</v>
      </c>
      <c r="G8" s="26"/>
      <c r="H8" s="26"/>
      <c r="I8" s="27"/>
      <c r="J8" s="26"/>
      <c r="K8" s="25"/>
    </row>
    <row r="9" customHeight="1" spans="3:6">
      <c r="C9" s="26">
        <v>5</v>
      </c>
      <c r="D9" s="26" t="s">
        <v>95</v>
      </c>
      <c r="E9" s="26">
        <v>18800000005</v>
      </c>
      <c r="F9" s="26" t="s">
        <v>92</v>
      </c>
    </row>
  </sheetData>
  <sheetProtection sheet="1" selectLockedCells="1" objects="1"/>
  <pageMargins left="0.75" right="0.75" top="1" bottom="1" header="0.5" footer="0.5"/>
  <pageSetup paperSize="9" orientation="portrait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4.25"/>
  <sheetData/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48"/>
  <sheetViews>
    <sheetView showGridLines="0" showRowColHeaders="0" tabSelected="1" workbookViewId="0">
      <pane ySplit="2" topLeftCell="A3" activePane="bottomLeft" state="frozen"/>
      <selection/>
      <selection pane="bottomLeft" activeCell="A1" sqref="A1:A2"/>
    </sheetView>
  </sheetViews>
  <sheetFormatPr defaultColWidth="10.2857142857143" defaultRowHeight="24" customHeight="1"/>
  <cols>
    <col min="1" max="1" width="10.2857142857143" style="11" hidden="1" customWidth="1"/>
    <col min="2" max="3" width="3.71428571428571" style="12" customWidth="1"/>
    <col min="4" max="4" width="5.57142857142857" style="12" customWidth="1"/>
    <col min="5" max="13" width="14.4285714285714" style="12" customWidth="1"/>
    <col min="14" max="14" width="4.71428571428571" style="12" customWidth="1"/>
    <col min="15" max="15" width="3.71428571428571" style="12" customWidth="1"/>
    <col min="16" max="16384" width="10.2857142857143" style="11"/>
  </cols>
  <sheetData>
    <row r="1" s="8" customFormat="1" ht="20" customHeight="1" spans="4:9">
      <c r="D1" s="8" t="s">
        <v>96</v>
      </c>
      <c r="I1" s="21"/>
    </row>
    <row r="2" s="9" customFormat="1" ht="44" customHeight="1" spans="9:9">
      <c r="I2" s="22"/>
    </row>
    <row r="3" s="10" customFormat="1" ht="51" customHeight="1" spans="3:15">
      <c r="C3" s="13"/>
      <c r="D3" s="14" t="s">
        <v>96</v>
      </c>
      <c r="E3" s="14"/>
      <c r="F3" s="14"/>
      <c r="G3" s="14"/>
      <c r="H3" s="14"/>
      <c r="I3" s="14"/>
      <c r="J3" s="14"/>
      <c r="K3" s="14"/>
      <c r="L3" s="14"/>
      <c r="M3" s="14"/>
      <c r="N3" s="16"/>
      <c r="O3" s="13"/>
    </row>
    <row r="4" s="11" customFormat="1" ht="14" customHeight="1" spans="2:15">
      <c r="B4" s="12"/>
      <c r="C4" s="15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5"/>
    </row>
    <row r="5" s="11" customFormat="1" customHeight="1" spans="2:15">
      <c r="B5" s="12"/>
      <c r="C5" s="15"/>
      <c r="D5" s="17" t="s">
        <v>97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5"/>
    </row>
    <row r="6" s="11" customFormat="1" customHeight="1" spans="2:15">
      <c r="B6" s="12"/>
      <c r="C6" s="15"/>
      <c r="D6" s="16"/>
      <c r="E6" s="16" t="s">
        <v>98</v>
      </c>
      <c r="F6" s="16"/>
      <c r="G6" s="16"/>
      <c r="H6" s="16"/>
      <c r="I6" s="16"/>
      <c r="J6" s="16"/>
      <c r="K6" s="16"/>
      <c r="L6" s="16"/>
      <c r="M6" s="16"/>
      <c r="N6" s="16"/>
      <c r="O6" s="15"/>
    </row>
    <row r="7" s="11" customFormat="1" customHeight="1" spans="2:15">
      <c r="B7" s="12"/>
      <c r="C7" s="15"/>
      <c r="D7" s="16"/>
      <c r="E7" s="16" t="s">
        <v>99</v>
      </c>
      <c r="F7" s="16"/>
      <c r="G7" s="16"/>
      <c r="H7" s="16"/>
      <c r="I7" s="16"/>
      <c r="J7" s="16"/>
      <c r="K7" s="16"/>
      <c r="L7" s="16"/>
      <c r="M7" s="16"/>
      <c r="N7" s="16"/>
      <c r="O7" s="15"/>
    </row>
    <row r="8" s="11" customFormat="1" customHeight="1" spans="2:15">
      <c r="B8" s="12"/>
      <c r="C8" s="15"/>
      <c r="D8" s="16"/>
      <c r="E8" s="16" t="s">
        <v>100</v>
      </c>
      <c r="F8" s="16"/>
      <c r="G8" s="16"/>
      <c r="H8" s="16"/>
      <c r="I8" s="16"/>
      <c r="J8" s="16"/>
      <c r="K8" s="16"/>
      <c r="L8" s="16"/>
      <c r="M8" s="16"/>
      <c r="N8" s="16"/>
      <c r="O8" s="15"/>
    </row>
    <row r="9" s="11" customFormat="1" customHeight="1" spans="2:15">
      <c r="B9" s="12"/>
      <c r="C9" s="15"/>
      <c r="D9" s="16"/>
      <c r="E9" s="16" t="s">
        <v>101</v>
      </c>
      <c r="F9" s="16"/>
      <c r="G9" s="16"/>
      <c r="H9" s="16"/>
      <c r="I9" s="16"/>
      <c r="J9" s="16"/>
      <c r="K9" s="16"/>
      <c r="L9" s="16"/>
      <c r="M9" s="16"/>
      <c r="N9" s="16"/>
      <c r="O9" s="15"/>
    </row>
    <row r="10" s="11" customFormat="1" customHeight="1" spans="2:15">
      <c r="B10" s="12"/>
      <c r="C10" s="15"/>
      <c r="D10" s="16"/>
      <c r="E10" s="16" t="s">
        <v>102</v>
      </c>
      <c r="F10" s="16"/>
      <c r="G10" s="16"/>
      <c r="H10" s="16"/>
      <c r="I10" s="16"/>
      <c r="J10" s="16"/>
      <c r="K10" s="16"/>
      <c r="L10" s="16"/>
      <c r="M10" s="16"/>
      <c r="N10" s="16"/>
      <c r="O10" s="15"/>
    </row>
    <row r="11" s="11" customFormat="1" customHeight="1" spans="2:15">
      <c r="B11" s="12"/>
      <c r="C11" s="15"/>
      <c r="D11" s="16"/>
      <c r="E11" s="16" t="s">
        <v>103</v>
      </c>
      <c r="F11" s="16"/>
      <c r="G11" s="16"/>
      <c r="H11" s="16"/>
      <c r="I11" s="16"/>
      <c r="J11" s="16"/>
      <c r="K11" s="16"/>
      <c r="L11" s="16"/>
      <c r="M11" s="16"/>
      <c r="N11" s="16"/>
      <c r="O11" s="15"/>
    </row>
    <row r="12" s="11" customFormat="1" customHeight="1" spans="2:15">
      <c r="B12" s="12"/>
      <c r="C12" s="15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5"/>
    </row>
    <row r="13" s="11" customFormat="1" customHeight="1" spans="2:15">
      <c r="B13" s="12"/>
      <c r="C13" s="15"/>
      <c r="D13" s="17" t="s">
        <v>104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5"/>
    </row>
    <row r="14" s="11" customFormat="1" customHeight="1" spans="2:15">
      <c r="B14" s="12"/>
      <c r="C14" s="15"/>
      <c r="D14" s="16"/>
      <c r="E14" s="16" t="s">
        <v>105</v>
      </c>
      <c r="F14" s="16"/>
      <c r="G14" s="16"/>
      <c r="H14" s="16"/>
      <c r="I14" s="16"/>
      <c r="J14" s="16"/>
      <c r="K14" s="16"/>
      <c r="L14" s="16"/>
      <c r="M14" s="16"/>
      <c r="N14" s="16"/>
      <c r="O14" s="15"/>
    </row>
    <row r="15" s="12" customFormat="1" ht="9" customHeight="1" spans="3:15">
      <c r="C15" s="15"/>
      <c r="D15" s="18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5"/>
    </row>
    <row r="16" s="11" customFormat="1" customHeight="1" spans="2:15">
      <c r="B16" s="12"/>
      <c r="C16" s="15"/>
      <c r="D16" s="17" t="s">
        <v>106</v>
      </c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5"/>
    </row>
    <row r="17" s="11" customFormat="1" customHeight="1" spans="2:15">
      <c r="B17" s="12"/>
      <c r="C17" s="15"/>
      <c r="D17" s="16"/>
      <c r="E17" s="16" t="s">
        <v>107</v>
      </c>
      <c r="F17" s="16"/>
      <c r="G17" s="16"/>
      <c r="H17" s="16"/>
      <c r="I17" s="16"/>
      <c r="J17" s="16"/>
      <c r="K17" s="16"/>
      <c r="L17" s="16"/>
      <c r="M17" s="16"/>
      <c r="N17" s="16"/>
      <c r="O17" s="15"/>
    </row>
    <row r="18" s="11" customFormat="1" customHeight="1" spans="2:15">
      <c r="B18" s="12"/>
      <c r="C18" s="15"/>
      <c r="D18" s="16"/>
      <c r="E18" s="16" t="s">
        <v>108</v>
      </c>
      <c r="F18" s="16"/>
      <c r="G18" s="16"/>
      <c r="H18" s="16"/>
      <c r="I18" s="16"/>
      <c r="J18" s="16"/>
      <c r="K18" s="16"/>
      <c r="L18" s="16"/>
      <c r="M18" s="16"/>
      <c r="N18" s="16"/>
      <c r="O18" s="15"/>
    </row>
    <row r="19" s="12" customFormat="1" ht="9" customHeight="1" spans="3:15">
      <c r="C19" s="15"/>
      <c r="D19" s="18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5"/>
    </row>
    <row r="20" s="11" customFormat="1" customHeight="1" spans="2:15">
      <c r="B20" s="12"/>
      <c r="C20" s="15"/>
      <c r="D20" s="17" t="s">
        <v>109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5"/>
    </row>
    <row r="21" s="11" customFormat="1" customHeight="1" spans="2:15">
      <c r="B21" s="12"/>
      <c r="C21" s="15"/>
      <c r="D21" s="19" t="s">
        <v>110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5"/>
    </row>
    <row r="22" s="11" customFormat="1" customHeight="1" spans="2:15">
      <c r="B22" s="12"/>
      <c r="C22" s="15"/>
      <c r="D22" s="20"/>
      <c r="E22" s="16" t="s">
        <v>111</v>
      </c>
      <c r="F22" s="16"/>
      <c r="G22" s="16"/>
      <c r="H22" s="16"/>
      <c r="I22" s="16"/>
      <c r="J22" s="16"/>
      <c r="K22" s="16"/>
      <c r="L22" s="16"/>
      <c r="M22" s="16"/>
      <c r="N22" s="16"/>
      <c r="O22" s="15"/>
    </row>
    <row r="23" s="11" customFormat="1" customHeight="1" spans="2:15">
      <c r="B23" s="12"/>
      <c r="C23" s="15"/>
      <c r="D23" s="19" t="s">
        <v>112</v>
      </c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5"/>
    </row>
    <row r="24" s="11" customFormat="1" customHeight="1" spans="2:15">
      <c r="B24" s="12"/>
      <c r="C24" s="15"/>
      <c r="D24" s="18"/>
      <c r="E24" s="16" t="s">
        <v>113</v>
      </c>
      <c r="F24" s="16"/>
      <c r="G24" s="16"/>
      <c r="H24" s="16"/>
      <c r="I24" s="16"/>
      <c r="J24" s="16"/>
      <c r="K24" s="16"/>
      <c r="L24" s="16"/>
      <c r="M24" s="16"/>
      <c r="N24" s="16"/>
      <c r="O24" s="15"/>
    </row>
    <row r="25" s="11" customFormat="1" customHeight="1" spans="2:15">
      <c r="B25" s="12"/>
      <c r="C25" s="15"/>
      <c r="D25" s="19" t="s">
        <v>114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5"/>
    </row>
    <row r="26" s="11" customFormat="1" customHeight="1" spans="2:15">
      <c r="B26" s="12"/>
      <c r="C26" s="15"/>
      <c r="D26" s="18"/>
      <c r="E26" s="16" t="s">
        <v>115</v>
      </c>
      <c r="F26" s="16"/>
      <c r="G26" s="16"/>
      <c r="H26" s="16"/>
      <c r="I26" s="16"/>
      <c r="J26" s="16"/>
      <c r="K26" s="16"/>
      <c r="L26" s="16"/>
      <c r="M26" s="16"/>
      <c r="N26" s="16"/>
      <c r="O26" s="15"/>
    </row>
    <row r="27" s="11" customFormat="1" customHeight="1" spans="2:15">
      <c r="B27" s="12"/>
      <c r="C27" s="15"/>
      <c r="D27" s="18"/>
      <c r="E27" s="16" t="s">
        <v>116</v>
      </c>
      <c r="F27" s="16"/>
      <c r="G27" s="16"/>
      <c r="H27" s="16"/>
      <c r="I27" s="16"/>
      <c r="J27" s="16"/>
      <c r="K27" s="16"/>
      <c r="L27" s="16"/>
      <c r="M27" s="16"/>
      <c r="N27" s="16"/>
      <c r="O27" s="15"/>
    </row>
    <row r="28" s="11" customFormat="1" customHeight="1" spans="2:15">
      <c r="B28" s="12"/>
      <c r="C28" s="15"/>
      <c r="D28" s="18"/>
      <c r="E28" s="16" t="s">
        <v>117</v>
      </c>
      <c r="F28" s="16"/>
      <c r="G28" s="16"/>
      <c r="H28" s="16"/>
      <c r="I28" s="16"/>
      <c r="J28" s="16"/>
      <c r="K28" s="16"/>
      <c r="L28" s="16"/>
      <c r="M28" s="16"/>
      <c r="N28" s="16"/>
      <c r="O28" s="15"/>
    </row>
    <row r="29" s="11" customFormat="1" customHeight="1" spans="2:15">
      <c r="B29" s="12"/>
      <c r="C29" s="15"/>
      <c r="D29" s="18"/>
      <c r="E29" s="16" t="s">
        <v>118</v>
      </c>
      <c r="F29" s="16"/>
      <c r="G29" s="16"/>
      <c r="H29" s="16"/>
      <c r="I29" s="16"/>
      <c r="J29" s="16"/>
      <c r="K29" s="16"/>
      <c r="L29" s="16"/>
      <c r="M29" s="16"/>
      <c r="N29" s="16"/>
      <c r="O29" s="15"/>
    </row>
    <row r="30" s="11" customFormat="1" customHeight="1" spans="2:15">
      <c r="B30" s="12"/>
      <c r="C30" s="15"/>
      <c r="D30" s="18"/>
      <c r="E30" s="16" t="s">
        <v>119</v>
      </c>
      <c r="F30" s="16"/>
      <c r="G30" s="16"/>
      <c r="H30" s="16"/>
      <c r="I30" s="16"/>
      <c r="J30" s="16"/>
      <c r="K30" s="16"/>
      <c r="L30" s="16"/>
      <c r="M30" s="16"/>
      <c r="N30" s="16"/>
      <c r="O30" s="15"/>
    </row>
    <row r="31" s="11" customFormat="1" customHeight="1" spans="2:15">
      <c r="B31" s="12"/>
      <c r="C31" s="15"/>
      <c r="D31" s="19" t="s">
        <v>120</v>
      </c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5"/>
    </row>
    <row r="32" s="11" customFormat="1" customHeight="1" spans="2:15">
      <c r="B32" s="12"/>
      <c r="C32" s="15"/>
      <c r="D32" s="18"/>
      <c r="E32" s="16" t="s">
        <v>121</v>
      </c>
      <c r="F32" s="16"/>
      <c r="G32" s="16"/>
      <c r="H32" s="16"/>
      <c r="I32" s="16"/>
      <c r="J32" s="16"/>
      <c r="K32" s="16"/>
      <c r="L32" s="16"/>
      <c r="M32" s="16"/>
      <c r="N32" s="16"/>
      <c r="O32" s="15"/>
    </row>
    <row r="33" s="11" customFormat="1" customHeight="1" spans="2:15">
      <c r="B33" s="12"/>
      <c r="C33" s="15"/>
      <c r="D33" s="19" t="s">
        <v>37</v>
      </c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5"/>
    </row>
    <row r="34" s="11" customFormat="1" customHeight="1" spans="2:15">
      <c r="B34" s="12"/>
      <c r="C34" s="15"/>
      <c r="D34" s="18"/>
      <c r="E34" s="16" t="s">
        <v>122</v>
      </c>
      <c r="F34" s="16"/>
      <c r="G34" s="16"/>
      <c r="H34" s="16"/>
      <c r="I34" s="16"/>
      <c r="J34" s="16"/>
      <c r="K34" s="16"/>
      <c r="L34" s="16"/>
      <c r="M34" s="16"/>
      <c r="N34" s="16"/>
      <c r="O34" s="15"/>
    </row>
    <row r="35" s="11" customFormat="1" customHeight="1" spans="2:15">
      <c r="B35" s="12"/>
      <c r="C35" s="15"/>
      <c r="D35" s="19" t="s">
        <v>123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5"/>
    </row>
    <row r="36" s="11" customFormat="1" customHeight="1" spans="2:15">
      <c r="B36" s="12"/>
      <c r="C36" s="15"/>
      <c r="D36" s="18"/>
      <c r="E36" s="16" t="s">
        <v>124</v>
      </c>
      <c r="F36" s="16"/>
      <c r="G36" s="16"/>
      <c r="H36" s="16"/>
      <c r="I36" s="16"/>
      <c r="J36" s="16"/>
      <c r="K36" s="16"/>
      <c r="L36" s="16"/>
      <c r="M36" s="16"/>
      <c r="N36" s="16"/>
      <c r="O36" s="15"/>
    </row>
    <row r="37" s="11" customFormat="1" customHeight="1" spans="2:15">
      <c r="B37" s="12"/>
      <c r="C37" s="15"/>
      <c r="D37" s="19" t="s">
        <v>47</v>
      </c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5"/>
    </row>
    <row r="38" s="11" customFormat="1" customHeight="1" spans="2:15">
      <c r="B38" s="12"/>
      <c r="C38" s="15"/>
      <c r="D38" s="18"/>
      <c r="E38" s="16" t="s">
        <v>125</v>
      </c>
      <c r="F38" s="16"/>
      <c r="G38" s="16"/>
      <c r="H38" s="16"/>
      <c r="I38" s="16"/>
      <c r="J38" s="16"/>
      <c r="K38" s="16"/>
      <c r="L38" s="16"/>
      <c r="M38" s="16"/>
      <c r="N38" s="16"/>
      <c r="O38" s="15"/>
    </row>
    <row r="39" s="11" customFormat="1" customHeight="1" spans="2:15">
      <c r="B39" s="12"/>
      <c r="C39" s="15"/>
      <c r="D39" s="19" t="s">
        <v>126</v>
      </c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5"/>
    </row>
    <row r="40" s="11" customFormat="1" customHeight="1" spans="2:15">
      <c r="B40" s="12"/>
      <c r="C40" s="15"/>
      <c r="D40" s="18"/>
      <c r="E40" s="16" t="s">
        <v>127</v>
      </c>
      <c r="F40" s="16"/>
      <c r="G40" s="16"/>
      <c r="H40" s="16"/>
      <c r="I40" s="16"/>
      <c r="J40" s="16"/>
      <c r="K40" s="16"/>
      <c r="L40" s="16"/>
      <c r="M40" s="16"/>
      <c r="N40" s="16"/>
      <c r="O40" s="15"/>
    </row>
    <row r="41" s="11" customFormat="1" customHeight="1" spans="2:15">
      <c r="B41" s="12"/>
      <c r="C41" s="15"/>
      <c r="D41" s="19" t="s">
        <v>128</v>
      </c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5"/>
    </row>
    <row r="42" s="11" customFormat="1" customHeight="1" spans="2:15">
      <c r="B42" s="12"/>
      <c r="C42" s="15"/>
      <c r="D42" s="18"/>
      <c r="E42" s="16" t="s">
        <v>129</v>
      </c>
      <c r="F42" s="16"/>
      <c r="G42" s="16"/>
      <c r="H42" s="16"/>
      <c r="I42" s="16"/>
      <c r="J42" s="16"/>
      <c r="K42" s="16"/>
      <c r="L42" s="16"/>
      <c r="M42" s="16"/>
      <c r="N42" s="16"/>
      <c r="O42" s="15"/>
    </row>
    <row r="43" s="11" customFormat="1" customHeight="1" spans="2:15">
      <c r="B43" s="12"/>
      <c r="C43" s="15"/>
      <c r="D43" s="19" t="s">
        <v>130</v>
      </c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5"/>
    </row>
    <row r="44" s="11" customFormat="1" customHeight="1" spans="2:15">
      <c r="B44" s="12"/>
      <c r="C44" s="15"/>
      <c r="D44" s="18"/>
      <c r="E44" s="16" t="s">
        <v>131</v>
      </c>
      <c r="F44" s="16"/>
      <c r="G44" s="16"/>
      <c r="H44" s="16"/>
      <c r="I44" s="16"/>
      <c r="J44" s="16"/>
      <c r="K44" s="16"/>
      <c r="L44" s="16"/>
      <c r="M44" s="16"/>
      <c r="N44" s="16"/>
      <c r="O44" s="15"/>
    </row>
    <row r="45" s="11" customFormat="1" customHeight="1" spans="2:15">
      <c r="B45" s="12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</row>
    <row r="46" s="11" customFormat="1" customHeight="1" spans="2:15">
      <c r="B46" s="12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</row>
    <row r="47" s="12" customFormat="1" customHeight="1" spans="3:15"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</row>
    <row r="48" s="11" customFormat="1" customHeight="1" spans="2:15"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</row>
  </sheetData>
  <sheetProtection sheet="1" objects="1"/>
  <mergeCells count="1">
    <mergeCell ref="D3:M3"/>
  </mergeCells>
  <pageMargins left="0.75" right="0.75" top="1" bottom="1" header="0.5" footer="0.5"/>
  <pageSetup paperSize="9" orientation="portrait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5"/>
  <sheetViews>
    <sheetView workbookViewId="0">
      <selection activeCell="S22" sqref="S22"/>
    </sheetView>
  </sheetViews>
  <sheetFormatPr defaultColWidth="9.14285714285714" defaultRowHeight="14.25" outlineLevelRow="4" outlineLevelCol="4"/>
  <cols>
    <col min="3" max="3" width="12.8571428571429"/>
  </cols>
  <sheetData>
    <row r="1" spans="2:5">
      <c r="B1" s="7" t="s">
        <v>74</v>
      </c>
      <c r="C1" s="7">
        <v>18800000003</v>
      </c>
      <c r="D1" s="7">
        <v>36</v>
      </c>
      <c r="E1" s="7">
        <v>36</v>
      </c>
    </row>
    <row r="2" spans="2:5">
      <c r="B2" s="7" t="s">
        <v>77</v>
      </c>
      <c r="C2" s="7">
        <v>18800000001</v>
      </c>
      <c r="D2" s="7">
        <v>13</v>
      </c>
      <c r="E2" s="7">
        <v>13</v>
      </c>
    </row>
    <row r="3" spans="2:5">
      <c r="B3" s="7" t="s">
        <v>86</v>
      </c>
      <c r="C3" s="7">
        <v>18800000002</v>
      </c>
      <c r="D3" s="7">
        <v>0</v>
      </c>
      <c r="E3" s="7">
        <v>0</v>
      </c>
    </row>
    <row r="4" spans="2:5">
      <c r="B4" t="s">
        <v>89</v>
      </c>
      <c r="C4">
        <v>18800000004</v>
      </c>
      <c r="D4">
        <v>0</v>
      </c>
      <c r="E4">
        <v>0</v>
      </c>
    </row>
    <row r="5" spans="2:5">
      <c r="B5" t="s">
        <v>91</v>
      </c>
      <c r="C5">
        <v>18800000005</v>
      </c>
      <c r="D5">
        <v>0</v>
      </c>
      <c r="E5">
        <v>0</v>
      </c>
    </row>
  </sheetData>
  <sortState ref="B1:E5">
    <sortCondition ref="D1" descending="1"/>
  </sortState>
  <pageMargins left="0.75" right="0.75" top="1" bottom="1" header="0.5" footer="0.5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workbookViewId="0">
      <selection activeCell="P18" sqref="P18"/>
    </sheetView>
  </sheetViews>
  <sheetFormatPr defaultColWidth="9.14285714285714" defaultRowHeight="14.25" outlineLevelCol="1"/>
  <cols>
    <col min="1" max="1" width="18.5714285714286" customWidth="1"/>
    <col min="2" max="2" width="9.14285714285714" style="1"/>
  </cols>
  <sheetData>
    <row r="1" spans="1:2">
      <c r="A1" s="2" t="s">
        <v>132</v>
      </c>
      <c r="B1" s="3">
        <v>1</v>
      </c>
    </row>
    <row r="2" spans="1:2">
      <c r="A2" s="4">
        <f ca="1">YEAR(TODAY())-ROW()+2</f>
        <v>2019</v>
      </c>
      <c r="B2" s="5">
        <f ca="1">INDEX($A$2:$A$11,B1)</f>
        <v>2019</v>
      </c>
    </row>
    <row r="3" spans="1:2">
      <c r="A3" s="4">
        <f ca="1">YEAR(TODAY())-ROW()+2</f>
        <v>2018</v>
      </c>
      <c r="B3" s="6"/>
    </row>
    <row r="4" spans="1:2">
      <c r="A4" s="4">
        <f ca="1" t="shared" ref="A4:A11" si="0">YEAR(TODAY())-ROW()+2</f>
        <v>2017</v>
      </c>
      <c r="B4" s="6"/>
    </row>
    <row r="5" spans="1:2">
      <c r="A5" s="4">
        <f ca="1" t="shared" si="0"/>
        <v>2016</v>
      </c>
      <c r="B5" s="6"/>
    </row>
    <row r="6" spans="1:2">
      <c r="A6" s="4">
        <f ca="1" t="shared" si="0"/>
        <v>2015</v>
      </c>
      <c r="B6" s="6"/>
    </row>
    <row r="7" spans="1:2">
      <c r="A7" s="4">
        <f ca="1" t="shared" si="0"/>
        <v>2014</v>
      </c>
      <c r="B7" s="6"/>
    </row>
    <row r="8" spans="1:2">
      <c r="A8" s="4">
        <f ca="1" t="shared" si="0"/>
        <v>2013</v>
      </c>
      <c r="B8" s="6"/>
    </row>
    <row r="9" spans="1:2">
      <c r="A9" s="4">
        <f ca="1" t="shared" si="0"/>
        <v>2012</v>
      </c>
      <c r="B9" s="6"/>
    </row>
    <row r="10" spans="1:2">
      <c r="A10" s="4">
        <f ca="1" t="shared" si="0"/>
        <v>2011</v>
      </c>
      <c r="B10" s="6"/>
    </row>
    <row r="11" spans="1:2">
      <c r="A11" s="4">
        <f ca="1" t="shared" si="0"/>
        <v>2010</v>
      </c>
      <c r="B11" s="6"/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L18"/>
  <sheetViews>
    <sheetView showGridLines="0" showRowColHeaders="0" showZeros="0" workbookViewId="0">
      <pane ySplit="8" topLeftCell="A9" activePane="bottomLeft" state="frozen"/>
      <selection/>
      <selection pane="bottomLeft" activeCell="J12" sqref="J12"/>
    </sheetView>
  </sheetViews>
  <sheetFormatPr defaultColWidth="9.14285714285714" defaultRowHeight="24.95" customHeight="1"/>
  <cols>
    <col min="1" max="2" width="3.71428571428571" style="9" customWidth="1"/>
    <col min="3" max="3" width="8.85714285714286" style="9" customWidth="1"/>
    <col min="4" max="4" width="12.1428571428571" style="9" customWidth="1"/>
    <col min="5" max="5" width="18.2857142857143" style="9" customWidth="1"/>
    <col min="6" max="6" width="15" style="9" customWidth="1"/>
    <col min="7" max="7" width="7.57142857142857" style="9" customWidth="1"/>
    <col min="8" max="8" width="11.8571428571429" style="9" customWidth="1"/>
    <col min="9" max="9" width="7.57142857142857" style="9" customWidth="1"/>
    <col min="10" max="10" width="11.8571428571429" style="9" customWidth="1"/>
    <col min="11" max="11" width="15.8571428571429" style="9" customWidth="1"/>
    <col min="12" max="12" width="4" style="9" customWidth="1"/>
    <col min="13" max="13" width="3.71428571428571" style="9" customWidth="1"/>
    <col min="14" max="16384" width="9.14285714285714" style="9"/>
  </cols>
  <sheetData>
    <row r="1" s="8" customFormat="1" ht="20" customHeight="1" spans="3:9">
      <c r="C1" s="8" t="s">
        <v>0</v>
      </c>
      <c r="I1" s="21"/>
    </row>
    <row r="2" ht="44" customHeight="1"/>
    <row r="3" hidden="1" customHeight="1"/>
    <row r="4" ht="11" customHeight="1" spans="2:12"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</row>
    <row r="5" ht="30" customHeight="1" spans="2:12">
      <c r="B5" s="91"/>
      <c r="C5" s="91"/>
      <c r="D5" s="91"/>
      <c r="E5" s="92" t="s">
        <v>1</v>
      </c>
      <c r="F5" s="92"/>
      <c r="G5" s="92"/>
      <c r="H5" s="92"/>
      <c r="I5" s="92"/>
      <c r="J5" s="109" t="s">
        <v>2</v>
      </c>
      <c r="K5" s="115"/>
      <c r="L5" s="91"/>
    </row>
    <row r="6" s="90" customFormat="1" customHeight="1" spans="2:12">
      <c r="B6" s="93"/>
      <c r="C6" s="114" t="s">
        <v>3</v>
      </c>
      <c r="D6" s="95"/>
      <c r="E6" s="95"/>
      <c r="F6" s="94" t="s">
        <v>4</v>
      </c>
      <c r="G6" s="95"/>
      <c r="H6" s="95"/>
      <c r="I6" s="93"/>
      <c r="J6" s="94" t="s">
        <v>5</v>
      </c>
      <c r="K6" s="116"/>
      <c r="L6" s="93"/>
    </row>
    <row r="7" ht="8.1" customHeight="1" spans="2:12">
      <c r="B7" s="91"/>
      <c r="C7" s="91"/>
      <c r="D7" s="91"/>
      <c r="E7" s="91"/>
      <c r="F7" s="91"/>
      <c r="G7" s="91"/>
      <c r="H7" s="91"/>
      <c r="I7" s="91"/>
      <c r="J7" s="91"/>
      <c r="K7" s="91"/>
      <c r="L7" s="91"/>
    </row>
    <row r="8" customHeight="1" spans="2:12">
      <c r="B8" s="91"/>
      <c r="C8" s="96" t="s">
        <v>6</v>
      </c>
      <c r="D8" s="96" t="s">
        <v>7</v>
      </c>
      <c r="E8" s="96" t="s">
        <v>8</v>
      </c>
      <c r="F8" s="96" t="s">
        <v>9</v>
      </c>
      <c r="G8" s="96" t="s">
        <v>10</v>
      </c>
      <c r="H8" s="96" t="s">
        <v>11</v>
      </c>
      <c r="I8" s="96" t="s">
        <v>12</v>
      </c>
      <c r="J8" s="96" t="s">
        <v>13</v>
      </c>
      <c r="K8" s="96" t="s">
        <v>14</v>
      </c>
      <c r="L8" s="91"/>
    </row>
    <row r="9" customHeight="1" spans="2:12">
      <c r="B9" s="91"/>
      <c r="C9" s="97">
        <v>1</v>
      </c>
      <c r="D9" s="98"/>
      <c r="E9" s="98"/>
      <c r="F9" s="98"/>
      <c r="G9" s="98"/>
      <c r="H9" s="99"/>
      <c r="I9" s="98"/>
      <c r="J9" s="112">
        <f>H9*I9</f>
        <v>0</v>
      </c>
      <c r="K9" s="98"/>
      <c r="L9" s="91"/>
    </row>
    <row r="10" s="9" customFormat="1" customHeight="1" spans="2:12">
      <c r="B10" s="91"/>
      <c r="C10" s="97">
        <v>2</v>
      </c>
      <c r="D10" s="98"/>
      <c r="E10" s="98"/>
      <c r="F10" s="98"/>
      <c r="G10" s="98"/>
      <c r="H10" s="99"/>
      <c r="I10" s="98"/>
      <c r="J10" s="112">
        <f>$H$10*$I$10</f>
        <v>0</v>
      </c>
      <c r="K10" s="98"/>
      <c r="L10" s="91"/>
    </row>
    <row r="11" s="9" customFormat="1" customHeight="1" spans="2:12">
      <c r="B11" s="91"/>
      <c r="C11" s="97">
        <v>3</v>
      </c>
      <c r="D11" s="98"/>
      <c r="E11" s="98"/>
      <c r="F11" s="98"/>
      <c r="G11" s="98"/>
      <c r="H11" s="99"/>
      <c r="I11" s="98"/>
      <c r="J11" s="112">
        <f>$H$11*$I$11</f>
        <v>0</v>
      </c>
      <c r="K11" s="98"/>
      <c r="L11" s="91"/>
    </row>
    <row r="12" s="9" customFormat="1" customHeight="1" spans="2:12">
      <c r="B12" s="91"/>
      <c r="C12" s="97">
        <v>4</v>
      </c>
      <c r="D12" s="98"/>
      <c r="E12" s="98"/>
      <c r="F12" s="98"/>
      <c r="G12" s="98"/>
      <c r="H12" s="99"/>
      <c r="I12" s="98"/>
      <c r="J12" s="112">
        <f>$H$12*$I$12</f>
        <v>0</v>
      </c>
      <c r="K12" s="98"/>
      <c r="L12" s="91"/>
    </row>
    <row r="13" s="9" customFormat="1" customHeight="1" spans="2:12">
      <c r="B13" s="91"/>
      <c r="C13" s="97">
        <v>5</v>
      </c>
      <c r="D13" s="98"/>
      <c r="E13" s="98"/>
      <c r="F13" s="98"/>
      <c r="G13" s="98"/>
      <c r="H13" s="99"/>
      <c r="I13" s="98"/>
      <c r="J13" s="112">
        <f>$H$13*$I$13</f>
        <v>0</v>
      </c>
      <c r="K13" s="98"/>
      <c r="L13" s="91"/>
    </row>
    <row r="14" s="9" customFormat="1" customHeight="1" spans="2:12">
      <c r="B14" s="91"/>
      <c r="C14" s="97">
        <v>6</v>
      </c>
      <c r="D14" s="98"/>
      <c r="E14" s="98"/>
      <c r="F14" s="98"/>
      <c r="G14" s="98"/>
      <c r="H14" s="99"/>
      <c r="I14" s="98"/>
      <c r="J14" s="112">
        <f>$H$14*$I$14</f>
        <v>0</v>
      </c>
      <c r="K14" s="98"/>
      <c r="L14" s="91"/>
    </row>
    <row r="15" customHeight="1" spans="2:12">
      <c r="B15" s="91"/>
      <c r="C15" s="100" t="s">
        <v>15</v>
      </c>
      <c r="D15" s="101">
        <f ca="1">SUM(OFFSET($J$8,1,):OFFSET($J$15,-1,))</f>
        <v>0</v>
      </c>
      <c r="E15" s="101"/>
      <c r="F15" s="102" t="s">
        <v>16</v>
      </c>
      <c r="G15" s="103" t="str">
        <f ca="1">IF(ROUND(D15,2)=0,"",IF(D15&lt;0,"负","")&amp;IF(ABS(D15)&gt;=1,TEXT(INT(ROUND(ABS(D15),2)),"[dbnum2]")&amp;"元","")&amp;SUBSTITUTE(SUBSTITUTE(TEXT(RIGHT(DOLLAR(D15,2),2),"[dbnum2]0角0分;;整"),"零角",IF(D15^2&lt;1,,"零")),"零分","整"))</f>
        <v/>
      </c>
      <c r="H15" s="103"/>
      <c r="I15" s="103"/>
      <c r="J15" s="103"/>
      <c r="K15" s="113"/>
      <c r="L15" s="91"/>
    </row>
    <row r="16" s="90" customFormat="1" customHeight="1" spans="2:12">
      <c r="B16" s="93"/>
      <c r="C16" s="104" t="s">
        <v>17</v>
      </c>
      <c r="D16" s="105" t="s">
        <v>18</v>
      </c>
      <c r="E16" s="105"/>
      <c r="F16" s="105"/>
      <c r="G16" s="105"/>
      <c r="H16" s="104" t="s">
        <v>19</v>
      </c>
      <c r="I16" s="105" t="s">
        <v>18</v>
      </c>
      <c r="J16" s="105"/>
      <c r="K16" s="105"/>
      <c r="L16" s="93"/>
    </row>
    <row r="17" customHeight="1" spans="2:12">
      <c r="B17" s="91"/>
      <c r="C17" s="106" t="s">
        <v>20</v>
      </c>
      <c r="D17" s="107"/>
      <c r="E17" s="107"/>
      <c r="F17" s="108"/>
      <c r="G17" s="108"/>
      <c r="H17" s="106" t="s">
        <v>20</v>
      </c>
      <c r="I17" s="107"/>
      <c r="J17" s="107"/>
      <c r="K17" s="108"/>
      <c r="L17" s="91"/>
    </row>
    <row r="18" customHeight="1" spans="2:12">
      <c r="B18" s="91"/>
      <c r="C18" s="108"/>
      <c r="D18" s="108"/>
      <c r="E18" s="108"/>
      <c r="F18" s="108"/>
      <c r="G18" s="108"/>
      <c r="H18" s="108"/>
      <c r="I18" s="108"/>
      <c r="J18" s="108"/>
      <c r="K18" s="108"/>
      <c r="L18" s="91"/>
    </row>
  </sheetData>
  <sheetProtection sheet="1" objects="1"/>
  <mergeCells count="9">
    <mergeCell ref="E5:I5"/>
    <mergeCell ref="D6:E6"/>
    <mergeCell ref="G6:H6"/>
    <mergeCell ref="D15:E15"/>
    <mergeCell ref="G15:K15"/>
    <mergeCell ref="D16:G16"/>
    <mergeCell ref="I16:K16"/>
    <mergeCell ref="D17:E17"/>
    <mergeCell ref="I17:J17"/>
  </mergeCells>
  <conditionalFormatting sqref="K5">
    <cfRule type="containsBlanks" dxfId="0" priority="2">
      <formula>LEN(TRIM(K5))=0</formula>
    </cfRule>
  </conditionalFormatting>
  <conditionalFormatting sqref="K6">
    <cfRule type="containsBlanks" dxfId="0" priority="1">
      <formula>LEN(TRIM(K6))=0</formula>
    </cfRule>
  </conditionalFormatting>
  <printOptions horizontalCentered="1"/>
  <pageMargins left="0.751388888888889" right="0.751388888888889" top="1" bottom="1" header="0.5" footer="0.5"/>
  <pageSetup paperSize="9" scale="84" fitToHeight="0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L19"/>
  <sheetViews>
    <sheetView showGridLines="0" showRowColHeaders="0" showZeros="0" workbookViewId="0">
      <pane ySplit="8" topLeftCell="A9" activePane="bottomLeft" state="frozen"/>
      <selection/>
      <selection pane="bottomLeft" activeCell="O13" sqref="O13"/>
    </sheetView>
  </sheetViews>
  <sheetFormatPr defaultColWidth="9.14285714285714" defaultRowHeight="24.95" customHeight="1"/>
  <cols>
    <col min="1" max="2" width="3.71428571428571" style="9" customWidth="1"/>
    <col min="3" max="3" width="8.85714285714286" style="9" customWidth="1"/>
    <col min="4" max="4" width="12.1428571428571" style="9" customWidth="1"/>
    <col min="5" max="5" width="18.2857142857143" style="9" customWidth="1"/>
    <col min="6" max="6" width="15" style="9" customWidth="1"/>
    <col min="7" max="7" width="7.57142857142857" style="9" customWidth="1"/>
    <col min="8" max="8" width="11.8571428571429" style="9" customWidth="1"/>
    <col min="9" max="9" width="7.57142857142857" style="9" customWidth="1"/>
    <col min="10" max="10" width="11.8571428571429" style="9" customWidth="1"/>
    <col min="11" max="11" width="15.8571428571429" style="9" customWidth="1"/>
    <col min="12" max="12" width="4" style="9" customWidth="1"/>
    <col min="13" max="16384" width="9.14285714285714" style="9"/>
  </cols>
  <sheetData>
    <row r="1" s="8" customFormat="1" ht="20" customHeight="1" spans="3:9">
      <c r="C1" s="8" t="s">
        <v>21</v>
      </c>
      <c r="I1" s="21"/>
    </row>
    <row r="2" ht="44" customHeight="1"/>
    <row r="3" hidden="1" customHeight="1" spans="2:12"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</row>
    <row r="4" ht="11" customHeight="1" spans="2:12"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</row>
    <row r="5" ht="30" customHeight="1" spans="2:12">
      <c r="B5" s="91"/>
      <c r="C5" s="91"/>
      <c r="D5" s="91"/>
      <c r="E5" s="92" t="s">
        <v>21</v>
      </c>
      <c r="F5" s="92"/>
      <c r="G5" s="92"/>
      <c r="H5" s="92"/>
      <c r="I5" s="92"/>
      <c r="J5" s="109" t="s">
        <v>2</v>
      </c>
      <c r="K5" s="110"/>
      <c r="L5" s="91"/>
    </row>
    <row r="6" s="90" customFormat="1" customHeight="1" spans="2:12">
      <c r="B6" s="93"/>
      <c r="C6" s="94" t="s">
        <v>22</v>
      </c>
      <c r="D6" s="95"/>
      <c r="E6" s="95"/>
      <c r="F6" s="94" t="s">
        <v>4</v>
      </c>
      <c r="G6" s="95"/>
      <c r="H6" s="95"/>
      <c r="I6" s="93"/>
      <c r="J6" s="94" t="s">
        <v>5</v>
      </c>
      <c r="K6" s="111"/>
      <c r="L6" s="93"/>
    </row>
    <row r="7" ht="8.1" customHeight="1" spans="2:12">
      <c r="B7" s="91"/>
      <c r="C7" s="91"/>
      <c r="D7" s="91"/>
      <c r="E7" s="91"/>
      <c r="F7" s="91"/>
      <c r="G7" s="91"/>
      <c r="H7" s="91"/>
      <c r="I7" s="91"/>
      <c r="J7" s="91"/>
      <c r="K7" s="91"/>
      <c r="L7" s="91"/>
    </row>
    <row r="8" customHeight="1" spans="2:12">
      <c r="B8" s="91"/>
      <c r="C8" s="96" t="s">
        <v>6</v>
      </c>
      <c r="D8" s="96" t="s">
        <v>7</v>
      </c>
      <c r="E8" s="96" t="s">
        <v>8</v>
      </c>
      <c r="F8" s="96" t="s">
        <v>9</v>
      </c>
      <c r="G8" s="96" t="s">
        <v>10</v>
      </c>
      <c r="H8" s="96" t="s">
        <v>11</v>
      </c>
      <c r="I8" s="96" t="s">
        <v>12</v>
      </c>
      <c r="J8" s="96" t="s">
        <v>13</v>
      </c>
      <c r="K8" s="96" t="s">
        <v>14</v>
      </c>
      <c r="L8" s="91"/>
    </row>
    <row r="9" customHeight="1" spans="2:12">
      <c r="B9" s="91"/>
      <c r="C9" s="97">
        <v>1</v>
      </c>
      <c r="D9" s="98"/>
      <c r="E9" s="98"/>
      <c r="F9" s="98"/>
      <c r="G9" s="98"/>
      <c r="H9" s="99"/>
      <c r="I9" s="98"/>
      <c r="J9" s="112">
        <f>H9*I9</f>
        <v>0</v>
      </c>
      <c r="K9" s="98"/>
      <c r="L9" s="91"/>
    </row>
    <row r="10" customHeight="1" spans="2:12">
      <c r="B10" s="91"/>
      <c r="C10" s="97">
        <v>2</v>
      </c>
      <c r="D10" s="98"/>
      <c r="E10" s="98"/>
      <c r="F10" s="98"/>
      <c r="G10" s="98"/>
      <c r="H10" s="99"/>
      <c r="I10" s="98"/>
      <c r="J10" s="112">
        <f t="shared" ref="J10:J15" si="0">H10*I10</f>
        <v>0</v>
      </c>
      <c r="K10" s="98"/>
      <c r="L10" s="91"/>
    </row>
    <row r="11" customHeight="1" spans="2:12">
      <c r="B11" s="91"/>
      <c r="C11" s="97">
        <v>3</v>
      </c>
      <c r="D11" s="98"/>
      <c r="E11" s="98"/>
      <c r="F11" s="98"/>
      <c r="G11" s="98"/>
      <c r="H11" s="99"/>
      <c r="I11" s="98"/>
      <c r="J11" s="112">
        <f t="shared" si="0"/>
        <v>0</v>
      </c>
      <c r="K11" s="98"/>
      <c r="L11" s="91"/>
    </row>
    <row r="12" customHeight="1" spans="2:12">
      <c r="B12" s="91"/>
      <c r="C12" s="97">
        <v>4</v>
      </c>
      <c r="D12" s="98"/>
      <c r="E12" s="98"/>
      <c r="F12" s="98"/>
      <c r="G12" s="98"/>
      <c r="H12" s="99"/>
      <c r="I12" s="98"/>
      <c r="J12" s="112">
        <f t="shared" si="0"/>
        <v>0</v>
      </c>
      <c r="K12" s="98"/>
      <c r="L12" s="91"/>
    </row>
    <row r="13" customHeight="1" spans="2:12">
      <c r="B13" s="91"/>
      <c r="C13" s="97">
        <v>5</v>
      </c>
      <c r="D13" s="98"/>
      <c r="E13" s="98"/>
      <c r="F13" s="98"/>
      <c r="G13" s="98"/>
      <c r="H13" s="99"/>
      <c r="I13" s="98"/>
      <c r="J13" s="112">
        <f t="shared" si="0"/>
        <v>0</v>
      </c>
      <c r="K13" s="98"/>
      <c r="L13" s="91"/>
    </row>
    <row r="14" s="9" customFormat="1" customHeight="1" spans="2:12">
      <c r="B14" s="91"/>
      <c r="C14" s="97">
        <v>6</v>
      </c>
      <c r="D14" s="98"/>
      <c r="E14" s="98"/>
      <c r="F14" s="98"/>
      <c r="G14" s="98"/>
      <c r="H14" s="99"/>
      <c r="I14" s="98"/>
      <c r="J14" s="112">
        <f t="shared" si="0"/>
        <v>0</v>
      </c>
      <c r="K14" s="98"/>
      <c r="L14" s="91"/>
    </row>
    <row r="15" s="9" customFormat="1" customHeight="1" spans="2:12">
      <c r="B15" s="91"/>
      <c r="C15" s="97">
        <v>7</v>
      </c>
      <c r="D15" s="98"/>
      <c r="E15" s="98"/>
      <c r="F15" s="98"/>
      <c r="G15" s="98"/>
      <c r="H15" s="99"/>
      <c r="I15" s="98"/>
      <c r="J15" s="112">
        <f t="shared" si="0"/>
        <v>0</v>
      </c>
      <c r="K15" s="98"/>
      <c r="L15" s="91"/>
    </row>
    <row r="16" customHeight="1" spans="2:12">
      <c r="B16" s="91"/>
      <c r="C16" s="100" t="s">
        <v>15</v>
      </c>
      <c r="D16" s="101">
        <f ca="1">SUM(OFFSET($J$8,1,):OFFSET($J$16,-1,))</f>
        <v>0</v>
      </c>
      <c r="E16" s="101"/>
      <c r="F16" s="102" t="s">
        <v>16</v>
      </c>
      <c r="G16" s="103" t="str">
        <f ca="1">IF(ROUND(D16,2)=0,"",IF(D16&lt;0,"负","")&amp;IF(ABS(D16)&gt;=1,TEXT(INT(ROUND(ABS(D16),2)),"[dbnum2]")&amp;"元","")&amp;SUBSTITUTE(SUBSTITUTE(TEXT(RIGHT(DOLLAR(D16,2),2),"[dbnum2]0角0分;;整"),"零角",IF(D16^2&lt;1,,"零")),"零分","整"))</f>
        <v/>
      </c>
      <c r="H16" s="103"/>
      <c r="I16" s="103"/>
      <c r="J16" s="103"/>
      <c r="K16" s="113"/>
      <c r="L16" s="91"/>
    </row>
    <row r="17" s="90" customFormat="1" customHeight="1" spans="2:12">
      <c r="B17" s="93"/>
      <c r="C17" s="104" t="s">
        <v>17</v>
      </c>
      <c r="D17" s="105" t="s">
        <v>18</v>
      </c>
      <c r="E17" s="105"/>
      <c r="F17" s="105"/>
      <c r="G17" s="105"/>
      <c r="H17" s="104" t="s">
        <v>19</v>
      </c>
      <c r="I17" s="105" t="s">
        <v>18</v>
      </c>
      <c r="J17" s="105"/>
      <c r="K17" s="105"/>
      <c r="L17" s="93"/>
    </row>
    <row r="18" customHeight="1" spans="2:12">
      <c r="B18" s="91"/>
      <c r="C18" s="106" t="s">
        <v>20</v>
      </c>
      <c r="D18" s="107"/>
      <c r="E18" s="107"/>
      <c r="F18" s="108"/>
      <c r="G18" s="108"/>
      <c r="H18" s="106" t="s">
        <v>20</v>
      </c>
      <c r="I18" s="107"/>
      <c r="J18" s="107"/>
      <c r="K18" s="108"/>
      <c r="L18" s="91"/>
    </row>
    <row r="19" customHeight="1" spans="2:12">
      <c r="B19" s="91"/>
      <c r="C19" s="108"/>
      <c r="D19" s="108"/>
      <c r="E19" s="108"/>
      <c r="F19" s="108"/>
      <c r="G19" s="108"/>
      <c r="H19" s="108"/>
      <c r="I19" s="108"/>
      <c r="J19" s="108"/>
      <c r="K19" s="108"/>
      <c r="L19" s="91"/>
    </row>
  </sheetData>
  <sheetProtection sheet="1" objects="1"/>
  <mergeCells count="9">
    <mergeCell ref="E5:I5"/>
    <mergeCell ref="D6:E6"/>
    <mergeCell ref="G6:H6"/>
    <mergeCell ref="D16:E16"/>
    <mergeCell ref="G16:K16"/>
    <mergeCell ref="D17:G17"/>
    <mergeCell ref="I17:K17"/>
    <mergeCell ref="D18:E18"/>
    <mergeCell ref="I18:J18"/>
  </mergeCells>
  <conditionalFormatting sqref="K5">
    <cfRule type="containsBlanks" dxfId="0" priority="2">
      <formula>LEN(TRIM(K5))=0</formula>
    </cfRule>
  </conditionalFormatting>
  <conditionalFormatting sqref="K6">
    <cfRule type="containsBlanks" dxfId="0" priority="1">
      <formula>LEN(TRIM(K6))=0</formula>
    </cfRule>
  </conditionalFormatting>
  <printOptions horizontalCentered="1"/>
  <pageMargins left="0.751388888888889" right="0.751388888888889" top="1" bottom="1" header="0.5" footer="0.5"/>
  <pageSetup paperSize="9" scale="84" fitToHeight="0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"/>
  <sheetViews>
    <sheetView showGridLines="0" showRowColHeaders="0" workbookViewId="0">
      <pane ySplit="4" topLeftCell="A5" activePane="bottomLeft" state="frozen"/>
      <selection/>
      <selection pane="bottomLeft" activeCell="I11" sqref="I11"/>
    </sheetView>
  </sheetViews>
  <sheetFormatPr defaultColWidth="9.14285714285714" defaultRowHeight="24.95" customHeight="1" outlineLevelRow="7"/>
  <cols>
    <col min="1" max="1" width="3.71428571428571" style="24" customWidth="1"/>
    <col min="2" max="2" width="3.71428571428571" style="25" customWidth="1"/>
    <col min="3" max="3" width="7.71428571428571" style="53" customWidth="1"/>
    <col min="4" max="4" width="13.7142857142857" style="53" customWidth="1"/>
    <col min="5" max="6" width="26.7142857142857" style="53" customWidth="1"/>
    <col min="7" max="7" width="7.71428571428571" style="53" customWidth="1"/>
    <col min="8" max="8" width="11.7142857142857" style="54" customWidth="1"/>
    <col min="9" max="12" width="11.7142857142857" style="53" customWidth="1"/>
    <col min="13" max="13" width="3.71428571428571" style="28" customWidth="1"/>
    <col min="14" max="16384" width="9.14285714285714" style="29"/>
  </cols>
  <sheetData>
    <row r="1" s="8" customFormat="1" ht="20" customHeight="1" spans="3:9">
      <c r="C1" s="8" t="s">
        <v>23</v>
      </c>
      <c r="I1" s="21"/>
    </row>
    <row r="2" s="41" customFormat="1" ht="44" customHeight="1" spans="1:12">
      <c r="A2" s="9"/>
      <c r="B2" s="9"/>
      <c r="C2" s="9"/>
      <c r="D2" s="9"/>
      <c r="E2" s="9"/>
      <c r="F2" s="9"/>
      <c r="G2" s="9"/>
      <c r="H2" s="44"/>
      <c r="I2" s="9"/>
      <c r="J2" s="9"/>
      <c r="K2" s="9"/>
      <c r="L2" s="9"/>
    </row>
    <row r="3" s="41" customFormat="1" ht="11" customHeight="1" spans="1:13">
      <c r="A3" s="9"/>
      <c r="B3" s="30"/>
      <c r="C3" s="30"/>
      <c r="D3" s="30"/>
      <c r="E3" s="30"/>
      <c r="F3" s="30"/>
      <c r="G3" s="30"/>
      <c r="H3" s="45"/>
      <c r="I3" s="30"/>
      <c r="J3" s="30"/>
      <c r="K3" s="30"/>
      <c r="L3" s="30"/>
      <c r="M3" s="47"/>
    </row>
    <row r="4" s="42" customFormat="1" customHeight="1" spans="1:13">
      <c r="A4" s="23"/>
      <c r="B4" s="31"/>
      <c r="C4" s="31" t="s">
        <v>6</v>
      </c>
      <c r="D4" s="31" t="s">
        <v>7</v>
      </c>
      <c r="E4" s="31" t="s">
        <v>8</v>
      </c>
      <c r="F4" s="31" t="s">
        <v>9</v>
      </c>
      <c r="G4" s="31" t="s">
        <v>10</v>
      </c>
      <c r="H4" s="46" t="s">
        <v>11</v>
      </c>
      <c r="I4" s="31" t="s">
        <v>24</v>
      </c>
      <c r="J4" s="31" t="s">
        <v>25</v>
      </c>
      <c r="K4" s="31" t="s">
        <v>26</v>
      </c>
      <c r="L4" s="31" t="s">
        <v>27</v>
      </c>
      <c r="M4" s="48"/>
    </row>
    <row r="5" customHeight="1" spans="3:12">
      <c r="C5" s="53">
        <v>1</v>
      </c>
      <c r="D5" s="53">
        <v>123</v>
      </c>
      <c r="E5" s="53" t="s">
        <v>28</v>
      </c>
      <c r="F5" s="53" t="s">
        <v>29</v>
      </c>
      <c r="G5" s="53" t="s">
        <v>30</v>
      </c>
      <c r="H5" s="54">
        <v>1</v>
      </c>
      <c r="I5" s="53">
        <v>10</v>
      </c>
      <c r="J5" s="53">
        <v>41</v>
      </c>
      <c r="K5" s="53">
        <v>1</v>
      </c>
      <c r="L5" s="53">
        <v>50</v>
      </c>
    </row>
    <row r="6" customHeight="1" spans="3:12">
      <c r="C6" s="53">
        <v>2</v>
      </c>
      <c r="D6" s="53">
        <v>124</v>
      </c>
      <c r="E6" s="53" t="s">
        <v>31</v>
      </c>
      <c r="F6" s="53" t="s">
        <v>32</v>
      </c>
      <c r="G6" s="53" t="s">
        <v>30</v>
      </c>
      <c r="H6" s="54">
        <v>1</v>
      </c>
      <c r="I6" s="53">
        <v>11</v>
      </c>
      <c r="J6" s="53">
        <v>0</v>
      </c>
      <c r="K6" s="53">
        <v>2</v>
      </c>
      <c r="L6" s="53">
        <v>9</v>
      </c>
    </row>
    <row r="7" customHeight="1" spans="3:12">
      <c r="C7" s="53">
        <v>3</v>
      </c>
      <c r="D7" s="53">
        <v>125</v>
      </c>
      <c r="E7" s="53" t="s">
        <v>33</v>
      </c>
      <c r="F7" s="53" t="s">
        <v>34</v>
      </c>
      <c r="G7" s="53" t="s">
        <v>30</v>
      </c>
      <c r="H7" s="54">
        <v>1</v>
      </c>
      <c r="I7" s="53">
        <v>12</v>
      </c>
      <c r="J7" s="53">
        <v>21</v>
      </c>
      <c r="K7" s="53">
        <v>30</v>
      </c>
      <c r="L7" s="53">
        <v>3</v>
      </c>
    </row>
    <row r="8" customHeight="1" spans="3:12">
      <c r="C8" s="53">
        <v>4</v>
      </c>
      <c r="D8" s="53">
        <v>126</v>
      </c>
      <c r="E8" s="53" t="s">
        <v>35</v>
      </c>
      <c r="F8" s="53" t="s">
        <v>36</v>
      </c>
      <c r="G8" s="53" t="s">
        <v>30</v>
      </c>
      <c r="H8" s="54">
        <v>1</v>
      </c>
      <c r="I8" s="53">
        <v>13</v>
      </c>
      <c r="J8" s="53">
        <v>10</v>
      </c>
      <c r="K8" s="53">
        <v>16</v>
      </c>
      <c r="L8" s="53">
        <v>7</v>
      </c>
    </row>
  </sheetData>
  <sheetProtection sheet="1" selectLockedCells="1" objects="1"/>
  <pageMargins left="0.75" right="0.75" top="1" bottom="1" header="0.5" footer="0.5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48"/>
  <sheetViews>
    <sheetView showGridLines="0" showRowColHeaders="0" workbookViewId="0">
      <pane ySplit="2" topLeftCell="A3" activePane="bottomLeft" state="frozen"/>
      <selection/>
      <selection pane="bottomLeft" activeCell="J2" sqref="J2"/>
    </sheetView>
  </sheetViews>
  <sheetFormatPr defaultColWidth="9.14285714285714" defaultRowHeight="25" customHeight="1"/>
  <cols>
    <col min="1" max="2" width="3.71428571428571" style="24" customWidth="1"/>
    <col min="3" max="3" width="12.2857142857143" style="24" customWidth="1"/>
    <col min="4" max="15" width="11.5714285714286" style="24" customWidth="1"/>
    <col min="16" max="16" width="5.28571428571429" style="24" customWidth="1"/>
    <col min="17" max="16384" width="9.14285714285714" style="24"/>
  </cols>
  <sheetData>
    <row r="1" s="8" customFormat="1" ht="20" customHeight="1" spans="3:9">
      <c r="C1" s="8" t="s">
        <v>37</v>
      </c>
      <c r="I1" s="21"/>
    </row>
    <row r="2" s="9" customFormat="1" ht="44" customHeight="1"/>
    <row r="3" s="9" customFormat="1" customHeight="1" spans="2:16">
      <c r="B3" s="30"/>
      <c r="C3" s="30"/>
      <c r="D3" s="30"/>
      <c r="E3" s="30"/>
      <c r="F3" s="30"/>
      <c r="G3" s="30"/>
      <c r="H3" s="30"/>
      <c r="I3" s="30"/>
      <c r="J3" s="89"/>
      <c r="K3" s="30"/>
      <c r="L3" s="30"/>
      <c r="M3" s="89"/>
      <c r="N3" s="47"/>
      <c r="O3" s="30"/>
      <c r="P3" s="30"/>
    </row>
    <row r="4" s="9" customFormat="1" customHeight="1" spans="2:16">
      <c r="B4" s="30"/>
      <c r="C4" s="30"/>
      <c r="D4" s="30"/>
      <c r="E4" s="30"/>
      <c r="F4" s="30"/>
      <c r="G4" s="30"/>
      <c r="H4" s="30"/>
      <c r="I4" s="30"/>
      <c r="J4" s="89"/>
      <c r="K4" s="30"/>
      <c r="L4" s="30"/>
      <c r="M4" s="89"/>
      <c r="N4" s="30"/>
      <c r="O4" s="30"/>
      <c r="P4" s="30"/>
    </row>
    <row r="5" s="9" customFormat="1" customHeight="1" spans="2:16">
      <c r="B5" s="30"/>
      <c r="C5" s="30"/>
      <c r="D5" s="30"/>
      <c r="E5" s="30"/>
      <c r="F5" s="30"/>
      <c r="G5" s="30"/>
      <c r="H5" s="30"/>
      <c r="I5" s="30"/>
      <c r="J5" s="89"/>
      <c r="K5" s="30"/>
      <c r="L5" s="30"/>
      <c r="M5" s="89"/>
      <c r="N5" s="30"/>
      <c r="O5" s="30"/>
      <c r="P5" s="30"/>
    </row>
    <row r="6" s="9" customFormat="1" customHeight="1" spans="2:16">
      <c r="B6" s="30"/>
      <c r="C6" s="30"/>
      <c r="D6" s="30"/>
      <c r="E6" s="30"/>
      <c r="F6" s="30"/>
      <c r="G6" s="30"/>
      <c r="H6" s="30"/>
      <c r="I6" s="30"/>
      <c r="J6" s="89"/>
      <c r="K6" s="30"/>
      <c r="L6" s="30"/>
      <c r="M6" s="89"/>
      <c r="N6" s="30"/>
      <c r="O6" s="30"/>
      <c r="P6" s="30"/>
    </row>
    <row r="7" s="9" customFormat="1" customHeight="1" spans="2:16">
      <c r="B7" s="30"/>
      <c r="C7" s="30"/>
      <c r="D7" s="30"/>
      <c r="E7" s="30"/>
      <c r="F7" s="30"/>
      <c r="G7" s="30"/>
      <c r="H7" s="30"/>
      <c r="I7" s="30"/>
      <c r="J7" s="89"/>
      <c r="K7" s="30"/>
      <c r="L7" s="30"/>
      <c r="M7" s="89"/>
      <c r="N7" s="30"/>
      <c r="O7" s="30"/>
      <c r="P7" s="30"/>
    </row>
    <row r="8" s="9" customFormat="1" customHeight="1" spans="2:16">
      <c r="B8" s="30"/>
      <c r="C8" s="30"/>
      <c r="D8" s="30"/>
      <c r="E8" s="30"/>
      <c r="F8" s="30"/>
      <c r="G8" s="30"/>
      <c r="H8" s="30"/>
      <c r="I8" s="30"/>
      <c r="J8" s="89"/>
      <c r="K8" s="30"/>
      <c r="L8" s="30" t="str">
        <f ca="1">辅助!$B$2&amp;"年总销售额："&amp;TEXT(SUM($D$15:$O$15),"￥#,##0.00;￥-#,##0.00")</f>
        <v>2019年总销售额：￥55.00</v>
      </c>
      <c r="M8" s="89"/>
      <c r="N8" s="30"/>
      <c r="O8" s="30"/>
      <c r="P8" s="30"/>
    </row>
    <row r="9" s="9" customFormat="1" customHeight="1" spans="2:16">
      <c r="B9" s="30"/>
      <c r="C9" s="30"/>
      <c r="D9" s="30"/>
      <c r="E9" s="30"/>
      <c r="F9" s="30"/>
      <c r="G9" s="30"/>
      <c r="H9" s="30"/>
      <c r="I9" s="30"/>
      <c r="J9" s="89"/>
      <c r="K9" s="30"/>
      <c r="L9" s="30"/>
      <c r="M9" s="89"/>
      <c r="N9" s="30"/>
      <c r="O9" s="30"/>
      <c r="P9" s="30"/>
    </row>
    <row r="10" s="9" customFormat="1" customHeight="1" spans="2:16">
      <c r="B10" s="30"/>
      <c r="C10" s="30"/>
      <c r="D10" s="30"/>
      <c r="E10" s="30"/>
      <c r="F10" s="30"/>
      <c r="G10" s="30"/>
      <c r="H10" s="30"/>
      <c r="I10" s="30"/>
      <c r="J10" s="89"/>
      <c r="K10" s="30"/>
      <c r="L10" s="30"/>
      <c r="M10" s="89"/>
      <c r="N10" s="30"/>
      <c r="O10" s="30"/>
      <c r="P10" s="30"/>
    </row>
    <row r="11" s="9" customFormat="1" customHeight="1" spans="2:16">
      <c r="B11" s="30"/>
      <c r="C11" s="30"/>
      <c r="D11" s="30"/>
      <c r="E11" s="30"/>
      <c r="F11" s="30"/>
      <c r="G11" s="30"/>
      <c r="H11" s="30"/>
      <c r="I11" s="30"/>
      <c r="J11" s="89"/>
      <c r="K11" s="30"/>
      <c r="L11" s="30"/>
      <c r="M11" s="89"/>
      <c r="N11" s="30"/>
      <c r="O11" s="30"/>
      <c r="P11" s="30"/>
    </row>
    <row r="12" s="9" customFormat="1" ht="41" customHeight="1" spans="2:16">
      <c r="B12" s="30"/>
      <c r="C12" s="30"/>
      <c r="D12" s="30"/>
      <c r="E12" s="30"/>
      <c r="F12" s="30"/>
      <c r="G12" s="30"/>
      <c r="H12" s="30"/>
      <c r="I12" s="30"/>
      <c r="J12" s="89"/>
      <c r="K12" s="30"/>
      <c r="L12" s="30"/>
      <c r="M12" s="89"/>
      <c r="N12" s="30"/>
      <c r="O12" s="30"/>
      <c r="P12" s="30"/>
    </row>
    <row r="13" s="9" customFormat="1" ht="39" customHeight="1" spans="2:16">
      <c r="B13" s="30"/>
      <c r="C13" s="76" t="s">
        <v>38</v>
      </c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30"/>
    </row>
    <row r="14" customHeight="1" spans="2:16">
      <c r="B14" s="25"/>
      <c r="C14" s="77"/>
      <c r="D14" s="78">
        <v>1</v>
      </c>
      <c r="E14" s="79">
        <v>2</v>
      </c>
      <c r="F14" s="78">
        <v>3</v>
      </c>
      <c r="G14" s="79">
        <v>4</v>
      </c>
      <c r="H14" s="78">
        <v>5</v>
      </c>
      <c r="I14" s="79">
        <v>6</v>
      </c>
      <c r="J14" s="78">
        <v>7</v>
      </c>
      <c r="K14" s="79">
        <v>8</v>
      </c>
      <c r="L14" s="78">
        <v>9</v>
      </c>
      <c r="M14" s="79">
        <v>10</v>
      </c>
      <c r="N14" s="78">
        <v>11</v>
      </c>
      <c r="O14" s="79">
        <v>12</v>
      </c>
      <c r="P14" s="25"/>
    </row>
    <row r="15" hidden="1" customHeight="1" spans="2:16">
      <c r="B15" s="25"/>
      <c r="C15" s="25" t="s">
        <v>39</v>
      </c>
      <c r="D15" s="24">
        <f ca="1">SUM(D$16:D$46)</f>
        <v>0</v>
      </c>
      <c r="E15" s="25">
        <f ca="1">SUM(E$16:E$44)</f>
        <v>0</v>
      </c>
      <c r="F15" s="24">
        <f ca="1" t="shared" ref="E15:O15" si="0">SUM(F$16:F$46)</f>
        <v>0</v>
      </c>
      <c r="G15" s="25">
        <f ca="1">SUM(G$16:G$45)</f>
        <v>0</v>
      </c>
      <c r="H15" s="24">
        <f ca="1" t="shared" si="0"/>
        <v>0</v>
      </c>
      <c r="I15" s="25">
        <f ca="1">SUM(I$16:I$45)</f>
        <v>0</v>
      </c>
      <c r="J15" s="24">
        <f ca="1" t="shared" si="0"/>
        <v>0</v>
      </c>
      <c r="K15" s="25">
        <f ca="1" t="shared" si="0"/>
        <v>13</v>
      </c>
      <c r="L15" s="24">
        <f ca="1">SUM(L$16:L$45)</f>
        <v>36</v>
      </c>
      <c r="M15" s="25">
        <f ca="1" t="shared" si="0"/>
        <v>6</v>
      </c>
      <c r="N15" s="24">
        <f ca="1">SUM(N$16:N$45)</f>
        <v>0</v>
      </c>
      <c r="O15" s="25">
        <f ca="1" t="shared" si="0"/>
        <v>0</v>
      </c>
      <c r="P15" s="25"/>
    </row>
    <row r="16" customHeight="1" spans="2:16">
      <c r="B16" s="25"/>
      <c r="C16" s="80">
        <v>1</v>
      </c>
      <c r="D16" s="81">
        <f ca="1">SUMIFS(销售明细表!$K:$K,销售明细表!$D:$D,DATE(辅助!$B$2,D$14,$C16))</f>
        <v>0</v>
      </c>
      <c r="E16" s="82">
        <f ca="1">SUMIFS(销售明细表!$K:$K,销售明细表!$D:$D,DATE(辅助!$B$2,E$14,$C16))</f>
        <v>0</v>
      </c>
      <c r="F16" s="81">
        <f ca="1">SUMIFS(销售明细表!$K:$K,销售明细表!$D:$D,DATE(辅助!$B$2,F$14,$C16))</f>
        <v>0</v>
      </c>
      <c r="G16" s="82">
        <f ca="1">SUMIFS(销售明细表!$K:$K,销售明细表!$D:$D,DATE(辅助!$B$2,G$14,$C16))</f>
        <v>0</v>
      </c>
      <c r="H16" s="81">
        <f ca="1">SUMIFS(销售明细表!$K:$K,销售明细表!$D:$D,DATE(辅助!$B$2,H$14,$C16))</f>
        <v>0</v>
      </c>
      <c r="I16" s="82">
        <f ca="1">SUMIFS(销售明细表!$K:$K,销售明细表!$D:$D,DATE(辅助!$B$2,I$14,$C16))</f>
        <v>0</v>
      </c>
      <c r="J16" s="81">
        <f ca="1">SUMIFS(销售明细表!$K:$K,销售明细表!$D:$D,DATE(辅助!$B$2,J$14,$C16))</f>
        <v>0</v>
      </c>
      <c r="K16" s="82">
        <f ca="1">SUMIFS(销售明细表!$K:$K,销售明细表!$D:$D,DATE(辅助!$B$2,K$14,$C16))</f>
        <v>0</v>
      </c>
      <c r="L16" s="81">
        <f ca="1">SUMIFS(销售明细表!$K:$K,销售明细表!$D:$D,DATE(辅助!$B$2,L$14,$C16))</f>
        <v>0</v>
      </c>
      <c r="M16" s="82">
        <f ca="1">SUMIFS(销售明细表!$K:$K,销售明细表!$D:$D,DATE(辅助!$B$2,M$14,$C16))</f>
        <v>0</v>
      </c>
      <c r="N16" s="81">
        <f ca="1">SUMIFS(销售明细表!$K:$K,销售明细表!$D:$D,DATE(辅助!$B$2,N$14,$C16))</f>
        <v>0</v>
      </c>
      <c r="O16" s="82">
        <f ca="1">SUMIFS(销售明细表!$K:$K,销售明细表!$D:$D,DATE(辅助!$B$2,O$14,$C16))</f>
        <v>0</v>
      </c>
      <c r="P16" s="25"/>
    </row>
    <row r="17" customHeight="1" spans="2:16">
      <c r="B17" s="25"/>
      <c r="C17" s="83">
        <v>2</v>
      </c>
      <c r="D17" s="84">
        <f ca="1">SUMIFS(销售明细表!$K:$K,销售明细表!$D:$D,DATE(辅助!$B$2,D$14,$C17))</f>
        <v>0</v>
      </c>
      <c r="E17" s="85">
        <f ca="1">SUMIFS(销售明细表!$K:$K,销售明细表!$D:$D,DATE(辅助!$B$2,E$14,$C17))</f>
        <v>0</v>
      </c>
      <c r="F17" s="84">
        <f ca="1">SUMIFS(销售明细表!$K:$K,销售明细表!$D:$D,DATE(辅助!$B$2,F$14,$C17))</f>
        <v>0</v>
      </c>
      <c r="G17" s="85">
        <f ca="1">SUMIFS(销售明细表!$K:$K,销售明细表!$D:$D,DATE(辅助!$B$2,G$14,$C17))</f>
        <v>0</v>
      </c>
      <c r="H17" s="84">
        <f ca="1">SUMIFS(销售明细表!$K:$K,销售明细表!$D:$D,DATE(辅助!$B$2,H$14,$C17))</f>
        <v>0</v>
      </c>
      <c r="I17" s="85">
        <f ca="1">SUMIFS(销售明细表!$K:$K,销售明细表!$D:$D,DATE(辅助!$B$2,I$14,$C17))</f>
        <v>0</v>
      </c>
      <c r="J17" s="84">
        <f ca="1">SUMIFS(销售明细表!$K:$K,销售明细表!$D:$D,DATE(辅助!$B$2,J$14,$C17))</f>
        <v>0</v>
      </c>
      <c r="K17" s="85">
        <f ca="1">SUMIFS(销售明细表!$K:$K,销售明细表!$D:$D,DATE(辅助!$B$2,K$14,$C17))</f>
        <v>0</v>
      </c>
      <c r="L17" s="84">
        <f ca="1">SUMIFS(销售明细表!$K:$K,销售明细表!$D:$D,DATE(辅助!$B$2,L$14,$C17))</f>
        <v>15</v>
      </c>
      <c r="M17" s="85">
        <f ca="1">SUMIFS(销售明细表!$K:$K,销售明细表!$D:$D,DATE(辅助!$B$2,M$14,$C17))</f>
        <v>0</v>
      </c>
      <c r="N17" s="84">
        <f ca="1">SUMIFS(销售明细表!$K:$K,销售明细表!$D:$D,DATE(辅助!$B$2,N$14,$C17))</f>
        <v>0</v>
      </c>
      <c r="O17" s="85">
        <f ca="1">SUMIFS(销售明细表!$K:$K,销售明细表!$D:$D,DATE(辅助!$B$2,O$14,$C17))</f>
        <v>0</v>
      </c>
      <c r="P17" s="25"/>
    </row>
    <row r="18" customHeight="1" spans="2:16">
      <c r="B18" s="25"/>
      <c r="C18" s="83">
        <v>3</v>
      </c>
      <c r="D18" s="84">
        <f ca="1">SUMIFS(销售明细表!$K:$K,销售明细表!$D:$D,DATE(辅助!$B$2,D$14,$C18))</f>
        <v>0</v>
      </c>
      <c r="E18" s="85">
        <f ca="1">SUMIFS(销售明细表!$K:$K,销售明细表!$D:$D,DATE(辅助!$B$2,E$14,$C18))</f>
        <v>0</v>
      </c>
      <c r="F18" s="84">
        <f ca="1">SUMIFS(销售明细表!$K:$K,销售明细表!$D:$D,DATE(辅助!$B$2,F$14,$C18))</f>
        <v>0</v>
      </c>
      <c r="G18" s="85">
        <f ca="1">SUMIFS(销售明细表!$K:$K,销售明细表!$D:$D,DATE(辅助!$B$2,G$14,$C18))</f>
        <v>0</v>
      </c>
      <c r="H18" s="84">
        <f ca="1">SUMIFS(销售明细表!$K:$K,销售明细表!$D:$D,DATE(辅助!$B$2,H$14,$C18))</f>
        <v>0</v>
      </c>
      <c r="I18" s="85">
        <f ca="1">SUMIFS(销售明细表!$K:$K,销售明细表!$D:$D,DATE(辅助!$B$2,I$14,$C18))</f>
        <v>0</v>
      </c>
      <c r="J18" s="84">
        <f ca="1">SUMIFS(销售明细表!$K:$K,销售明细表!$D:$D,DATE(辅助!$B$2,J$14,$C18))</f>
        <v>0</v>
      </c>
      <c r="K18" s="85">
        <f ca="1">SUMIFS(销售明细表!$K:$K,销售明细表!$D:$D,DATE(辅助!$B$2,K$14,$C18))</f>
        <v>0</v>
      </c>
      <c r="L18" s="84">
        <f ca="1">SUMIFS(销售明细表!$K:$K,销售明细表!$D:$D,DATE(辅助!$B$2,L$14,$C18))</f>
        <v>20</v>
      </c>
      <c r="M18" s="85">
        <f ca="1">SUMIFS(销售明细表!$K:$K,销售明细表!$D:$D,DATE(辅助!$B$2,M$14,$C18))</f>
        <v>0</v>
      </c>
      <c r="N18" s="84">
        <f ca="1">SUMIFS(销售明细表!$K:$K,销售明细表!$D:$D,DATE(辅助!$B$2,N$14,$C18))</f>
        <v>0</v>
      </c>
      <c r="O18" s="85">
        <f ca="1">SUMIFS(销售明细表!$K:$K,销售明细表!$D:$D,DATE(辅助!$B$2,O$14,$C18))</f>
        <v>0</v>
      </c>
      <c r="P18" s="25"/>
    </row>
    <row r="19" customHeight="1" spans="2:16">
      <c r="B19" s="25"/>
      <c r="C19" s="83">
        <v>4</v>
      </c>
      <c r="D19" s="84">
        <f ca="1">SUMIFS(销售明细表!$K:$K,销售明细表!$D:$D,DATE(辅助!$B$2,D$14,$C19))</f>
        <v>0</v>
      </c>
      <c r="E19" s="85">
        <f ca="1">SUMIFS(销售明细表!$K:$K,销售明细表!$D:$D,DATE(辅助!$B$2,E$14,$C19))</f>
        <v>0</v>
      </c>
      <c r="F19" s="84">
        <f ca="1">SUMIFS(销售明细表!$K:$K,销售明细表!$D:$D,DATE(辅助!$B$2,F$14,$C19))</f>
        <v>0</v>
      </c>
      <c r="G19" s="85">
        <f ca="1">SUMIFS(销售明细表!$K:$K,销售明细表!$D:$D,DATE(辅助!$B$2,G$14,$C19))</f>
        <v>0</v>
      </c>
      <c r="H19" s="84">
        <f ca="1">SUMIFS(销售明细表!$K:$K,销售明细表!$D:$D,DATE(辅助!$B$2,H$14,$C19))</f>
        <v>0</v>
      </c>
      <c r="I19" s="85">
        <f ca="1">SUMIFS(销售明细表!$K:$K,销售明细表!$D:$D,DATE(辅助!$B$2,I$14,$C19))</f>
        <v>0</v>
      </c>
      <c r="J19" s="84">
        <f ca="1">SUMIFS(销售明细表!$K:$K,销售明细表!$D:$D,DATE(辅助!$B$2,J$14,$C19))</f>
        <v>0</v>
      </c>
      <c r="K19" s="85">
        <f ca="1">SUMIFS(销售明细表!$K:$K,销售明细表!$D:$D,DATE(辅助!$B$2,K$14,$C19))</f>
        <v>0</v>
      </c>
      <c r="L19" s="84">
        <f ca="1">SUMIFS(销售明细表!$K:$K,销售明细表!$D:$D,DATE(辅助!$B$2,L$14,$C19))</f>
        <v>0</v>
      </c>
      <c r="M19" s="85">
        <f ca="1">SUMIFS(销售明细表!$K:$K,销售明细表!$D:$D,DATE(辅助!$B$2,M$14,$C19))</f>
        <v>0</v>
      </c>
      <c r="N19" s="84">
        <f ca="1">SUMIFS(销售明细表!$K:$K,销售明细表!$D:$D,DATE(辅助!$B$2,N$14,$C19))</f>
        <v>0</v>
      </c>
      <c r="O19" s="85">
        <f ca="1">SUMIFS(销售明细表!$K:$K,销售明细表!$D:$D,DATE(辅助!$B$2,O$14,$C19))</f>
        <v>0</v>
      </c>
      <c r="P19" s="25"/>
    </row>
    <row r="20" customHeight="1" spans="2:16">
      <c r="B20" s="25"/>
      <c r="C20" s="83">
        <v>5</v>
      </c>
      <c r="D20" s="84">
        <f ca="1">SUMIFS(销售明细表!$K:$K,销售明细表!$D:$D,DATE(辅助!$B$2,D$14,$C20))</f>
        <v>0</v>
      </c>
      <c r="E20" s="85">
        <f ca="1">SUMIFS(销售明细表!$K:$K,销售明细表!$D:$D,DATE(辅助!$B$2,E$14,$C20))</f>
        <v>0</v>
      </c>
      <c r="F20" s="84">
        <f ca="1">SUMIFS(销售明细表!$K:$K,销售明细表!$D:$D,DATE(辅助!$B$2,F$14,$C20))</f>
        <v>0</v>
      </c>
      <c r="G20" s="85">
        <f ca="1">SUMIFS(销售明细表!$K:$K,销售明细表!$D:$D,DATE(辅助!$B$2,G$14,$C20))</f>
        <v>0</v>
      </c>
      <c r="H20" s="84">
        <f ca="1">SUMIFS(销售明细表!$K:$K,销售明细表!$D:$D,DATE(辅助!$B$2,H$14,$C20))</f>
        <v>0</v>
      </c>
      <c r="I20" s="85">
        <f ca="1">SUMIFS(销售明细表!$K:$K,销售明细表!$D:$D,DATE(辅助!$B$2,I$14,$C20))</f>
        <v>0</v>
      </c>
      <c r="J20" s="84">
        <f ca="1">SUMIFS(销售明细表!$K:$K,销售明细表!$D:$D,DATE(辅助!$B$2,J$14,$C20))</f>
        <v>0</v>
      </c>
      <c r="K20" s="85">
        <f ca="1">SUMIFS(销售明细表!$K:$K,销售明细表!$D:$D,DATE(辅助!$B$2,K$14,$C20))</f>
        <v>0</v>
      </c>
      <c r="L20" s="84">
        <f ca="1">SUMIFS(销售明细表!$K:$K,销售明细表!$D:$D,DATE(辅助!$B$2,L$14,$C20))</f>
        <v>0</v>
      </c>
      <c r="M20" s="85">
        <f ca="1">SUMIFS(销售明细表!$K:$K,销售明细表!$D:$D,DATE(辅助!$B$2,M$14,$C20))</f>
        <v>0</v>
      </c>
      <c r="N20" s="84">
        <f ca="1">SUMIFS(销售明细表!$K:$K,销售明细表!$D:$D,DATE(辅助!$B$2,N$14,$C20))</f>
        <v>0</v>
      </c>
      <c r="O20" s="85">
        <f ca="1">SUMIFS(销售明细表!$K:$K,销售明细表!$D:$D,DATE(辅助!$B$2,O$14,$C20))</f>
        <v>0</v>
      </c>
      <c r="P20" s="25"/>
    </row>
    <row r="21" customHeight="1" spans="2:16">
      <c r="B21" s="25"/>
      <c r="C21" s="83">
        <v>6</v>
      </c>
      <c r="D21" s="84">
        <f ca="1">SUMIFS(销售明细表!$K:$K,销售明细表!$D:$D,DATE(辅助!$B$2,D$14,$C21))</f>
        <v>0</v>
      </c>
      <c r="E21" s="85">
        <f ca="1">SUMIFS(销售明细表!$K:$K,销售明细表!$D:$D,DATE(辅助!$B$2,E$14,$C21))</f>
        <v>0</v>
      </c>
      <c r="F21" s="84">
        <f ca="1">SUMIFS(销售明细表!$K:$K,销售明细表!$D:$D,DATE(辅助!$B$2,F$14,$C21))</f>
        <v>0</v>
      </c>
      <c r="G21" s="85">
        <f ca="1">SUMIFS(销售明细表!$K:$K,销售明细表!$D:$D,DATE(辅助!$B$2,G$14,$C21))</f>
        <v>0</v>
      </c>
      <c r="H21" s="84">
        <f ca="1">SUMIFS(销售明细表!$K:$K,销售明细表!$D:$D,DATE(辅助!$B$2,H$14,$C21))</f>
        <v>0</v>
      </c>
      <c r="I21" s="85">
        <f ca="1">SUMIFS(销售明细表!$K:$K,销售明细表!$D:$D,DATE(辅助!$B$2,I$14,$C21))</f>
        <v>0</v>
      </c>
      <c r="J21" s="84">
        <f ca="1">SUMIFS(销售明细表!$K:$K,销售明细表!$D:$D,DATE(辅助!$B$2,J$14,$C21))</f>
        <v>0</v>
      </c>
      <c r="K21" s="85">
        <f ca="1">SUMIFS(销售明细表!$K:$K,销售明细表!$D:$D,DATE(辅助!$B$2,K$14,$C21))</f>
        <v>0</v>
      </c>
      <c r="L21" s="84">
        <f ca="1">SUMIFS(销售明细表!$K:$K,销售明细表!$D:$D,DATE(辅助!$B$2,L$14,$C21))</f>
        <v>0</v>
      </c>
      <c r="M21" s="85">
        <f ca="1">SUMIFS(销售明细表!$K:$K,销售明细表!$D:$D,DATE(辅助!$B$2,M$14,$C21))</f>
        <v>0</v>
      </c>
      <c r="N21" s="84">
        <f ca="1">SUMIFS(销售明细表!$K:$K,销售明细表!$D:$D,DATE(辅助!$B$2,N$14,$C21))</f>
        <v>0</v>
      </c>
      <c r="O21" s="85">
        <f ca="1">SUMIFS(销售明细表!$K:$K,销售明细表!$D:$D,DATE(辅助!$B$2,O$14,$C21))</f>
        <v>0</v>
      </c>
      <c r="P21" s="25"/>
    </row>
    <row r="22" customHeight="1" spans="2:16">
      <c r="B22" s="25"/>
      <c r="C22" s="83">
        <v>7</v>
      </c>
      <c r="D22" s="84">
        <f ca="1">SUMIFS(销售明细表!$K:$K,销售明细表!$D:$D,DATE(辅助!$B$2,D$14,$C22))</f>
        <v>0</v>
      </c>
      <c r="E22" s="85">
        <f ca="1">SUMIFS(销售明细表!$K:$K,销售明细表!$D:$D,DATE(辅助!$B$2,E$14,$C22))</f>
        <v>0</v>
      </c>
      <c r="F22" s="84">
        <f ca="1">SUMIFS(销售明细表!$K:$K,销售明细表!$D:$D,DATE(辅助!$B$2,F$14,$C22))</f>
        <v>0</v>
      </c>
      <c r="G22" s="85">
        <f ca="1">SUMIFS(销售明细表!$K:$K,销售明细表!$D:$D,DATE(辅助!$B$2,G$14,$C22))</f>
        <v>0</v>
      </c>
      <c r="H22" s="84">
        <f ca="1">SUMIFS(销售明细表!$K:$K,销售明细表!$D:$D,DATE(辅助!$B$2,H$14,$C22))</f>
        <v>0</v>
      </c>
      <c r="I22" s="85">
        <f ca="1">SUMIFS(销售明细表!$K:$K,销售明细表!$D:$D,DATE(辅助!$B$2,I$14,$C22))</f>
        <v>0</v>
      </c>
      <c r="J22" s="84">
        <f ca="1">SUMIFS(销售明细表!$K:$K,销售明细表!$D:$D,DATE(辅助!$B$2,J$14,$C22))</f>
        <v>0</v>
      </c>
      <c r="K22" s="85">
        <f ca="1">SUMIFS(销售明细表!$K:$K,销售明细表!$D:$D,DATE(辅助!$B$2,K$14,$C22))</f>
        <v>0</v>
      </c>
      <c r="L22" s="84">
        <f ca="1">SUMIFS(销售明细表!$K:$K,销售明细表!$D:$D,DATE(辅助!$B$2,L$14,$C22))</f>
        <v>0</v>
      </c>
      <c r="M22" s="85">
        <f ca="1">SUMIFS(销售明细表!$K:$K,销售明细表!$D:$D,DATE(辅助!$B$2,M$14,$C22))</f>
        <v>0</v>
      </c>
      <c r="N22" s="84">
        <f ca="1">SUMIFS(销售明细表!$K:$K,销售明细表!$D:$D,DATE(辅助!$B$2,N$14,$C22))</f>
        <v>0</v>
      </c>
      <c r="O22" s="85">
        <f ca="1">SUMIFS(销售明细表!$K:$K,销售明细表!$D:$D,DATE(辅助!$B$2,O$14,$C22))</f>
        <v>0</v>
      </c>
      <c r="P22" s="25"/>
    </row>
    <row r="23" customHeight="1" spans="2:16">
      <c r="B23" s="25"/>
      <c r="C23" s="83">
        <v>8</v>
      </c>
      <c r="D23" s="84">
        <f ca="1">SUMIFS(销售明细表!$K:$K,销售明细表!$D:$D,DATE(辅助!$B$2,D$14,$C23))</f>
        <v>0</v>
      </c>
      <c r="E23" s="85">
        <f ca="1">SUMIFS(销售明细表!$K:$K,销售明细表!$D:$D,DATE(辅助!$B$2,E$14,$C23))</f>
        <v>0</v>
      </c>
      <c r="F23" s="84">
        <f ca="1">SUMIFS(销售明细表!$K:$K,销售明细表!$D:$D,DATE(辅助!$B$2,F$14,$C23))</f>
        <v>0</v>
      </c>
      <c r="G23" s="85">
        <f ca="1">SUMIFS(销售明细表!$K:$K,销售明细表!$D:$D,DATE(辅助!$B$2,G$14,$C23))</f>
        <v>0</v>
      </c>
      <c r="H23" s="84">
        <f ca="1">SUMIFS(销售明细表!$K:$K,销售明细表!$D:$D,DATE(辅助!$B$2,H$14,$C23))</f>
        <v>0</v>
      </c>
      <c r="I23" s="85">
        <f ca="1">SUMIFS(销售明细表!$K:$K,销售明细表!$D:$D,DATE(辅助!$B$2,I$14,$C23))</f>
        <v>0</v>
      </c>
      <c r="J23" s="84">
        <f ca="1">SUMIFS(销售明细表!$K:$K,销售明细表!$D:$D,DATE(辅助!$B$2,J$14,$C23))</f>
        <v>0</v>
      </c>
      <c r="K23" s="85">
        <f ca="1">SUMIFS(销售明细表!$K:$K,销售明细表!$D:$D,DATE(辅助!$B$2,K$14,$C23))</f>
        <v>0</v>
      </c>
      <c r="L23" s="84">
        <f ca="1">SUMIFS(销售明细表!$K:$K,销售明细表!$D:$D,DATE(辅助!$B$2,L$14,$C23))</f>
        <v>0</v>
      </c>
      <c r="M23" s="85">
        <f ca="1">SUMIFS(销售明细表!$K:$K,销售明细表!$D:$D,DATE(辅助!$B$2,M$14,$C23))</f>
        <v>0</v>
      </c>
      <c r="N23" s="84">
        <f ca="1">SUMIFS(销售明细表!$K:$K,销售明细表!$D:$D,DATE(辅助!$B$2,N$14,$C23))</f>
        <v>0</v>
      </c>
      <c r="O23" s="85">
        <f ca="1">SUMIFS(销售明细表!$K:$K,销售明细表!$D:$D,DATE(辅助!$B$2,O$14,$C23))</f>
        <v>0</v>
      </c>
      <c r="P23" s="25"/>
    </row>
    <row r="24" customHeight="1" spans="2:16">
      <c r="B24" s="25"/>
      <c r="C24" s="83">
        <v>9</v>
      </c>
      <c r="D24" s="84">
        <f ca="1">SUMIFS(销售明细表!$K:$K,销售明细表!$D:$D,DATE(辅助!$B$2,D$14,$C24))</f>
        <v>0</v>
      </c>
      <c r="E24" s="85">
        <f ca="1">SUMIFS(销售明细表!$K:$K,销售明细表!$D:$D,DATE(辅助!$B$2,E$14,$C24))</f>
        <v>0</v>
      </c>
      <c r="F24" s="84">
        <f ca="1">SUMIFS(销售明细表!$K:$K,销售明细表!$D:$D,DATE(辅助!$B$2,F$14,$C24))</f>
        <v>0</v>
      </c>
      <c r="G24" s="85">
        <f ca="1">SUMIFS(销售明细表!$K:$K,销售明细表!$D:$D,DATE(辅助!$B$2,G$14,$C24))</f>
        <v>0</v>
      </c>
      <c r="H24" s="84">
        <f ca="1">SUMIFS(销售明细表!$K:$K,销售明细表!$D:$D,DATE(辅助!$B$2,H$14,$C24))</f>
        <v>0</v>
      </c>
      <c r="I24" s="85">
        <f ca="1">SUMIFS(销售明细表!$K:$K,销售明细表!$D:$D,DATE(辅助!$B$2,I$14,$C24))</f>
        <v>0</v>
      </c>
      <c r="J24" s="84">
        <f ca="1">SUMIFS(销售明细表!$K:$K,销售明细表!$D:$D,DATE(辅助!$B$2,J$14,$C24))</f>
        <v>0</v>
      </c>
      <c r="K24" s="85">
        <f ca="1">SUMIFS(销售明细表!$K:$K,销售明细表!$D:$D,DATE(辅助!$B$2,K$14,$C24))</f>
        <v>0</v>
      </c>
      <c r="L24" s="84">
        <f ca="1">SUMIFS(销售明细表!$K:$K,销售明细表!$D:$D,DATE(辅助!$B$2,L$14,$C24))</f>
        <v>0</v>
      </c>
      <c r="M24" s="85">
        <f ca="1">SUMIFS(销售明细表!$K:$K,销售明细表!$D:$D,DATE(辅助!$B$2,M$14,$C24))</f>
        <v>0</v>
      </c>
      <c r="N24" s="84">
        <f ca="1">SUMIFS(销售明细表!$K:$K,销售明细表!$D:$D,DATE(辅助!$B$2,N$14,$C24))</f>
        <v>0</v>
      </c>
      <c r="O24" s="85">
        <f ca="1">SUMIFS(销售明细表!$K:$K,销售明细表!$D:$D,DATE(辅助!$B$2,O$14,$C24))</f>
        <v>0</v>
      </c>
      <c r="P24" s="25"/>
    </row>
    <row r="25" customHeight="1" spans="2:16">
      <c r="B25" s="25"/>
      <c r="C25" s="83">
        <v>10</v>
      </c>
      <c r="D25" s="84">
        <f ca="1">SUMIFS(销售明细表!$K:$K,销售明细表!$D:$D,DATE(辅助!$B$2,D$14,$C25))</f>
        <v>0</v>
      </c>
      <c r="E25" s="85">
        <f ca="1">SUMIFS(销售明细表!$K:$K,销售明细表!$D:$D,DATE(辅助!$B$2,E$14,$C25))</f>
        <v>0</v>
      </c>
      <c r="F25" s="84">
        <f ca="1">SUMIFS(销售明细表!$K:$K,销售明细表!$D:$D,DATE(辅助!$B$2,F$14,$C25))</f>
        <v>0</v>
      </c>
      <c r="G25" s="85">
        <f ca="1">SUMIFS(销售明细表!$K:$K,销售明细表!$D:$D,DATE(辅助!$B$2,G$14,$C25))</f>
        <v>0</v>
      </c>
      <c r="H25" s="84">
        <f ca="1">SUMIFS(销售明细表!$K:$K,销售明细表!$D:$D,DATE(辅助!$B$2,H$14,$C25))</f>
        <v>0</v>
      </c>
      <c r="I25" s="85">
        <f ca="1">SUMIFS(销售明细表!$K:$K,销售明细表!$D:$D,DATE(辅助!$B$2,I$14,$C25))</f>
        <v>0</v>
      </c>
      <c r="J25" s="84">
        <f ca="1">SUMIFS(销售明细表!$K:$K,销售明细表!$D:$D,DATE(辅助!$B$2,J$14,$C25))</f>
        <v>0</v>
      </c>
      <c r="K25" s="85">
        <f ca="1">SUMIFS(销售明细表!$K:$K,销售明细表!$D:$D,DATE(辅助!$B$2,K$14,$C25))</f>
        <v>0</v>
      </c>
      <c r="L25" s="84">
        <f ca="1">SUMIFS(销售明细表!$K:$K,销售明细表!$D:$D,DATE(辅助!$B$2,L$14,$C25))</f>
        <v>0</v>
      </c>
      <c r="M25" s="85">
        <f ca="1">SUMIFS(销售明细表!$K:$K,销售明细表!$D:$D,DATE(辅助!$B$2,M$14,$C25))</f>
        <v>0</v>
      </c>
      <c r="N25" s="84">
        <f ca="1">SUMIFS(销售明细表!$K:$K,销售明细表!$D:$D,DATE(辅助!$B$2,N$14,$C25))</f>
        <v>0</v>
      </c>
      <c r="O25" s="85">
        <f ca="1">SUMIFS(销售明细表!$K:$K,销售明细表!$D:$D,DATE(辅助!$B$2,O$14,$C25))</f>
        <v>0</v>
      </c>
      <c r="P25" s="25"/>
    </row>
    <row r="26" customHeight="1" spans="2:16">
      <c r="B26" s="25"/>
      <c r="C26" s="83">
        <v>11</v>
      </c>
      <c r="D26" s="84">
        <f ca="1">SUMIFS(销售明细表!$K:$K,销售明细表!$D:$D,DATE(辅助!$B$2,D$14,$C26))</f>
        <v>0</v>
      </c>
      <c r="E26" s="85">
        <f ca="1">SUMIFS(销售明细表!$K:$K,销售明细表!$D:$D,DATE(辅助!$B$2,E$14,$C26))</f>
        <v>0</v>
      </c>
      <c r="F26" s="84">
        <f ca="1">SUMIFS(销售明细表!$K:$K,销售明细表!$D:$D,DATE(辅助!$B$2,F$14,$C26))</f>
        <v>0</v>
      </c>
      <c r="G26" s="85">
        <f ca="1">SUMIFS(销售明细表!$K:$K,销售明细表!$D:$D,DATE(辅助!$B$2,G$14,$C26))</f>
        <v>0</v>
      </c>
      <c r="H26" s="84">
        <f ca="1">SUMIFS(销售明细表!$K:$K,销售明细表!$D:$D,DATE(辅助!$B$2,H$14,$C26))</f>
        <v>0</v>
      </c>
      <c r="I26" s="85">
        <f ca="1">SUMIFS(销售明细表!$K:$K,销售明细表!$D:$D,DATE(辅助!$B$2,I$14,$C26))</f>
        <v>0</v>
      </c>
      <c r="J26" s="84">
        <f ca="1">SUMIFS(销售明细表!$K:$K,销售明细表!$D:$D,DATE(辅助!$B$2,J$14,$C26))</f>
        <v>0</v>
      </c>
      <c r="K26" s="85">
        <f ca="1">SUMIFS(销售明细表!$K:$K,销售明细表!$D:$D,DATE(辅助!$B$2,K$14,$C26))</f>
        <v>0</v>
      </c>
      <c r="L26" s="84">
        <f ca="1">SUMIFS(销售明细表!$K:$K,销售明细表!$D:$D,DATE(辅助!$B$2,L$14,$C26))</f>
        <v>0</v>
      </c>
      <c r="M26" s="85">
        <f ca="1">SUMIFS(销售明细表!$K:$K,销售明细表!$D:$D,DATE(辅助!$B$2,M$14,$C26))</f>
        <v>0</v>
      </c>
      <c r="N26" s="84">
        <f ca="1">SUMIFS(销售明细表!$K:$K,销售明细表!$D:$D,DATE(辅助!$B$2,N$14,$C26))</f>
        <v>0</v>
      </c>
      <c r="O26" s="85">
        <f ca="1">SUMIFS(销售明细表!$K:$K,销售明细表!$D:$D,DATE(辅助!$B$2,O$14,$C26))</f>
        <v>0</v>
      </c>
      <c r="P26" s="25"/>
    </row>
    <row r="27" customHeight="1" spans="2:16">
      <c r="B27" s="25"/>
      <c r="C27" s="83">
        <v>12</v>
      </c>
      <c r="D27" s="84">
        <f ca="1">SUMIFS(销售明细表!$K:$K,销售明细表!$D:$D,DATE(辅助!$B$2,D$14,$C27))</f>
        <v>0</v>
      </c>
      <c r="E27" s="85">
        <f ca="1">SUMIFS(销售明细表!$K:$K,销售明细表!$D:$D,DATE(辅助!$B$2,E$14,$C27))</f>
        <v>0</v>
      </c>
      <c r="F27" s="84">
        <f ca="1">SUMIFS(销售明细表!$K:$K,销售明细表!$D:$D,DATE(辅助!$B$2,F$14,$C27))</f>
        <v>0</v>
      </c>
      <c r="G27" s="85">
        <f ca="1">SUMIFS(销售明细表!$K:$K,销售明细表!$D:$D,DATE(辅助!$B$2,G$14,$C27))</f>
        <v>0</v>
      </c>
      <c r="H27" s="84">
        <f ca="1">SUMIFS(销售明细表!$K:$K,销售明细表!$D:$D,DATE(辅助!$B$2,H$14,$C27))</f>
        <v>0</v>
      </c>
      <c r="I27" s="85">
        <f ca="1">SUMIFS(销售明细表!$K:$K,销售明细表!$D:$D,DATE(辅助!$B$2,I$14,$C27))</f>
        <v>0</v>
      </c>
      <c r="J27" s="84">
        <f ca="1">SUMIFS(销售明细表!$K:$K,销售明细表!$D:$D,DATE(辅助!$B$2,J$14,$C27))</f>
        <v>0</v>
      </c>
      <c r="K27" s="85">
        <f ca="1">SUMIFS(销售明细表!$K:$K,销售明细表!$D:$D,DATE(辅助!$B$2,K$14,$C27))</f>
        <v>0</v>
      </c>
      <c r="L27" s="84">
        <f ca="1">SUMIFS(销售明细表!$K:$K,销售明细表!$D:$D,DATE(辅助!$B$2,L$14,$C27))</f>
        <v>0</v>
      </c>
      <c r="M27" s="85">
        <f ca="1">SUMIFS(销售明细表!$K:$K,销售明细表!$D:$D,DATE(辅助!$B$2,M$14,$C27))</f>
        <v>0</v>
      </c>
      <c r="N27" s="84">
        <f ca="1">SUMIFS(销售明细表!$K:$K,销售明细表!$D:$D,DATE(辅助!$B$2,N$14,$C27))</f>
        <v>0</v>
      </c>
      <c r="O27" s="85">
        <f ca="1">SUMIFS(销售明细表!$K:$K,销售明细表!$D:$D,DATE(辅助!$B$2,O$14,$C27))</f>
        <v>0</v>
      </c>
      <c r="P27" s="25"/>
    </row>
    <row r="28" customHeight="1" spans="2:16">
      <c r="B28" s="25"/>
      <c r="C28" s="83">
        <v>13</v>
      </c>
      <c r="D28" s="84">
        <f ca="1">SUMIFS(销售明细表!$K:$K,销售明细表!$D:$D,DATE(辅助!$B$2,D$14,$C28))</f>
        <v>0</v>
      </c>
      <c r="E28" s="85">
        <f ca="1">SUMIFS(销售明细表!$K:$K,销售明细表!$D:$D,DATE(辅助!$B$2,E$14,$C28))</f>
        <v>0</v>
      </c>
      <c r="F28" s="84">
        <f ca="1">SUMIFS(销售明细表!$K:$K,销售明细表!$D:$D,DATE(辅助!$B$2,F$14,$C28))</f>
        <v>0</v>
      </c>
      <c r="G28" s="85">
        <f ca="1">SUMIFS(销售明细表!$K:$K,销售明细表!$D:$D,DATE(辅助!$B$2,G$14,$C28))</f>
        <v>0</v>
      </c>
      <c r="H28" s="84">
        <f ca="1">SUMIFS(销售明细表!$K:$K,销售明细表!$D:$D,DATE(辅助!$B$2,H$14,$C28))</f>
        <v>0</v>
      </c>
      <c r="I28" s="85">
        <f ca="1">SUMIFS(销售明细表!$K:$K,销售明细表!$D:$D,DATE(辅助!$B$2,I$14,$C28))</f>
        <v>0</v>
      </c>
      <c r="J28" s="84">
        <f ca="1">SUMIFS(销售明细表!$K:$K,销售明细表!$D:$D,DATE(辅助!$B$2,J$14,$C28))</f>
        <v>0</v>
      </c>
      <c r="K28" s="85">
        <f ca="1">SUMIFS(销售明细表!$K:$K,销售明细表!$D:$D,DATE(辅助!$B$2,K$14,$C28))</f>
        <v>0</v>
      </c>
      <c r="L28" s="84">
        <f ca="1">SUMIFS(销售明细表!$K:$K,销售明细表!$D:$D,DATE(辅助!$B$2,L$14,$C28))</f>
        <v>0</v>
      </c>
      <c r="M28" s="85">
        <f ca="1">SUMIFS(销售明细表!$K:$K,销售明细表!$D:$D,DATE(辅助!$B$2,M$14,$C28))</f>
        <v>0</v>
      </c>
      <c r="N28" s="84">
        <f ca="1">SUMIFS(销售明细表!$K:$K,销售明细表!$D:$D,DATE(辅助!$B$2,N$14,$C28))</f>
        <v>0</v>
      </c>
      <c r="O28" s="85">
        <f ca="1">SUMIFS(销售明细表!$K:$K,销售明细表!$D:$D,DATE(辅助!$B$2,O$14,$C28))</f>
        <v>0</v>
      </c>
      <c r="P28" s="25"/>
    </row>
    <row r="29" customHeight="1" spans="2:16">
      <c r="B29" s="25"/>
      <c r="C29" s="83">
        <v>14</v>
      </c>
      <c r="D29" s="84">
        <f ca="1">SUMIFS(销售明细表!$K:$K,销售明细表!$D:$D,DATE(辅助!$B$2,D$14,$C29))</f>
        <v>0</v>
      </c>
      <c r="E29" s="85">
        <f ca="1">SUMIFS(销售明细表!$K:$K,销售明细表!$D:$D,DATE(辅助!$B$2,E$14,$C29))</f>
        <v>0</v>
      </c>
      <c r="F29" s="84">
        <f ca="1">SUMIFS(销售明细表!$K:$K,销售明细表!$D:$D,DATE(辅助!$B$2,F$14,$C29))</f>
        <v>0</v>
      </c>
      <c r="G29" s="85">
        <f ca="1">SUMIFS(销售明细表!$K:$K,销售明细表!$D:$D,DATE(辅助!$B$2,G$14,$C29))</f>
        <v>0</v>
      </c>
      <c r="H29" s="84">
        <f ca="1">SUMIFS(销售明细表!$K:$K,销售明细表!$D:$D,DATE(辅助!$B$2,H$14,$C29))</f>
        <v>0</v>
      </c>
      <c r="I29" s="85">
        <f ca="1">SUMIFS(销售明细表!$K:$K,销售明细表!$D:$D,DATE(辅助!$B$2,I$14,$C29))</f>
        <v>0</v>
      </c>
      <c r="J29" s="84">
        <f ca="1">SUMIFS(销售明细表!$K:$K,销售明细表!$D:$D,DATE(辅助!$B$2,J$14,$C29))</f>
        <v>0</v>
      </c>
      <c r="K29" s="85">
        <f ca="1">SUMIFS(销售明细表!$K:$K,销售明细表!$D:$D,DATE(辅助!$B$2,K$14,$C29))</f>
        <v>0</v>
      </c>
      <c r="L29" s="84">
        <f ca="1">SUMIFS(销售明细表!$K:$K,销售明细表!$D:$D,DATE(辅助!$B$2,L$14,$C29))</f>
        <v>0</v>
      </c>
      <c r="M29" s="85">
        <f ca="1">SUMIFS(销售明细表!$K:$K,销售明细表!$D:$D,DATE(辅助!$B$2,M$14,$C29))</f>
        <v>0</v>
      </c>
      <c r="N29" s="84">
        <f ca="1">SUMIFS(销售明细表!$K:$K,销售明细表!$D:$D,DATE(辅助!$B$2,N$14,$C29))</f>
        <v>0</v>
      </c>
      <c r="O29" s="85">
        <f ca="1">SUMIFS(销售明细表!$K:$K,销售明细表!$D:$D,DATE(辅助!$B$2,O$14,$C29))</f>
        <v>0</v>
      </c>
      <c r="P29" s="25"/>
    </row>
    <row r="30" customHeight="1" spans="2:16">
      <c r="B30" s="25"/>
      <c r="C30" s="83">
        <v>15</v>
      </c>
      <c r="D30" s="84">
        <f ca="1">SUMIFS(销售明细表!$K:$K,销售明细表!$D:$D,DATE(辅助!$B$2,D$14,$C30))</f>
        <v>0</v>
      </c>
      <c r="E30" s="85">
        <f ca="1">SUMIFS(销售明细表!$K:$K,销售明细表!$D:$D,DATE(辅助!$B$2,E$14,$C30))</f>
        <v>0</v>
      </c>
      <c r="F30" s="84">
        <f ca="1">SUMIFS(销售明细表!$K:$K,销售明细表!$D:$D,DATE(辅助!$B$2,F$14,$C30))</f>
        <v>0</v>
      </c>
      <c r="G30" s="85">
        <f ca="1">SUMIFS(销售明细表!$K:$K,销售明细表!$D:$D,DATE(辅助!$B$2,G$14,$C30))</f>
        <v>0</v>
      </c>
      <c r="H30" s="84">
        <f ca="1">SUMIFS(销售明细表!$K:$K,销售明细表!$D:$D,DATE(辅助!$B$2,H$14,$C30))</f>
        <v>0</v>
      </c>
      <c r="I30" s="85">
        <f ca="1">SUMIFS(销售明细表!$K:$K,销售明细表!$D:$D,DATE(辅助!$B$2,I$14,$C30))</f>
        <v>0</v>
      </c>
      <c r="J30" s="84">
        <f ca="1">SUMIFS(销售明细表!$K:$K,销售明细表!$D:$D,DATE(辅助!$B$2,J$14,$C30))</f>
        <v>0</v>
      </c>
      <c r="K30" s="85">
        <f ca="1">SUMIFS(销售明细表!$K:$K,销售明细表!$D:$D,DATE(辅助!$B$2,K$14,$C30))</f>
        <v>13</v>
      </c>
      <c r="L30" s="84">
        <f ca="1">SUMIFS(销售明细表!$K:$K,销售明细表!$D:$D,DATE(辅助!$B$2,L$14,$C30))</f>
        <v>0</v>
      </c>
      <c r="M30" s="85">
        <f ca="1">SUMIFS(销售明细表!$K:$K,销售明细表!$D:$D,DATE(辅助!$B$2,M$14,$C30))</f>
        <v>0</v>
      </c>
      <c r="N30" s="84">
        <f ca="1">SUMIFS(销售明细表!$K:$K,销售明细表!$D:$D,DATE(辅助!$B$2,N$14,$C30))</f>
        <v>0</v>
      </c>
      <c r="O30" s="85">
        <f ca="1">SUMIFS(销售明细表!$K:$K,销售明细表!$D:$D,DATE(辅助!$B$2,O$14,$C30))</f>
        <v>0</v>
      </c>
      <c r="P30" s="25"/>
    </row>
    <row r="31" customHeight="1" spans="2:16">
      <c r="B31" s="25"/>
      <c r="C31" s="83">
        <v>16</v>
      </c>
      <c r="D31" s="84">
        <f ca="1">SUMIFS(销售明细表!$K:$K,销售明细表!$D:$D,DATE(辅助!$B$2,D$14,$C31))</f>
        <v>0</v>
      </c>
      <c r="E31" s="85">
        <f ca="1">SUMIFS(销售明细表!$K:$K,销售明细表!$D:$D,DATE(辅助!$B$2,E$14,$C31))</f>
        <v>0</v>
      </c>
      <c r="F31" s="84">
        <f ca="1">SUMIFS(销售明细表!$K:$K,销售明细表!$D:$D,DATE(辅助!$B$2,F$14,$C31))</f>
        <v>0</v>
      </c>
      <c r="G31" s="85">
        <f ca="1">SUMIFS(销售明细表!$K:$K,销售明细表!$D:$D,DATE(辅助!$B$2,G$14,$C31))</f>
        <v>0</v>
      </c>
      <c r="H31" s="84">
        <f ca="1">SUMIFS(销售明细表!$K:$K,销售明细表!$D:$D,DATE(辅助!$B$2,H$14,$C31))</f>
        <v>0</v>
      </c>
      <c r="I31" s="85">
        <f ca="1">SUMIFS(销售明细表!$K:$K,销售明细表!$D:$D,DATE(辅助!$B$2,I$14,$C31))</f>
        <v>0</v>
      </c>
      <c r="J31" s="84">
        <f ca="1">SUMIFS(销售明细表!$K:$K,销售明细表!$D:$D,DATE(辅助!$B$2,J$14,$C31))</f>
        <v>0</v>
      </c>
      <c r="K31" s="85">
        <f ca="1">SUMIFS(销售明细表!$K:$K,销售明细表!$D:$D,DATE(辅助!$B$2,K$14,$C31))</f>
        <v>0</v>
      </c>
      <c r="L31" s="84">
        <f ca="1">SUMIFS(销售明细表!$K:$K,销售明细表!$D:$D,DATE(辅助!$B$2,L$14,$C31))</f>
        <v>0</v>
      </c>
      <c r="M31" s="85">
        <f ca="1">SUMIFS(销售明细表!$K:$K,销售明细表!$D:$D,DATE(辅助!$B$2,M$14,$C31))</f>
        <v>0</v>
      </c>
      <c r="N31" s="84">
        <f ca="1">SUMIFS(销售明细表!$K:$K,销售明细表!$D:$D,DATE(辅助!$B$2,N$14,$C31))</f>
        <v>0</v>
      </c>
      <c r="O31" s="85">
        <f ca="1">SUMIFS(销售明细表!$K:$K,销售明细表!$D:$D,DATE(辅助!$B$2,O$14,$C31))</f>
        <v>0</v>
      </c>
      <c r="P31" s="25"/>
    </row>
    <row r="32" customHeight="1" spans="2:16">
      <c r="B32" s="25"/>
      <c r="C32" s="83">
        <v>17</v>
      </c>
      <c r="D32" s="84">
        <f ca="1">SUMIFS(销售明细表!$K:$K,销售明细表!$D:$D,DATE(辅助!$B$2,D$14,$C32))</f>
        <v>0</v>
      </c>
      <c r="E32" s="85">
        <f ca="1">SUMIFS(销售明细表!$K:$K,销售明细表!$D:$D,DATE(辅助!$B$2,E$14,$C32))</f>
        <v>0</v>
      </c>
      <c r="F32" s="84">
        <f ca="1">SUMIFS(销售明细表!$K:$K,销售明细表!$D:$D,DATE(辅助!$B$2,F$14,$C32))</f>
        <v>0</v>
      </c>
      <c r="G32" s="85">
        <f ca="1">SUMIFS(销售明细表!$K:$K,销售明细表!$D:$D,DATE(辅助!$B$2,G$14,$C32))</f>
        <v>0</v>
      </c>
      <c r="H32" s="84">
        <f ca="1">SUMIFS(销售明细表!$K:$K,销售明细表!$D:$D,DATE(辅助!$B$2,H$14,$C32))</f>
        <v>0</v>
      </c>
      <c r="I32" s="85">
        <f ca="1">SUMIFS(销售明细表!$K:$K,销售明细表!$D:$D,DATE(辅助!$B$2,I$14,$C32))</f>
        <v>0</v>
      </c>
      <c r="J32" s="84">
        <f ca="1">SUMIFS(销售明细表!$K:$K,销售明细表!$D:$D,DATE(辅助!$B$2,J$14,$C32))</f>
        <v>0</v>
      </c>
      <c r="K32" s="85">
        <f ca="1">SUMIFS(销售明细表!$K:$K,销售明细表!$D:$D,DATE(辅助!$B$2,K$14,$C32))</f>
        <v>0</v>
      </c>
      <c r="L32" s="84">
        <f ca="1">SUMIFS(销售明细表!$K:$K,销售明细表!$D:$D,DATE(辅助!$B$2,L$14,$C32))</f>
        <v>0</v>
      </c>
      <c r="M32" s="85">
        <f ca="1">SUMIFS(销售明细表!$K:$K,销售明细表!$D:$D,DATE(辅助!$B$2,M$14,$C32))</f>
        <v>6</v>
      </c>
      <c r="N32" s="84">
        <f ca="1">SUMIFS(销售明细表!$K:$K,销售明细表!$D:$D,DATE(辅助!$B$2,N$14,$C32))</f>
        <v>0</v>
      </c>
      <c r="O32" s="85">
        <f ca="1">SUMIFS(销售明细表!$K:$K,销售明细表!$D:$D,DATE(辅助!$B$2,O$14,$C32))</f>
        <v>0</v>
      </c>
      <c r="P32" s="25"/>
    </row>
    <row r="33" customHeight="1" spans="2:16">
      <c r="B33" s="25"/>
      <c r="C33" s="83">
        <v>18</v>
      </c>
      <c r="D33" s="84">
        <f ca="1">SUMIFS(销售明细表!$K:$K,销售明细表!$D:$D,DATE(辅助!$B$2,D$14,$C33))</f>
        <v>0</v>
      </c>
      <c r="E33" s="85">
        <f ca="1">SUMIFS(销售明细表!$K:$K,销售明细表!$D:$D,DATE(辅助!$B$2,E$14,$C33))</f>
        <v>0</v>
      </c>
      <c r="F33" s="84">
        <f ca="1">SUMIFS(销售明细表!$K:$K,销售明细表!$D:$D,DATE(辅助!$B$2,F$14,$C33))</f>
        <v>0</v>
      </c>
      <c r="G33" s="85">
        <f ca="1">SUMIFS(销售明细表!$K:$K,销售明细表!$D:$D,DATE(辅助!$B$2,G$14,$C33))</f>
        <v>0</v>
      </c>
      <c r="H33" s="84">
        <f ca="1">SUMIFS(销售明细表!$K:$K,销售明细表!$D:$D,DATE(辅助!$B$2,H$14,$C33))</f>
        <v>0</v>
      </c>
      <c r="I33" s="85">
        <f ca="1">SUMIFS(销售明细表!$K:$K,销售明细表!$D:$D,DATE(辅助!$B$2,I$14,$C33))</f>
        <v>0</v>
      </c>
      <c r="J33" s="84">
        <f ca="1">SUMIFS(销售明细表!$K:$K,销售明细表!$D:$D,DATE(辅助!$B$2,J$14,$C33))</f>
        <v>0</v>
      </c>
      <c r="K33" s="85">
        <f ca="1">SUMIFS(销售明细表!$K:$K,销售明细表!$D:$D,DATE(辅助!$B$2,K$14,$C33))</f>
        <v>0</v>
      </c>
      <c r="L33" s="84">
        <f ca="1">SUMIFS(销售明细表!$K:$K,销售明细表!$D:$D,DATE(辅助!$B$2,L$14,$C33))</f>
        <v>0</v>
      </c>
      <c r="M33" s="85">
        <f ca="1">SUMIFS(销售明细表!$K:$K,销售明细表!$D:$D,DATE(辅助!$B$2,M$14,$C33))</f>
        <v>0</v>
      </c>
      <c r="N33" s="84">
        <f ca="1">SUMIFS(销售明细表!$K:$K,销售明细表!$D:$D,DATE(辅助!$B$2,N$14,$C33))</f>
        <v>0</v>
      </c>
      <c r="O33" s="85">
        <f ca="1">SUMIFS(销售明细表!$K:$K,销售明细表!$D:$D,DATE(辅助!$B$2,O$14,$C33))</f>
        <v>0</v>
      </c>
      <c r="P33" s="25"/>
    </row>
    <row r="34" customHeight="1" spans="2:16">
      <c r="B34" s="25"/>
      <c r="C34" s="83">
        <v>19</v>
      </c>
      <c r="D34" s="84">
        <f ca="1">SUMIFS(销售明细表!$K:$K,销售明细表!$D:$D,DATE(辅助!$B$2,D$14,$C34))</f>
        <v>0</v>
      </c>
      <c r="E34" s="85">
        <f ca="1">SUMIFS(销售明细表!$K:$K,销售明细表!$D:$D,DATE(辅助!$B$2,E$14,$C34))</f>
        <v>0</v>
      </c>
      <c r="F34" s="84">
        <f ca="1">SUMIFS(销售明细表!$K:$K,销售明细表!$D:$D,DATE(辅助!$B$2,F$14,$C34))</f>
        <v>0</v>
      </c>
      <c r="G34" s="85">
        <f ca="1">SUMIFS(销售明细表!$K:$K,销售明细表!$D:$D,DATE(辅助!$B$2,G$14,$C34))</f>
        <v>0</v>
      </c>
      <c r="H34" s="84">
        <f ca="1">SUMIFS(销售明细表!$K:$K,销售明细表!$D:$D,DATE(辅助!$B$2,H$14,$C34))</f>
        <v>0</v>
      </c>
      <c r="I34" s="85">
        <f ca="1">SUMIFS(销售明细表!$K:$K,销售明细表!$D:$D,DATE(辅助!$B$2,I$14,$C34))</f>
        <v>0</v>
      </c>
      <c r="J34" s="84">
        <f ca="1">SUMIFS(销售明细表!$K:$K,销售明细表!$D:$D,DATE(辅助!$B$2,J$14,$C34))</f>
        <v>0</v>
      </c>
      <c r="K34" s="85">
        <f ca="1">SUMIFS(销售明细表!$K:$K,销售明细表!$D:$D,DATE(辅助!$B$2,K$14,$C34))</f>
        <v>0</v>
      </c>
      <c r="L34" s="84">
        <f ca="1">SUMIFS(销售明细表!$K:$K,销售明细表!$D:$D,DATE(辅助!$B$2,L$14,$C34))</f>
        <v>0</v>
      </c>
      <c r="M34" s="85">
        <f ca="1">SUMIFS(销售明细表!$K:$K,销售明细表!$D:$D,DATE(辅助!$B$2,M$14,$C34))</f>
        <v>0</v>
      </c>
      <c r="N34" s="84">
        <f ca="1">SUMIFS(销售明细表!$K:$K,销售明细表!$D:$D,DATE(辅助!$B$2,N$14,$C34))</f>
        <v>0</v>
      </c>
      <c r="O34" s="85">
        <f ca="1">SUMIFS(销售明细表!$K:$K,销售明细表!$D:$D,DATE(辅助!$B$2,O$14,$C34))</f>
        <v>0</v>
      </c>
      <c r="P34" s="25"/>
    </row>
    <row r="35" customHeight="1" spans="2:16">
      <c r="B35" s="25"/>
      <c r="C35" s="83">
        <v>20</v>
      </c>
      <c r="D35" s="84">
        <f ca="1">SUMIFS(销售明细表!$K:$K,销售明细表!$D:$D,DATE(辅助!$B$2,D$14,$C35))</f>
        <v>0</v>
      </c>
      <c r="E35" s="85">
        <f ca="1">SUMIFS(销售明细表!$K:$K,销售明细表!$D:$D,DATE(辅助!$B$2,E$14,$C35))</f>
        <v>0</v>
      </c>
      <c r="F35" s="84">
        <f ca="1">SUMIFS(销售明细表!$K:$K,销售明细表!$D:$D,DATE(辅助!$B$2,F$14,$C35))</f>
        <v>0</v>
      </c>
      <c r="G35" s="85">
        <f ca="1">SUMIFS(销售明细表!$K:$K,销售明细表!$D:$D,DATE(辅助!$B$2,G$14,$C35))</f>
        <v>0</v>
      </c>
      <c r="H35" s="84">
        <f ca="1">SUMIFS(销售明细表!$K:$K,销售明细表!$D:$D,DATE(辅助!$B$2,H$14,$C35))</f>
        <v>0</v>
      </c>
      <c r="I35" s="85">
        <f ca="1">SUMIFS(销售明细表!$K:$K,销售明细表!$D:$D,DATE(辅助!$B$2,I$14,$C35))</f>
        <v>0</v>
      </c>
      <c r="J35" s="84">
        <f ca="1">SUMIFS(销售明细表!$K:$K,销售明细表!$D:$D,DATE(辅助!$B$2,J$14,$C35))</f>
        <v>0</v>
      </c>
      <c r="K35" s="85">
        <f ca="1">SUMIFS(销售明细表!$K:$K,销售明细表!$D:$D,DATE(辅助!$B$2,K$14,$C35))</f>
        <v>0</v>
      </c>
      <c r="L35" s="84">
        <f ca="1">SUMIFS(销售明细表!$K:$K,销售明细表!$D:$D,DATE(辅助!$B$2,L$14,$C35))</f>
        <v>0</v>
      </c>
      <c r="M35" s="85">
        <f ca="1">SUMIFS(销售明细表!$K:$K,销售明细表!$D:$D,DATE(辅助!$B$2,M$14,$C35))</f>
        <v>0</v>
      </c>
      <c r="N35" s="84">
        <f ca="1">SUMIFS(销售明细表!$K:$K,销售明细表!$D:$D,DATE(辅助!$B$2,N$14,$C35))</f>
        <v>0</v>
      </c>
      <c r="O35" s="85">
        <f ca="1">SUMIFS(销售明细表!$K:$K,销售明细表!$D:$D,DATE(辅助!$B$2,O$14,$C35))</f>
        <v>0</v>
      </c>
      <c r="P35" s="25"/>
    </row>
    <row r="36" customHeight="1" spans="2:16">
      <c r="B36" s="25"/>
      <c r="C36" s="83">
        <v>21</v>
      </c>
      <c r="D36" s="84">
        <f ca="1">SUMIFS(销售明细表!$K:$K,销售明细表!$D:$D,DATE(辅助!$B$2,D$14,$C36))</f>
        <v>0</v>
      </c>
      <c r="E36" s="85">
        <f ca="1">SUMIFS(销售明细表!$K:$K,销售明细表!$D:$D,DATE(辅助!$B$2,E$14,$C36))</f>
        <v>0</v>
      </c>
      <c r="F36" s="84">
        <f ca="1">SUMIFS(销售明细表!$K:$K,销售明细表!$D:$D,DATE(辅助!$B$2,F$14,$C36))</f>
        <v>0</v>
      </c>
      <c r="G36" s="85">
        <f ca="1">SUMIFS(销售明细表!$K:$K,销售明细表!$D:$D,DATE(辅助!$B$2,G$14,$C36))</f>
        <v>0</v>
      </c>
      <c r="H36" s="84">
        <f ca="1">SUMIFS(销售明细表!$K:$K,销售明细表!$D:$D,DATE(辅助!$B$2,H$14,$C36))</f>
        <v>0</v>
      </c>
      <c r="I36" s="85">
        <f ca="1">SUMIFS(销售明细表!$K:$K,销售明细表!$D:$D,DATE(辅助!$B$2,I$14,$C36))</f>
        <v>0</v>
      </c>
      <c r="J36" s="84">
        <f ca="1">SUMIFS(销售明细表!$K:$K,销售明细表!$D:$D,DATE(辅助!$B$2,J$14,$C36))</f>
        <v>0</v>
      </c>
      <c r="K36" s="85">
        <f ca="1">SUMIFS(销售明细表!$K:$K,销售明细表!$D:$D,DATE(辅助!$B$2,K$14,$C36))</f>
        <v>0</v>
      </c>
      <c r="L36" s="84">
        <f ca="1">SUMIFS(销售明细表!$K:$K,销售明细表!$D:$D,DATE(辅助!$B$2,L$14,$C36))</f>
        <v>0</v>
      </c>
      <c r="M36" s="85">
        <f ca="1">SUMIFS(销售明细表!$K:$K,销售明细表!$D:$D,DATE(辅助!$B$2,M$14,$C36))</f>
        <v>0</v>
      </c>
      <c r="N36" s="84">
        <f ca="1">SUMIFS(销售明细表!$K:$K,销售明细表!$D:$D,DATE(辅助!$B$2,N$14,$C36))</f>
        <v>0</v>
      </c>
      <c r="O36" s="85">
        <f ca="1">SUMIFS(销售明细表!$K:$K,销售明细表!$D:$D,DATE(辅助!$B$2,O$14,$C36))</f>
        <v>0</v>
      </c>
      <c r="P36" s="25"/>
    </row>
    <row r="37" customHeight="1" spans="2:16">
      <c r="B37" s="25"/>
      <c r="C37" s="83">
        <v>22</v>
      </c>
      <c r="D37" s="84">
        <f ca="1">SUMIFS(销售明细表!$K:$K,销售明细表!$D:$D,DATE(辅助!$B$2,D$14,$C37))</f>
        <v>0</v>
      </c>
      <c r="E37" s="85">
        <f ca="1">SUMIFS(销售明细表!$K:$K,销售明细表!$D:$D,DATE(辅助!$B$2,E$14,$C37))</f>
        <v>0</v>
      </c>
      <c r="F37" s="84">
        <f ca="1">SUMIFS(销售明细表!$K:$K,销售明细表!$D:$D,DATE(辅助!$B$2,F$14,$C37))</f>
        <v>0</v>
      </c>
      <c r="G37" s="85">
        <f ca="1">SUMIFS(销售明细表!$K:$K,销售明细表!$D:$D,DATE(辅助!$B$2,G$14,$C37))</f>
        <v>0</v>
      </c>
      <c r="H37" s="84">
        <f ca="1">SUMIFS(销售明细表!$K:$K,销售明细表!$D:$D,DATE(辅助!$B$2,H$14,$C37))</f>
        <v>0</v>
      </c>
      <c r="I37" s="85">
        <f ca="1">SUMIFS(销售明细表!$K:$K,销售明细表!$D:$D,DATE(辅助!$B$2,I$14,$C37))</f>
        <v>0</v>
      </c>
      <c r="J37" s="84">
        <f ca="1">SUMIFS(销售明细表!$K:$K,销售明细表!$D:$D,DATE(辅助!$B$2,J$14,$C37))</f>
        <v>0</v>
      </c>
      <c r="K37" s="85">
        <f ca="1">SUMIFS(销售明细表!$K:$K,销售明细表!$D:$D,DATE(辅助!$B$2,K$14,$C37))</f>
        <v>0</v>
      </c>
      <c r="L37" s="84">
        <f ca="1">SUMIFS(销售明细表!$K:$K,销售明细表!$D:$D,DATE(辅助!$B$2,L$14,$C37))</f>
        <v>1</v>
      </c>
      <c r="M37" s="85">
        <f ca="1">SUMIFS(销售明细表!$K:$K,销售明细表!$D:$D,DATE(辅助!$B$2,M$14,$C37))</f>
        <v>0</v>
      </c>
      <c r="N37" s="84">
        <f ca="1">SUMIFS(销售明细表!$K:$K,销售明细表!$D:$D,DATE(辅助!$B$2,N$14,$C37))</f>
        <v>0</v>
      </c>
      <c r="O37" s="85">
        <f ca="1">SUMIFS(销售明细表!$K:$K,销售明细表!$D:$D,DATE(辅助!$B$2,O$14,$C37))</f>
        <v>0</v>
      </c>
      <c r="P37" s="25"/>
    </row>
    <row r="38" customHeight="1" spans="2:16">
      <c r="B38" s="25"/>
      <c r="C38" s="83">
        <v>23</v>
      </c>
      <c r="D38" s="84">
        <f ca="1">SUMIFS(销售明细表!$K:$K,销售明细表!$D:$D,DATE(辅助!$B$2,D$14,$C38))</f>
        <v>0</v>
      </c>
      <c r="E38" s="85">
        <f ca="1">SUMIFS(销售明细表!$K:$K,销售明细表!$D:$D,DATE(辅助!$B$2,E$14,$C38))</f>
        <v>0</v>
      </c>
      <c r="F38" s="84">
        <f ca="1">SUMIFS(销售明细表!$K:$K,销售明细表!$D:$D,DATE(辅助!$B$2,F$14,$C38))</f>
        <v>0</v>
      </c>
      <c r="G38" s="85">
        <f ca="1">SUMIFS(销售明细表!$K:$K,销售明细表!$D:$D,DATE(辅助!$B$2,G$14,$C38))</f>
        <v>0</v>
      </c>
      <c r="H38" s="84">
        <f ca="1">SUMIFS(销售明细表!$K:$K,销售明细表!$D:$D,DATE(辅助!$B$2,H$14,$C38))</f>
        <v>0</v>
      </c>
      <c r="I38" s="85">
        <f ca="1">SUMIFS(销售明细表!$K:$K,销售明细表!$D:$D,DATE(辅助!$B$2,I$14,$C38))</f>
        <v>0</v>
      </c>
      <c r="J38" s="84">
        <f ca="1">SUMIFS(销售明细表!$K:$K,销售明细表!$D:$D,DATE(辅助!$B$2,J$14,$C38))</f>
        <v>0</v>
      </c>
      <c r="K38" s="85">
        <f ca="1">SUMIFS(销售明细表!$K:$K,销售明细表!$D:$D,DATE(辅助!$B$2,K$14,$C38))</f>
        <v>0</v>
      </c>
      <c r="L38" s="84">
        <f ca="1">SUMIFS(销售明细表!$K:$K,销售明细表!$D:$D,DATE(辅助!$B$2,L$14,$C38))</f>
        <v>0</v>
      </c>
      <c r="M38" s="85">
        <f ca="1">SUMIFS(销售明细表!$K:$K,销售明细表!$D:$D,DATE(辅助!$B$2,M$14,$C38))</f>
        <v>0</v>
      </c>
      <c r="N38" s="84">
        <f ca="1">SUMIFS(销售明细表!$K:$K,销售明细表!$D:$D,DATE(辅助!$B$2,N$14,$C38))</f>
        <v>0</v>
      </c>
      <c r="O38" s="85">
        <f ca="1">SUMIFS(销售明细表!$K:$K,销售明细表!$D:$D,DATE(辅助!$B$2,O$14,$C38))</f>
        <v>0</v>
      </c>
      <c r="P38" s="25"/>
    </row>
    <row r="39" customHeight="1" spans="2:16">
      <c r="B39" s="25"/>
      <c r="C39" s="83">
        <v>24</v>
      </c>
      <c r="D39" s="84">
        <f ca="1">SUMIFS(销售明细表!$K:$K,销售明细表!$D:$D,DATE(辅助!$B$2,D$14,$C39))</f>
        <v>0</v>
      </c>
      <c r="E39" s="85">
        <f ca="1">SUMIFS(销售明细表!$K:$K,销售明细表!$D:$D,DATE(辅助!$B$2,E$14,$C39))</f>
        <v>0</v>
      </c>
      <c r="F39" s="84">
        <f ca="1">SUMIFS(销售明细表!$K:$K,销售明细表!$D:$D,DATE(辅助!$B$2,F$14,$C39))</f>
        <v>0</v>
      </c>
      <c r="G39" s="85">
        <f ca="1">SUMIFS(销售明细表!$K:$K,销售明细表!$D:$D,DATE(辅助!$B$2,G$14,$C39))</f>
        <v>0</v>
      </c>
      <c r="H39" s="84">
        <f ca="1">SUMIFS(销售明细表!$K:$K,销售明细表!$D:$D,DATE(辅助!$B$2,H$14,$C39))</f>
        <v>0</v>
      </c>
      <c r="I39" s="85">
        <f ca="1">SUMIFS(销售明细表!$K:$K,销售明细表!$D:$D,DATE(辅助!$B$2,I$14,$C39))</f>
        <v>0</v>
      </c>
      <c r="J39" s="84">
        <f ca="1">SUMIFS(销售明细表!$K:$K,销售明细表!$D:$D,DATE(辅助!$B$2,J$14,$C39))</f>
        <v>0</v>
      </c>
      <c r="K39" s="85">
        <f ca="1">SUMIFS(销售明细表!$K:$K,销售明细表!$D:$D,DATE(辅助!$B$2,K$14,$C39))</f>
        <v>0</v>
      </c>
      <c r="L39" s="84">
        <f ca="1">SUMIFS(销售明细表!$K:$K,销售明细表!$D:$D,DATE(辅助!$B$2,L$14,$C39))</f>
        <v>0</v>
      </c>
      <c r="M39" s="85">
        <f ca="1">SUMIFS(销售明细表!$K:$K,销售明细表!$D:$D,DATE(辅助!$B$2,M$14,$C39))</f>
        <v>0</v>
      </c>
      <c r="N39" s="84">
        <f ca="1">SUMIFS(销售明细表!$K:$K,销售明细表!$D:$D,DATE(辅助!$B$2,N$14,$C39))</f>
        <v>0</v>
      </c>
      <c r="O39" s="85">
        <f ca="1">SUMIFS(销售明细表!$K:$K,销售明细表!$D:$D,DATE(辅助!$B$2,O$14,$C39))</f>
        <v>0</v>
      </c>
      <c r="P39" s="25"/>
    </row>
    <row r="40" customHeight="1" spans="2:16">
      <c r="B40" s="25"/>
      <c r="C40" s="83">
        <v>25</v>
      </c>
      <c r="D40" s="84">
        <f ca="1">SUMIFS(销售明细表!$K:$K,销售明细表!$D:$D,DATE(辅助!$B$2,D$14,$C40))</f>
        <v>0</v>
      </c>
      <c r="E40" s="85">
        <f ca="1">SUMIFS(销售明细表!$K:$K,销售明细表!$D:$D,DATE(辅助!$B$2,E$14,$C40))</f>
        <v>0</v>
      </c>
      <c r="F40" s="84">
        <f ca="1">SUMIFS(销售明细表!$K:$K,销售明细表!$D:$D,DATE(辅助!$B$2,F$14,$C40))</f>
        <v>0</v>
      </c>
      <c r="G40" s="85">
        <f ca="1">SUMIFS(销售明细表!$K:$K,销售明细表!$D:$D,DATE(辅助!$B$2,G$14,$C40))</f>
        <v>0</v>
      </c>
      <c r="H40" s="84">
        <f ca="1">SUMIFS(销售明细表!$K:$K,销售明细表!$D:$D,DATE(辅助!$B$2,H$14,$C40))</f>
        <v>0</v>
      </c>
      <c r="I40" s="85">
        <f ca="1">SUMIFS(销售明细表!$K:$K,销售明细表!$D:$D,DATE(辅助!$B$2,I$14,$C40))</f>
        <v>0</v>
      </c>
      <c r="J40" s="84">
        <f ca="1">SUMIFS(销售明细表!$K:$K,销售明细表!$D:$D,DATE(辅助!$B$2,J$14,$C40))</f>
        <v>0</v>
      </c>
      <c r="K40" s="85">
        <f ca="1">SUMIFS(销售明细表!$K:$K,销售明细表!$D:$D,DATE(辅助!$B$2,K$14,$C40))</f>
        <v>0</v>
      </c>
      <c r="L40" s="84">
        <f ca="1">SUMIFS(销售明细表!$K:$K,销售明细表!$D:$D,DATE(辅助!$B$2,L$14,$C40))</f>
        <v>0</v>
      </c>
      <c r="M40" s="85">
        <f ca="1">SUMIFS(销售明细表!$K:$K,销售明细表!$D:$D,DATE(辅助!$B$2,M$14,$C40))</f>
        <v>0</v>
      </c>
      <c r="N40" s="84">
        <f ca="1">SUMIFS(销售明细表!$K:$K,销售明细表!$D:$D,DATE(辅助!$B$2,N$14,$C40))</f>
        <v>0</v>
      </c>
      <c r="O40" s="85">
        <f ca="1">SUMIFS(销售明细表!$K:$K,销售明细表!$D:$D,DATE(辅助!$B$2,O$14,$C40))</f>
        <v>0</v>
      </c>
      <c r="P40" s="25"/>
    </row>
    <row r="41" customHeight="1" spans="2:16">
      <c r="B41" s="25"/>
      <c r="C41" s="83">
        <v>26</v>
      </c>
      <c r="D41" s="84">
        <f ca="1">SUMIFS(销售明细表!$K:$K,销售明细表!$D:$D,DATE(辅助!$B$2,D$14,$C41))</f>
        <v>0</v>
      </c>
      <c r="E41" s="85">
        <f ca="1">SUMIFS(销售明细表!$K:$K,销售明细表!$D:$D,DATE(辅助!$B$2,E$14,$C41))</f>
        <v>0</v>
      </c>
      <c r="F41" s="84">
        <f ca="1">SUMIFS(销售明细表!$K:$K,销售明细表!$D:$D,DATE(辅助!$B$2,F$14,$C41))</f>
        <v>0</v>
      </c>
      <c r="G41" s="85">
        <f ca="1">SUMIFS(销售明细表!$K:$K,销售明细表!$D:$D,DATE(辅助!$B$2,G$14,$C41))</f>
        <v>0</v>
      </c>
      <c r="H41" s="84">
        <f ca="1">SUMIFS(销售明细表!$K:$K,销售明细表!$D:$D,DATE(辅助!$B$2,H$14,$C41))</f>
        <v>0</v>
      </c>
      <c r="I41" s="85">
        <f ca="1">SUMIFS(销售明细表!$K:$K,销售明细表!$D:$D,DATE(辅助!$B$2,I$14,$C41))</f>
        <v>0</v>
      </c>
      <c r="J41" s="84">
        <f ca="1">SUMIFS(销售明细表!$K:$K,销售明细表!$D:$D,DATE(辅助!$B$2,J$14,$C41))</f>
        <v>0</v>
      </c>
      <c r="K41" s="85">
        <f ca="1">SUMIFS(销售明细表!$K:$K,销售明细表!$D:$D,DATE(辅助!$B$2,K$14,$C41))</f>
        <v>0</v>
      </c>
      <c r="L41" s="84">
        <f ca="1">SUMIFS(销售明细表!$K:$K,销售明细表!$D:$D,DATE(辅助!$B$2,L$14,$C41))</f>
        <v>0</v>
      </c>
      <c r="M41" s="85">
        <f ca="1">SUMIFS(销售明细表!$K:$K,销售明细表!$D:$D,DATE(辅助!$B$2,M$14,$C41))</f>
        <v>0</v>
      </c>
      <c r="N41" s="84">
        <f ca="1">SUMIFS(销售明细表!$K:$K,销售明细表!$D:$D,DATE(辅助!$B$2,N$14,$C41))</f>
        <v>0</v>
      </c>
      <c r="O41" s="85">
        <f ca="1">SUMIFS(销售明细表!$K:$K,销售明细表!$D:$D,DATE(辅助!$B$2,O$14,$C41))</f>
        <v>0</v>
      </c>
      <c r="P41" s="25"/>
    </row>
    <row r="42" customHeight="1" spans="2:16">
      <c r="B42" s="25"/>
      <c r="C42" s="83">
        <v>27</v>
      </c>
      <c r="D42" s="84">
        <f ca="1">SUMIFS(销售明细表!$K:$K,销售明细表!$D:$D,DATE(辅助!$B$2,D$14,$C42))</f>
        <v>0</v>
      </c>
      <c r="E42" s="85">
        <f ca="1">SUMIFS(销售明细表!$K:$K,销售明细表!$D:$D,DATE(辅助!$B$2,E$14,$C42))</f>
        <v>0</v>
      </c>
      <c r="F42" s="84">
        <f ca="1">SUMIFS(销售明细表!$K:$K,销售明细表!$D:$D,DATE(辅助!$B$2,F$14,$C42))</f>
        <v>0</v>
      </c>
      <c r="G42" s="85">
        <f ca="1">SUMIFS(销售明细表!$K:$K,销售明细表!$D:$D,DATE(辅助!$B$2,G$14,$C42))</f>
        <v>0</v>
      </c>
      <c r="H42" s="84">
        <f ca="1">SUMIFS(销售明细表!$K:$K,销售明细表!$D:$D,DATE(辅助!$B$2,H$14,$C42))</f>
        <v>0</v>
      </c>
      <c r="I42" s="85">
        <f ca="1">SUMIFS(销售明细表!$K:$K,销售明细表!$D:$D,DATE(辅助!$B$2,I$14,$C42))</f>
        <v>0</v>
      </c>
      <c r="J42" s="84">
        <f ca="1">SUMIFS(销售明细表!$K:$K,销售明细表!$D:$D,DATE(辅助!$B$2,J$14,$C42))</f>
        <v>0</v>
      </c>
      <c r="K42" s="85">
        <f ca="1">SUMIFS(销售明细表!$K:$K,销售明细表!$D:$D,DATE(辅助!$B$2,K$14,$C42))</f>
        <v>0</v>
      </c>
      <c r="L42" s="84">
        <f ca="1">SUMIFS(销售明细表!$K:$K,销售明细表!$D:$D,DATE(辅助!$B$2,L$14,$C42))</f>
        <v>0</v>
      </c>
      <c r="M42" s="85">
        <f ca="1">SUMIFS(销售明细表!$K:$K,销售明细表!$D:$D,DATE(辅助!$B$2,M$14,$C42))</f>
        <v>0</v>
      </c>
      <c r="N42" s="84">
        <f ca="1">SUMIFS(销售明细表!$K:$K,销售明细表!$D:$D,DATE(辅助!$B$2,N$14,$C42))</f>
        <v>0</v>
      </c>
      <c r="O42" s="85">
        <f ca="1">SUMIFS(销售明细表!$K:$K,销售明细表!$D:$D,DATE(辅助!$B$2,O$14,$C42))</f>
        <v>0</v>
      </c>
      <c r="P42" s="25"/>
    </row>
    <row r="43" customHeight="1" spans="2:16">
      <c r="B43" s="25"/>
      <c r="C43" s="83">
        <v>28</v>
      </c>
      <c r="D43" s="84">
        <f ca="1">SUMIFS(销售明细表!$K:$K,销售明细表!$D:$D,DATE(辅助!$B$2,D$14,$C43))</f>
        <v>0</v>
      </c>
      <c r="E43" s="85">
        <f ca="1">SUMIFS(销售明细表!$K:$K,销售明细表!$D:$D,DATE(辅助!$B$2,E$14,$C43))</f>
        <v>0</v>
      </c>
      <c r="F43" s="84">
        <f ca="1">SUMIFS(销售明细表!$K:$K,销售明细表!$D:$D,DATE(辅助!$B$2,F$14,$C43))</f>
        <v>0</v>
      </c>
      <c r="G43" s="85">
        <f ca="1">SUMIFS(销售明细表!$K:$K,销售明细表!$D:$D,DATE(辅助!$B$2,G$14,$C43))</f>
        <v>0</v>
      </c>
      <c r="H43" s="84">
        <f ca="1">SUMIFS(销售明细表!$K:$K,销售明细表!$D:$D,DATE(辅助!$B$2,H$14,$C43))</f>
        <v>0</v>
      </c>
      <c r="I43" s="85">
        <f ca="1">SUMIFS(销售明细表!$K:$K,销售明细表!$D:$D,DATE(辅助!$B$2,I$14,$C43))</f>
        <v>0</v>
      </c>
      <c r="J43" s="84">
        <f ca="1">SUMIFS(销售明细表!$K:$K,销售明细表!$D:$D,DATE(辅助!$B$2,J$14,$C43))</f>
        <v>0</v>
      </c>
      <c r="K43" s="85">
        <f ca="1">SUMIFS(销售明细表!$K:$K,销售明细表!$D:$D,DATE(辅助!$B$2,K$14,$C43))</f>
        <v>0</v>
      </c>
      <c r="L43" s="84">
        <f ca="1">SUMIFS(销售明细表!$K:$K,销售明细表!$D:$D,DATE(辅助!$B$2,L$14,$C43))</f>
        <v>0</v>
      </c>
      <c r="M43" s="85">
        <f ca="1">SUMIFS(销售明细表!$K:$K,销售明细表!$D:$D,DATE(辅助!$B$2,M$14,$C43))</f>
        <v>0</v>
      </c>
      <c r="N43" s="84">
        <f ca="1">SUMIFS(销售明细表!$K:$K,销售明细表!$D:$D,DATE(辅助!$B$2,N$14,$C43))</f>
        <v>0</v>
      </c>
      <c r="O43" s="85">
        <f ca="1">SUMIFS(销售明细表!$K:$K,销售明细表!$D:$D,DATE(辅助!$B$2,O$14,$C43))</f>
        <v>0</v>
      </c>
      <c r="P43" s="25"/>
    </row>
    <row r="44" customHeight="1" spans="2:16">
      <c r="B44" s="25"/>
      <c r="C44" s="83">
        <v>29</v>
      </c>
      <c r="D44" s="84">
        <f ca="1">SUMIFS(销售明细表!$K:$K,销售明细表!$D:$D,DATE(辅助!$B$2,D$14,$C44))</f>
        <v>0</v>
      </c>
      <c r="E44" s="85" t="str">
        <f ca="1">IF(DAY(EOMONTH(DATE(辅助!$B$2,2,1),0))=29,SUMIFS(销售明细表!$K:$K,销售明细表!$D:$D,DATE(辅助!$B$2,E$14,$C44)),"/")</f>
        <v>/</v>
      </c>
      <c r="F44" s="84">
        <f ca="1">SUMIFS(销售明细表!$K:$K,销售明细表!$D:$D,DATE(辅助!$B$2,F$14,$C44))</f>
        <v>0</v>
      </c>
      <c r="G44" s="85">
        <f ca="1">SUMIFS(销售明细表!$K:$K,销售明细表!$D:$D,DATE(辅助!$B$2,G$14,$C44))</f>
        <v>0</v>
      </c>
      <c r="H44" s="84">
        <f ca="1">SUMIFS(销售明细表!$K:$K,销售明细表!$D:$D,DATE(辅助!$B$2,H$14,$C44))</f>
        <v>0</v>
      </c>
      <c r="I44" s="85">
        <f ca="1">SUMIFS(销售明细表!$K:$K,销售明细表!$D:$D,DATE(辅助!$B$2,I$14,$C44))</f>
        <v>0</v>
      </c>
      <c r="J44" s="84">
        <f ca="1">SUMIFS(销售明细表!$K:$K,销售明细表!$D:$D,DATE(辅助!$B$2,J$14,$C44))</f>
        <v>0</v>
      </c>
      <c r="K44" s="85">
        <f ca="1">SUMIFS(销售明细表!$K:$K,销售明细表!$D:$D,DATE(辅助!$B$2,K$14,$C44))</f>
        <v>0</v>
      </c>
      <c r="L44" s="84">
        <f ca="1">SUMIFS(销售明细表!$K:$K,销售明细表!$D:$D,DATE(辅助!$B$2,L$14,$C44))</f>
        <v>0</v>
      </c>
      <c r="M44" s="85">
        <f ca="1">SUMIFS(销售明细表!$K:$K,销售明细表!$D:$D,DATE(辅助!$B$2,M$14,$C44))</f>
        <v>0</v>
      </c>
      <c r="N44" s="84">
        <f ca="1">SUMIFS(销售明细表!$K:$K,销售明细表!$D:$D,DATE(辅助!$B$2,N$14,$C44))</f>
        <v>0</v>
      </c>
      <c r="O44" s="85">
        <f ca="1">SUMIFS(销售明细表!$K:$K,销售明细表!$D:$D,DATE(辅助!$B$2,O$14,$C44))</f>
        <v>0</v>
      </c>
      <c r="P44" s="25"/>
    </row>
    <row r="45" customHeight="1" spans="2:16">
      <c r="B45" s="25"/>
      <c r="C45" s="83">
        <v>30</v>
      </c>
      <c r="D45" s="84">
        <f ca="1">SUMIFS(销售明细表!$K:$K,销售明细表!$D:$D,DATE(辅助!$B$2,D$14,$C45))</f>
        <v>0</v>
      </c>
      <c r="E45" s="85" t="s">
        <v>40</v>
      </c>
      <c r="F45" s="84">
        <f ca="1">SUMIFS(销售明细表!$K:$K,销售明细表!$D:$D,DATE(辅助!$B$2,F$14,$C45))</f>
        <v>0</v>
      </c>
      <c r="G45" s="85">
        <f ca="1">SUMIFS(销售明细表!$K:$K,销售明细表!$D:$D,DATE(辅助!$B$2,G$14,$C45))</f>
        <v>0</v>
      </c>
      <c r="H45" s="84">
        <f ca="1">SUMIFS(销售明细表!$K:$K,销售明细表!$D:$D,DATE(辅助!$B$2,H$14,$C45))</f>
        <v>0</v>
      </c>
      <c r="I45" s="85">
        <f ca="1">SUMIFS(销售明细表!$K:$K,销售明细表!$D:$D,DATE(辅助!$B$2,I$14,$C45))</f>
        <v>0</v>
      </c>
      <c r="J45" s="84">
        <f ca="1">SUMIFS(销售明细表!$K:$K,销售明细表!$D:$D,DATE(辅助!$B$2,J$14,$C45))</f>
        <v>0</v>
      </c>
      <c r="K45" s="85">
        <f ca="1">SUMIFS(销售明细表!$K:$K,销售明细表!$D:$D,DATE(辅助!$B$2,K$14,$C45))</f>
        <v>0</v>
      </c>
      <c r="L45" s="84">
        <f ca="1">SUMIFS(销售明细表!$K:$K,销售明细表!$D:$D,DATE(辅助!$B$2,L$14,$C45))</f>
        <v>0</v>
      </c>
      <c r="M45" s="85">
        <f ca="1">SUMIFS(销售明细表!$K:$K,销售明细表!$D:$D,DATE(辅助!$B$2,M$14,$C45))</f>
        <v>0</v>
      </c>
      <c r="N45" s="84">
        <f ca="1">SUMIFS(销售明细表!$K:$K,销售明细表!$D:$D,DATE(辅助!$B$2,N$14,$C45))</f>
        <v>0</v>
      </c>
      <c r="O45" s="85">
        <f ca="1">SUMIFS(销售明细表!$K:$K,销售明细表!$D:$D,DATE(辅助!$B$2,O$14,$C45))</f>
        <v>0</v>
      </c>
      <c r="P45" s="25"/>
    </row>
    <row r="46" customHeight="1" spans="2:16">
      <c r="B46" s="25"/>
      <c r="C46" s="86">
        <v>31</v>
      </c>
      <c r="D46" s="87">
        <f ca="1">SUMIFS(销售明细表!$K:$K,销售明细表!$D:$D,DATE(辅助!$B$2,D$14,$C46))</f>
        <v>0</v>
      </c>
      <c r="E46" s="88" t="s">
        <v>40</v>
      </c>
      <c r="F46" s="87">
        <f ca="1">SUMIFS(销售明细表!$K:$K,销售明细表!$D:$D,DATE(辅助!$B$2,F$14,$C46))</f>
        <v>0</v>
      </c>
      <c r="G46" s="88" t="s">
        <v>40</v>
      </c>
      <c r="H46" s="87">
        <f ca="1">SUMIFS(销售明细表!$K:$K,销售明细表!$D:$D,DATE(辅助!$B$2,H$14,$C46))</f>
        <v>0</v>
      </c>
      <c r="I46" s="88" t="s">
        <v>40</v>
      </c>
      <c r="J46" s="87">
        <f ca="1">SUMIFS(销售明细表!$K:$K,销售明细表!$D:$D,DATE(辅助!$B$2,J$14,$C46))</f>
        <v>0</v>
      </c>
      <c r="K46" s="88">
        <f ca="1">SUMIFS(销售明细表!$K:$K,销售明细表!$D:$D,DATE(辅助!$B$2,K$14,$C46))</f>
        <v>0</v>
      </c>
      <c r="L46" s="87" t="s">
        <v>40</v>
      </c>
      <c r="M46" s="88">
        <f ca="1">SUMIFS(销售明细表!$K:$K,销售明细表!$D:$D,DATE(辅助!$B$2,M$14,$C46))</f>
        <v>0</v>
      </c>
      <c r="N46" s="87" t="s">
        <v>40</v>
      </c>
      <c r="O46" s="88">
        <f ca="1">SUMIFS(销售明细表!$K:$K,销售明细表!$D:$D,DATE(辅助!$B$2,O$14,$C46))</f>
        <v>0</v>
      </c>
      <c r="P46" s="25"/>
    </row>
    <row r="47" customHeight="1" spans="2:16"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</row>
    <row r="48" customHeight="1" spans="2:16"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</row>
  </sheetData>
  <sheetProtection sheet="1" selectLockedCells="1" objects="1"/>
  <mergeCells count="1">
    <mergeCell ref="C13:O13"/>
  </mergeCells>
  <conditionalFormatting sqref="D16:O46">
    <cfRule type="cellIs" dxfId="1" priority="2" operator="equal">
      <formula>0</formula>
    </cfRule>
    <cfRule type="cellIs" dxfId="1" priority="1" operator="equal">
      <formula>"/"</formula>
    </cfRule>
  </conditionalFormatting>
  <pageMargins left="0.75" right="0.75" top="1" bottom="1" header="0.5" footer="0.5"/>
  <pageSetup paperSize="9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name="Drop Down 1" r:id="rId3">
              <controlPr defaultSize="0">
                <anchor moveWithCells="1">
                  <from>
                    <xdr:col>12</xdr:col>
                    <xdr:colOff>713740</xdr:colOff>
                    <xdr:row>3</xdr:row>
                    <xdr:rowOff>114300</xdr:rowOff>
                  </from>
                  <to>
                    <xdr:col>14</xdr:col>
                    <xdr:colOff>381000</xdr:colOff>
                    <xdr:row>4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12"/>
  <sheetViews>
    <sheetView showGridLines="0" showRowColHeaders="0" workbookViewId="0">
      <pane ySplit="2" topLeftCell="A3" activePane="bottomLeft" state="frozen"/>
      <selection/>
      <selection pane="bottomLeft" activeCell="O2" sqref="O2"/>
    </sheetView>
  </sheetViews>
  <sheetFormatPr defaultColWidth="9.57142857142857" defaultRowHeight="25" customHeight="1"/>
  <cols>
    <col min="1" max="2" width="3.71428571428571" style="9" customWidth="1"/>
    <col min="3" max="5" width="16.2857142857143" style="9" customWidth="1"/>
    <col min="6" max="6" width="16" style="9" customWidth="1"/>
    <col min="7" max="16383" width="9.57142857142857" style="9" customWidth="1"/>
    <col min="16384" max="16384" width="9.57142857142857" style="9"/>
  </cols>
  <sheetData>
    <row r="1" s="8" customFormat="1" ht="20" customHeight="1" spans="3:9">
      <c r="C1" s="8" t="s">
        <v>41</v>
      </c>
      <c r="I1" s="21"/>
    </row>
    <row r="2" ht="44" customHeight="1"/>
    <row r="3" ht="34" customHeight="1" spans="2:14"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</row>
    <row r="4" ht="78" customHeight="1" spans="2:14">
      <c r="B4" s="30"/>
      <c r="C4" s="73" t="s">
        <v>41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</row>
    <row r="5" customHeight="1" spans="2:14">
      <c r="B5" s="30"/>
      <c r="C5" s="72" t="s">
        <v>42</v>
      </c>
      <c r="D5" s="74">
        <v>43466</v>
      </c>
      <c r="E5" s="30"/>
      <c r="F5" s="30"/>
      <c r="G5" s="30"/>
      <c r="H5" s="30"/>
      <c r="I5" s="30"/>
      <c r="J5" s="30"/>
      <c r="K5" s="30"/>
      <c r="L5" s="30"/>
      <c r="M5" s="30"/>
      <c r="N5" s="30"/>
    </row>
    <row r="6" customHeight="1" spans="2:14">
      <c r="B6" s="30"/>
      <c r="C6" s="72" t="s">
        <v>43</v>
      </c>
      <c r="D6" s="74">
        <v>43749</v>
      </c>
      <c r="E6" s="30"/>
      <c r="F6" s="30"/>
      <c r="G6" s="30"/>
      <c r="H6" s="30"/>
      <c r="I6" s="30"/>
      <c r="J6" s="30"/>
      <c r="K6" s="30"/>
      <c r="L6" s="30"/>
      <c r="M6" s="30"/>
      <c r="N6" s="30"/>
    </row>
    <row r="7" ht="63" customHeight="1" spans="2:14">
      <c r="B7" s="30"/>
      <c r="C7" s="75">
        <f>SUMIFS(进货明细表!$K:$K,进货明细表!$D:$D,"&gt;="&amp;$D$5,进货明细表!$D:$D,"&lt;="&amp;$D$6)</f>
        <v>112</v>
      </c>
      <c r="D7" s="75">
        <f>SUMIFS(销售明细表!$K:$K,销售明细表!$D:$D,"&gt;="&amp;$D$5,销售明细表!$D:$D,"&lt;="&amp;$D$6)</f>
        <v>49</v>
      </c>
      <c r="E7" s="75">
        <f>D7-C7</f>
        <v>-63</v>
      </c>
      <c r="F7" s="30"/>
      <c r="G7" s="30"/>
      <c r="H7" s="30"/>
      <c r="I7" s="30"/>
      <c r="J7" s="30"/>
      <c r="K7" s="30"/>
      <c r="L7" s="30"/>
      <c r="M7" s="30"/>
      <c r="N7" s="30"/>
    </row>
    <row r="8" customHeight="1" spans="2:14">
      <c r="B8" s="30"/>
      <c r="C8" s="72" t="s">
        <v>44</v>
      </c>
      <c r="D8" s="72" t="s">
        <v>45</v>
      </c>
      <c r="E8" s="72" t="s">
        <v>46</v>
      </c>
      <c r="F8" s="30"/>
      <c r="G8" s="30"/>
      <c r="H8" s="30"/>
      <c r="I8" s="30"/>
      <c r="J8" s="30"/>
      <c r="K8" s="30"/>
      <c r="L8" s="30"/>
      <c r="M8" s="30"/>
      <c r="N8" s="30"/>
    </row>
    <row r="9" customHeight="1" spans="2:14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</row>
    <row r="10" customHeight="1" spans="2:14"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</row>
    <row r="11" customHeight="1" spans="2:14"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</row>
    <row r="12" customHeight="1" spans="2:14"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</row>
  </sheetData>
  <sheetProtection sheet="1" selectLockedCells="1" objects="1"/>
  <pageMargins left="0.75" right="0.75" top="1" bottom="1" header="0.5" footer="0.5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24"/>
  <sheetViews>
    <sheetView showGridLines="0" showRowColHeaders="0" workbookViewId="0">
      <pane ySplit="2" topLeftCell="A3" activePane="bottomLeft" state="frozen"/>
      <selection/>
      <selection pane="bottomLeft" activeCell="J6" sqref="J6"/>
    </sheetView>
  </sheetViews>
  <sheetFormatPr defaultColWidth="9.14285714285714" defaultRowHeight="24.95" customHeight="1"/>
  <cols>
    <col min="1" max="2" width="3.71428571428571" style="9" customWidth="1"/>
    <col min="3" max="3" width="18.4285714285714" style="9" customWidth="1"/>
    <col min="4" max="4" width="34.7142857142857" style="9" customWidth="1"/>
    <col min="5" max="5" width="29.4285714285714" style="9" customWidth="1"/>
    <col min="6" max="6" width="14.5714285714286" style="9" customWidth="1"/>
    <col min="7" max="7" width="18.5714285714286" style="9" customWidth="1"/>
    <col min="8" max="8" width="4.57142857142857" style="9" customWidth="1"/>
    <col min="9" max="11" width="12" style="9" customWidth="1"/>
    <col min="12" max="16384" width="9.14285714285714" style="66"/>
  </cols>
  <sheetData>
    <row r="1" s="8" customFormat="1" ht="20" customHeight="1" spans="3:9">
      <c r="C1" s="8" t="s">
        <v>47</v>
      </c>
      <c r="I1" s="21"/>
    </row>
    <row r="2" ht="44" customHeight="1"/>
    <row r="3" customHeight="1" spans="2:8">
      <c r="B3" s="30"/>
      <c r="C3" s="30"/>
      <c r="D3" s="30"/>
      <c r="E3" s="30"/>
      <c r="F3" s="30"/>
      <c r="G3" s="30"/>
      <c r="H3" s="30"/>
    </row>
    <row r="4" s="63" customFormat="1" customHeight="1" spans="2:8">
      <c r="B4" s="67"/>
      <c r="C4" s="68" t="s">
        <v>7</v>
      </c>
      <c r="D4" s="68" t="s">
        <v>8</v>
      </c>
      <c r="E4" s="68" t="s">
        <v>9</v>
      </c>
      <c r="F4" s="68" t="s">
        <v>10</v>
      </c>
      <c r="G4" s="68" t="s">
        <v>11</v>
      </c>
      <c r="H4" s="67"/>
    </row>
    <row r="5" s="64" customFormat="1" ht="33" customHeight="1" spans="2:8">
      <c r="B5" s="69"/>
      <c r="C5" s="70">
        <v>125</v>
      </c>
      <c r="D5" s="70" t="s">
        <v>33</v>
      </c>
      <c r="E5" s="70" t="s">
        <v>34</v>
      </c>
      <c r="F5" s="70" t="s">
        <v>30</v>
      </c>
      <c r="G5" s="71">
        <f>IFERROR(VLOOKUP($C$5,产品信息表!$D:$I,5,0),"")</f>
        <v>1</v>
      </c>
      <c r="H5" s="69"/>
    </row>
    <row r="6" customHeight="1" spans="2:8">
      <c r="B6" s="30"/>
      <c r="C6" s="30"/>
      <c r="D6" s="30"/>
      <c r="E6" s="30"/>
      <c r="F6" s="30"/>
      <c r="G6" s="30"/>
      <c r="H6" s="30"/>
    </row>
    <row r="7" customHeight="1" spans="2:8">
      <c r="B7" s="30"/>
      <c r="C7" s="67" t="s">
        <v>24</v>
      </c>
      <c r="D7" s="67" t="s">
        <v>25</v>
      </c>
      <c r="E7" s="67" t="s">
        <v>26</v>
      </c>
      <c r="F7" s="67" t="s">
        <v>27</v>
      </c>
      <c r="G7" s="30"/>
      <c r="H7" s="30"/>
    </row>
    <row r="8" s="65" customFormat="1" customHeight="1" spans="2:8">
      <c r="B8" s="72"/>
      <c r="C8" s="72">
        <f>IFERROR(VLOOKUP($C$5,产品信息表!$D:$I,6,0),0)</f>
        <v>12</v>
      </c>
      <c r="D8" s="72">
        <f>SUMIFS(进货明细表!$J:$J,进货明细表!$E:$E,$C$5)</f>
        <v>21</v>
      </c>
      <c r="E8" s="72">
        <f>SUMIFS(销售明细表!$J:$J,销售明细表!$E:$E,$C$5)</f>
        <v>30</v>
      </c>
      <c r="F8" s="72">
        <f>IFERROR(C8+D8-E8,0)</f>
        <v>3</v>
      </c>
      <c r="G8" s="72"/>
      <c r="H8" s="72"/>
    </row>
    <row r="9" s="65" customFormat="1" customHeight="1" spans="2:8">
      <c r="B9" s="72"/>
      <c r="C9" s="72" t="s">
        <v>48</v>
      </c>
      <c r="D9" s="72" t="s">
        <v>44</v>
      </c>
      <c r="E9" s="72" t="s">
        <v>49</v>
      </c>
      <c r="F9" s="72" t="s">
        <v>50</v>
      </c>
      <c r="G9" s="72" t="s">
        <v>51</v>
      </c>
      <c r="H9" s="72"/>
    </row>
    <row r="10" s="65" customFormat="1" customHeight="1" spans="2:8">
      <c r="B10" s="72"/>
      <c r="C10" s="72">
        <f>IFERROR(C8*$G$5,0)</f>
        <v>12</v>
      </c>
      <c r="D10" s="72">
        <f>SUMIFS(进货明细表!$K:$K,进货明细表!$E:$E,$C$5)</f>
        <v>21</v>
      </c>
      <c r="E10" s="72">
        <f>SUMIFS(销售明细表!$K:$K,销售明细表!$E:$E,$C$5)</f>
        <v>30</v>
      </c>
      <c r="F10" s="72">
        <f>IFERROR(F8*$G$5,0)</f>
        <v>3</v>
      </c>
      <c r="G10" s="72">
        <f>E10-D10</f>
        <v>9</v>
      </c>
      <c r="H10" s="72"/>
    </row>
    <row r="11" customHeight="1" spans="2:8">
      <c r="B11" s="30"/>
      <c r="C11" s="30"/>
      <c r="D11" s="30"/>
      <c r="E11" s="30"/>
      <c r="F11" s="30"/>
      <c r="G11" s="30"/>
      <c r="H11" s="30"/>
    </row>
    <row r="12" customHeight="1" spans="2:8">
      <c r="B12" s="30"/>
      <c r="C12" s="30"/>
      <c r="D12" s="30"/>
      <c r="E12" s="30"/>
      <c r="F12" s="30"/>
      <c r="G12" s="30"/>
      <c r="H12" s="30"/>
    </row>
    <row r="13" customHeight="1" spans="2:8">
      <c r="B13" s="30"/>
      <c r="C13" s="30"/>
      <c r="D13" s="30"/>
      <c r="E13" s="30"/>
      <c r="F13" s="30"/>
      <c r="G13" s="30"/>
      <c r="H13" s="30"/>
    </row>
    <row r="14" customHeight="1" spans="2:8">
      <c r="B14" s="30"/>
      <c r="C14" s="30"/>
      <c r="D14" s="30"/>
      <c r="E14" s="30"/>
      <c r="F14" s="30"/>
      <c r="G14" s="30"/>
      <c r="H14" s="30"/>
    </row>
    <row r="15" customHeight="1" spans="2:8">
      <c r="B15" s="30"/>
      <c r="C15" s="30"/>
      <c r="D15" s="30"/>
      <c r="E15" s="30"/>
      <c r="F15" s="30"/>
      <c r="G15" s="30"/>
      <c r="H15" s="30"/>
    </row>
    <row r="16" customHeight="1" spans="2:8">
      <c r="B16" s="30"/>
      <c r="C16" s="30"/>
      <c r="D16" s="30"/>
      <c r="E16" s="30"/>
      <c r="F16" s="30"/>
      <c r="G16" s="30"/>
      <c r="H16" s="30"/>
    </row>
    <row r="17" customHeight="1" spans="2:8">
      <c r="B17" s="30"/>
      <c r="C17" s="30"/>
      <c r="D17" s="30"/>
      <c r="E17" s="30"/>
      <c r="F17" s="30"/>
      <c r="G17" s="30"/>
      <c r="H17" s="30"/>
    </row>
    <row r="18" customHeight="1" spans="2:8">
      <c r="B18" s="30"/>
      <c r="C18" s="30"/>
      <c r="D18" s="30"/>
      <c r="E18" s="30"/>
      <c r="F18" s="30"/>
      <c r="G18" s="30"/>
      <c r="H18" s="30"/>
    </row>
    <row r="19" customHeight="1" spans="2:8">
      <c r="B19" s="30"/>
      <c r="C19" s="30"/>
      <c r="D19" s="30"/>
      <c r="E19" s="30"/>
      <c r="F19" s="30"/>
      <c r="G19" s="30"/>
      <c r="H19" s="30"/>
    </row>
    <row r="20" customHeight="1" spans="2:8">
      <c r="B20" s="30"/>
      <c r="C20" s="30"/>
      <c r="D20" s="30"/>
      <c r="E20" s="30"/>
      <c r="F20" s="30"/>
      <c r="G20" s="30"/>
      <c r="H20" s="30"/>
    </row>
    <row r="21" customHeight="1" spans="2:8">
      <c r="B21" s="30"/>
      <c r="C21" s="30"/>
      <c r="D21" s="30"/>
      <c r="E21" s="30"/>
      <c r="F21" s="30"/>
      <c r="G21" s="30"/>
      <c r="H21" s="30"/>
    </row>
    <row r="22" customHeight="1" spans="2:8">
      <c r="B22" s="30"/>
      <c r="C22" s="30"/>
      <c r="D22" s="30"/>
      <c r="E22" s="30"/>
      <c r="F22" s="30"/>
      <c r="G22" s="30"/>
      <c r="H22" s="30"/>
    </row>
    <row r="23" customHeight="1" spans="2:8">
      <c r="B23" s="30"/>
      <c r="C23" s="30"/>
      <c r="D23" s="30"/>
      <c r="E23" s="30"/>
      <c r="F23" s="30"/>
      <c r="G23" s="30"/>
      <c r="H23" s="30"/>
    </row>
    <row r="24" customHeight="1" spans="2:8">
      <c r="B24" s="30"/>
      <c r="C24" s="30"/>
      <c r="D24" s="30"/>
      <c r="E24" s="30"/>
      <c r="F24" s="30"/>
      <c r="G24" s="30"/>
      <c r="H24" s="30"/>
    </row>
  </sheetData>
  <sheetProtection sheet="1" selectLockedCells="1" objects="1"/>
  <pageMargins left="0.75" right="0.75" top="1" bottom="1" header="0.5" footer="0.5"/>
  <pageSetup paperSize="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10"/>
  <sheetViews>
    <sheetView showGridLines="0" showRowColHeaders="0" workbookViewId="0">
      <pane ySplit="5" topLeftCell="A6" activePane="bottomLeft" state="frozen"/>
      <selection/>
      <selection pane="bottomLeft" activeCell="K8" sqref="K8"/>
    </sheetView>
  </sheetViews>
  <sheetFormatPr defaultColWidth="9.14285714285714" defaultRowHeight="25" customHeight="1"/>
  <cols>
    <col min="1" max="1" width="3.71428571428571" style="24" customWidth="1"/>
    <col min="2" max="2" width="3.71428571428571" style="25" customWidth="1"/>
    <col min="3" max="3" width="14" style="53" customWidth="1"/>
    <col min="4" max="4" width="42.2857142857143" style="53" customWidth="1"/>
    <col min="5" max="5" width="17.7142857142857" style="53" customWidth="1"/>
    <col min="6" max="6" width="14.4285714285714" style="54" customWidth="1"/>
    <col min="7" max="7" width="14.4285714285714" style="53" customWidth="1"/>
    <col min="8" max="8" width="3.71428571428571" style="25" customWidth="1"/>
    <col min="9" max="16384" width="9.14285714285714" style="24"/>
  </cols>
  <sheetData>
    <row r="1" s="8" customFormat="1" ht="20" customHeight="1" spans="3:9">
      <c r="C1" s="8" t="s">
        <v>52</v>
      </c>
      <c r="I1" s="21"/>
    </row>
    <row r="2" s="9" customFormat="1" ht="44" customHeight="1" spans="6:6">
      <c r="F2" s="44"/>
    </row>
    <row r="3" s="9" customFormat="1" ht="42" customHeight="1" spans="2:8">
      <c r="B3" s="30"/>
      <c r="C3" s="117" t="s">
        <v>53</v>
      </c>
      <c r="D3" s="56"/>
      <c r="E3" s="56"/>
      <c r="F3" s="56"/>
      <c r="G3" s="57"/>
      <c r="H3" s="30"/>
    </row>
    <row r="4" s="9" customFormat="1" ht="20" customHeight="1" spans="2:8">
      <c r="B4" s="30"/>
      <c r="C4" s="58"/>
      <c r="D4" s="59"/>
      <c r="E4" s="59"/>
      <c r="F4" s="59"/>
      <c r="G4" s="60"/>
      <c r="H4" s="30"/>
    </row>
    <row r="5" s="23" customFormat="1" customHeight="1" spans="2:8">
      <c r="B5" s="31"/>
      <c r="C5" s="31" t="s">
        <v>54</v>
      </c>
      <c r="D5" s="31" t="s">
        <v>55</v>
      </c>
      <c r="E5" s="31" t="s">
        <v>56</v>
      </c>
      <c r="F5" s="46" t="s">
        <v>57</v>
      </c>
      <c r="G5" s="31" t="s">
        <v>58</v>
      </c>
      <c r="H5" s="31"/>
    </row>
    <row r="10" customHeight="1" spans="3:7">
      <c r="C10" s="61"/>
      <c r="D10" s="61"/>
      <c r="E10" s="61"/>
      <c r="F10" s="62"/>
      <c r="G10" s="61"/>
    </row>
  </sheetData>
  <sheetProtection sheet="1" selectLockedCells="1" objects="1"/>
  <pageMargins left="0.75" right="0.75" top="1" bottom="1" header="0.5" footer="0.5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10"/>
  <sheetViews>
    <sheetView showGridLines="0" showRowColHeaders="0" workbookViewId="0">
      <pane ySplit="4" topLeftCell="A14" activePane="bottomLeft" state="frozen"/>
      <selection/>
      <selection pane="bottomLeft" activeCell="E9" sqref="E9"/>
    </sheetView>
  </sheetViews>
  <sheetFormatPr defaultColWidth="9.14285714285714" defaultRowHeight="24.95" customHeight="1"/>
  <cols>
    <col min="1" max="1" width="3.71428571428571" style="24" customWidth="1"/>
    <col min="2" max="2" width="3.71428571428571" style="25" customWidth="1"/>
    <col min="3" max="3" width="13.7142857142857" style="26" customWidth="1"/>
    <col min="4" max="4" width="13.7142857142857" style="49" customWidth="1"/>
    <col min="5" max="5" width="13.7142857142857" style="26" customWidth="1"/>
    <col min="6" max="7" width="26.7142857142857" style="26" customWidth="1"/>
    <col min="8" max="8" width="7.71428571428571" style="26" customWidth="1"/>
    <col min="9" max="9" width="11.7142857142857" style="43" customWidth="1"/>
    <col min="10" max="10" width="11.7142857142857" style="26" customWidth="1"/>
    <col min="11" max="11" width="11.7142857142857" style="43" customWidth="1"/>
    <col min="12" max="12" width="24.7142857142857" style="26" customWidth="1"/>
    <col min="13" max="13" width="38.7142857142857" style="26" customWidth="1"/>
    <col min="14" max="14" width="17.7142857142857" style="26" customWidth="1"/>
    <col min="15" max="15" width="3.71428571428571" style="25" customWidth="1"/>
    <col min="16" max="16384" width="9.14285714285714" style="24"/>
  </cols>
  <sheetData>
    <row r="1" s="8" customFormat="1" ht="20" customHeight="1" spans="3:9">
      <c r="C1" s="8" t="s">
        <v>59</v>
      </c>
      <c r="I1" s="21"/>
    </row>
    <row r="2" s="9" customFormat="1" ht="44" customHeight="1" spans="4:11">
      <c r="D2" s="50"/>
      <c r="I2" s="44"/>
      <c r="K2" s="44"/>
    </row>
    <row r="3" s="9" customFormat="1" ht="11" customHeight="1" spans="2:15">
      <c r="B3" s="30"/>
      <c r="C3" s="30"/>
      <c r="D3" s="51"/>
      <c r="E3" s="30"/>
      <c r="F3" s="30"/>
      <c r="G3" s="30"/>
      <c r="H3" s="30"/>
      <c r="I3" s="45"/>
      <c r="J3" s="30"/>
      <c r="K3" s="45"/>
      <c r="L3" s="30"/>
      <c r="M3" s="30"/>
      <c r="N3" s="30"/>
      <c r="O3" s="30"/>
    </row>
    <row r="4" s="23" customFormat="1" customHeight="1" spans="2:15">
      <c r="B4" s="31"/>
      <c r="C4" s="31" t="s">
        <v>60</v>
      </c>
      <c r="D4" s="52" t="s">
        <v>61</v>
      </c>
      <c r="E4" s="31" t="s">
        <v>7</v>
      </c>
      <c r="F4" s="31" t="s">
        <v>8</v>
      </c>
      <c r="G4" s="31" t="s">
        <v>9</v>
      </c>
      <c r="H4" s="31" t="s">
        <v>10</v>
      </c>
      <c r="I4" s="46" t="s">
        <v>11</v>
      </c>
      <c r="J4" s="31" t="s">
        <v>12</v>
      </c>
      <c r="K4" s="46" t="s">
        <v>13</v>
      </c>
      <c r="L4" s="31" t="s">
        <v>14</v>
      </c>
      <c r="M4" s="31" t="s">
        <v>62</v>
      </c>
      <c r="N4" s="31" t="s">
        <v>63</v>
      </c>
      <c r="O4" s="31"/>
    </row>
    <row r="5" customHeight="1" spans="3:14">
      <c r="C5" s="26">
        <v>111</v>
      </c>
      <c r="D5" s="49">
        <v>43715</v>
      </c>
      <c r="E5" s="26">
        <v>123</v>
      </c>
      <c r="F5" s="26" t="s">
        <v>28</v>
      </c>
      <c r="G5" s="26" t="s">
        <v>29</v>
      </c>
      <c r="H5" s="26" t="s">
        <v>30</v>
      </c>
      <c r="I5" s="43">
        <v>1</v>
      </c>
      <c r="J5" s="26">
        <v>1</v>
      </c>
      <c r="K5" s="43">
        <v>1</v>
      </c>
      <c r="M5" s="26" t="s">
        <v>64</v>
      </c>
      <c r="N5" s="26">
        <v>18800000002</v>
      </c>
    </row>
    <row r="6" customHeight="1" spans="3:14">
      <c r="C6" s="26">
        <v>123456</v>
      </c>
      <c r="D6" s="49">
        <v>43723</v>
      </c>
      <c r="E6" s="26">
        <v>123</v>
      </c>
      <c r="F6" s="26" t="s">
        <v>28</v>
      </c>
      <c r="G6" s="26" t="s">
        <v>29</v>
      </c>
      <c r="H6" s="26" t="s">
        <v>30</v>
      </c>
      <c r="I6" s="43">
        <v>5</v>
      </c>
      <c r="J6" s="26">
        <v>10</v>
      </c>
      <c r="K6" s="43">
        <v>50</v>
      </c>
      <c r="M6" s="26" t="s">
        <v>65</v>
      </c>
      <c r="N6" s="26">
        <v>18800000004</v>
      </c>
    </row>
    <row r="7" customHeight="1" spans="3:14">
      <c r="C7" s="26">
        <v>1234567</v>
      </c>
      <c r="D7" s="49">
        <v>43730</v>
      </c>
      <c r="E7" s="26">
        <v>123</v>
      </c>
      <c r="F7" s="26" t="s">
        <v>28</v>
      </c>
      <c r="G7" s="26" t="s">
        <v>29</v>
      </c>
      <c r="H7" s="26" t="s">
        <v>30</v>
      </c>
      <c r="I7" s="43">
        <v>1</v>
      </c>
      <c r="J7" s="26">
        <v>30</v>
      </c>
      <c r="K7" s="43">
        <v>30</v>
      </c>
      <c r="M7" s="26" t="s">
        <v>64</v>
      </c>
      <c r="N7" s="26">
        <v>18800000002</v>
      </c>
    </row>
    <row r="8" customHeight="1" spans="3:14">
      <c r="C8" s="26">
        <v>12344</v>
      </c>
      <c r="D8" s="49">
        <v>43723</v>
      </c>
      <c r="E8" s="26">
        <v>125</v>
      </c>
      <c r="F8" s="26" t="s">
        <v>33</v>
      </c>
      <c r="G8" s="26" t="s">
        <v>34</v>
      </c>
      <c r="H8" s="26" t="s">
        <v>30</v>
      </c>
      <c r="I8" s="43">
        <v>1</v>
      </c>
      <c r="J8" s="26">
        <v>20</v>
      </c>
      <c r="K8" s="43">
        <v>20</v>
      </c>
      <c r="M8" s="26" t="s">
        <v>66</v>
      </c>
      <c r="N8" s="26">
        <v>18800000001</v>
      </c>
    </row>
    <row r="9" customHeight="1" spans="3:14">
      <c r="C9" s="26">
        <v>12344</v>
      </c>
      <c r="D9" s="49">
        <v>43723</v>
      </c>
      <c r="E9" s="26">
        <v>126</v>
      </c>
      <c r="F9" s="26" t="s">
        <v>35</v>
      </c>
      <c r="G9" s="26" t="s">
        <v>36</v>
      </c>
      <c r="H9" s="26" t="s">
        <v>30</v>
      </c>
      <c r="I9" s="43">
        <v>1</v>
      </c>
      <c r="J9" s="26">
        <v>10</v>
      </c>
      <c r="K9" s="43">
        <v>10</v>
      </c>
      <c r="M9" s="26" t="s">
        <v>66</v>
      </c>
      <c r="N9" s="26">
        <v>18800000001</v>
      </c>
    </row>
    <row r="10" customHeight="1" spans="3:14">
      <c r="C10" s="26">
        <v>12344</v>
      </c>
      <c r="D10" s="49">
        <v>43729</v>
      </c>
      <c r="E10" s="26">
        <v>125</v>
      </c>
      <c r="F10" s="26" t="s">
        <v>33</v>
      </c>
      <c r="G10" s="26" t="s">
        <v>34</v>
      </c>
      <c r="H10" s="26" t="s">
        <v>30</v>
      </c>
      <c r="I10" s="43">
        <v>1</v>
      </c>
      <c r="J10" s="26">
        <v>1</v>
      </c>
      <c r="K10" s="43">
        <v>1</v>
      </c>
      <c r="M10" s="26" t="s">
        <v>67</v>
      </c>
      <c r="N10" s="26">
        <v>18800000003</v>
      </c>
    </row>
  </sheetData>
  <sheetProtection sheet="1" selectLockedCells="1" objects="1"/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主页</vt:lpstr>
      <vt:lpstr>销售单</vt:lpstr>
      <vt:lpstr>进货单</vt:lpstr>
      <vt:lpstr>产品库存表</vt:lpstr>
      <vt:lpstr>销售额一览</vt:lpstr>
      <vt:lpstr>利润报表</vt:lpstr>
      <vt:lpstr>产品查询</vt:lpstr>
      <vt:lpstr>客户排行榜</vt:lpstr>
      <vt:lpstr>进货明细表</vt:lpstr>
      <vt:lpstr>销售明细表</vt:lpstr>
      <vt:lpstr>产品信息表</vt:lpstr>
      <vt:lpstr>客户信息表</vt:lpstr>
      <vt:lpstr>供应商信息表</vt:lpstr>
      <vt:lpstr>_template_help_sheet_</vt:lpstr>
      <vt:lpstr>使用说明</vt:lpstr>
      <vt:lpstr>客户排行辅助</vt:lpstr>
      <vt:lpstr>辅助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扎心</dc:creator>
  <cp:lastModifiedBy>Administrator</cp:lastModifiedBy>
  <dcterms:created xsi:type="dcterms:W3CDTF">2019-08-25T06:57:00Z</dcterms:created>
  <dcterms:modified xsi:type="dcterms:W3CDTF">2019-12-20T09:55:05Z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  <property fmtid="{D5CDD505-2E9C-101B-9397-08002B2CF9AE}" pid="3" name="KSORubyTemplateID">
    <vt:lpwstr>100014</vt:lpwstr>
  </property>
  <property fmtid="{D5CDD505-2E9C-101B-9397-08002B2CF9AE}" pid="4" name="KSODocAssistSceneID">
    <vt:r8>2</vt:r8>
  </property>
</Properties>
</file>