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HX6\Downloads\"/>
    </mc:Choice>
  </mc:AlternateContent>
  <xr:revisionPtr revIDLastSave="0" documentId="13_ncr:1_{23723F8B-B85E-4BF4-A1CE-470CEF9212F6}" xr6:coauthVersionLast="45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Deed_Date">'Ealing Property Sales'!$C$6:$C$791</definedName>
    <definedName name="Estate_Type">'Ealing Property Sales'!$I$6:$I$791</definedName>
    <definedName name="Flat_Number">'Ealing Property Sales'!$J$6:$J$791</definedName>
    <definedName name="ID">'Ealing Property Sales'!$A$6:$A$791</definedName>
    <definedName name="Month_Sold">'Ealing Property Sales'!$E$6:$E$791</definedName>
    <definedName name="New_Build?">'Ealing Property Sales'!$H$6:$H$791</definedName>
    <definedName name="Postcode">'Ealing Property Sales'!$F$6:$F$791</definedName>
    <definedName name="Price_Paid">'Ealing Property Sales'!$B$6:$B$791</definedName>
    <definedName name="Property_Type">'Ealing Property Sales'!$G$6:$G$791</definedName>
    <definedName name="Street">'Ealing Property Sales'!$L$6:$L$791</definedName>
    <definedName name="Street_Number_Flat_Name">'Ealing Property Sales'!$K$6:$K$791</definedName>
    <definedName name="Town">'Ealing Property Sales'!$M$6:$M$791</definedName>
    <definedName name="Year_Sold">'Ealing Property Sales'!$D$6:$D$791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3" l="1"/>
  <c r="C16" i="3"/>
  <c r="C15" i="3"/>
  <c r="C17" i="3"/>
  <c r="C14" i="3"/>
  <c r="C13" i="3"/>
  <c r="B14" i="3"/>
  <c r="B15" i="3"/>
  <c r="B16" i="3"/>
  <c r="B17" i="3"/>
  <c r="B18" i="3"/>
  <c r="B13" i="3"/>
  <c r="B5" i="3" l="1"/>
  <c r="B6" i="3"/>
  <c r="B7" i="3"/>
  <c r="B8" i="3"/>
  <c r="B4" i="3"/>
  <c r="J2" i="1"/>
  <c r="C3" i="1"/>
  <c r="E29" i="1" l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D5" i="3" l="1"/>
  <c r="E5" i="3"/>
  <c r="C5" i="3"/>
  <c r="C9" i="3" s="1"/>
  <c r="D4" i="3"/>
  <c r="E4" i="3"/>
  <c r="C4" i="3"/>
  <c r="C8" i="3"/>
  <c r="D8" i="3"/>
  <c r="E8" i="3"/>
  <c r="C7" i="3"/>
  <c r="D7" i="3"/>
  <c r="E7" i="3"/>
  <c r="C6" i="3"/>
  <c r="D6" i="3"/>
  <c r="E6" i="3"/>
  <c r="B9" i="3"/>
  <c r="E9" i="3" l="1"/>
  <c r="D9" i="3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<sst xmlns="http://schemas.openxmlformats.org/spreadsheetml/2006/main" count="5955" uniqueCount="1684">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</sst>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"$"#,##0.00</c:formatCode>
                <c:ptCount val="6"/>
                <c:pt idx="0">
                  <c:v>27259601</c:v>
                </c:pt>
                <c:pt idx="1">
                  <c:v>18390849</c:v>
                </c:pt>
                <c:pt idx="2">
                  <c:v>15697350</c:v>
                </c:pt>
                <c:pt idx="3">
                  <c:v>7555000</c:v>
                </c:pt>
                <c:pt idx="4">
                  <c:v>8462550</c:v>
                </c:pt>
                <c:pt idx="5">
                  <c:v>10688450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0-4480-B911-7C0556E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5368552"/>
        <c:axId val="505357728"/>
      </c:barChart>
      <c:lineChart>
        <c:grouping val="standar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3.6695100612423449E-3"/>
                  <c:y val="-0.17011993292505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37</c:v>
                </c:pt>
                <c:pt idx="1">
                  <c:v>28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0-4480-B911-7C0556E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126536"/>
        <c:axId val="502135392"/>
      </c:lineChart>
      <c:catAx>
        <c:axId val="50212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35392"/>
        <c:crosses val="autoZero"/>
        <c:auto val="1"/>
        <c:lblAlgn val="ctr"/>
        <c:lblOffset val="100"/>
        <c:noMultiLvlLbl val="0"/>
      </c:catAx>
      <c:valAx>
        <c:axId val="5021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26536"/>
        <c:crosses val="autoZero"/>
        <c:crossBetween val="between"/>
      </c:valAx>
      <c:valAx>
        <c:axId val="5053577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68552"/>
        <c:crosses val="max"/>
        <c:crossBetween val="between"/>
      </c:valAx>
      <c:catAx>
        <c:axId val="505368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3577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962025</xdr:colOff>
      <xdr:row>4</xdr:row>
      <xdr:rowOff>98425</xdr:rowOff>
    </xdr:from>
    <xdr:to>
      <xdr:col>8</xdr:col>
      <xdr:colOff>41275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4FE0C-70A3-49FC-BA9C-CD192BA31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workbookViewId="0">
      <selection activeCell="E9" sqref="E9"/>
    </sheetView>
  </sheetViews>
  <sheetFormatPr defaultRowHeight="14.5" x14ac:dyDescent="0.35"/>
  <cols>
    <col min="1" max="1" width="12.36328125" style="3" customWidth="1"/>
    <col min="2" max="2" width="13.54296875" style="5" customWidth="1"/>
    <col min="3" max="3" width="12.453125" style="5" customWidth="1"/>
    <col min="4" max="4" width="8.08984375" style="5" bestFit="1" customWidth="1"/>
    <col min="5" max="5" width="9.81640625" style="5" bestFit="1" customWidth="1"/>
    <col min="6" max="6" width="9.36328125" bestFit="1" customWidth="1"/>
    <col min="7" max="7" width="11.81640625" bestFit="1" customWidth="1"/>
    <col min="8" max="8" width="9.6328125" bestFit="1" customWidth="1"/>
    <col min="9" max="9" width="9.81640625" bestFit="1" customWidth="1"/>
    <col min="10" max="10" width="12.1796875" customWidth="1"/>
    <col min="11" max="11" width="21.36328125" style="3" bestFit="1" customWidth="1"/>
    <col min="12" max="12" width="21.453125" bestFit="1" customWidth="1"/>
    <col min="13" max="13" width="10.54296875" bestFit="1" customWidth="1"/>
  </cols>
  <sheetData>
    <row r="1" spans="1:13" ht="23.5" x14ac:dyDescent="0.55000000000000004">
      <c r="A1" s="14" t="s">
        <v>0</v>
      </c>
    </row>
    <row r="2" spans="1:13" x14ac:dyDescent="0.35">
      <c r="J2" t="e">
        <f>COUNT</f>
        <v>#NAME?</v>
      </c>
    </row>
    <row r="3" spans="1:13" x14ac:dyDescent="0.35">
      <c r="A3" s="15" t="s">
        <v>1</v>
      </c>
      <c r="B3" s="6"/>
      <c r="C3" s="18">
        <f>COUNTA(ID)</f>
        <v>786</v>
      </c>
    </row>
    <row r="5" spans="1:13" x14ac:dyDescent="0.35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35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35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35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35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35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35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35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35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35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35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35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35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35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35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35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35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35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35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35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35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35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35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35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35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35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35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35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35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35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35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35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35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35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35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35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35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35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35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35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35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35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35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35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35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35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35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35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35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35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35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35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35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35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35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35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35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35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35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35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35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35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35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35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35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35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35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35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35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35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35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35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35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35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35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35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35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35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35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35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35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35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35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35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35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35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35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35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35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35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35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35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35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35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35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35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35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35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35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35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35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35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35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35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35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35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35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35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35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35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35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35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35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35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35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35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35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35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35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35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35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35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35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35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35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35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35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35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35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35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35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35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35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35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35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35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35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35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35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35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35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35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35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35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35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35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35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35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35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35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35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35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35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35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35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35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35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35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35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35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35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35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35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35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35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35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35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35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35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35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35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35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35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35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35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35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35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35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35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35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35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35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35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35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35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35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35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35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35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35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35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35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35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35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35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35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35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35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35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35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35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35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35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35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35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35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35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35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35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35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35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35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35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35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35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35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35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35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35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35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35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35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35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35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35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35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35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35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35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35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35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35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35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35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35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35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35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35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35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35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35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35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35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35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35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35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35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35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35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35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35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35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35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35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35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35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35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35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35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35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35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35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35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35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35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35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35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35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35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35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35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35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35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35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35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35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35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35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35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35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35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35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35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35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35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35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35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35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35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35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35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35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35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35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35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35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35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35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35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35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35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35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35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35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35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35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35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35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35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35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35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35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35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35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35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35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35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35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35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35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35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35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35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35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35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35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35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35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35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35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35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35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35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35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35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35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35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35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35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35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35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35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35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35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35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35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35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35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35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35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35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35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35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35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35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35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35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35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35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35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35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35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35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35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35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35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35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35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35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35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35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35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35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35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35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35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35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35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35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35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35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35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35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35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35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35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35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35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35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35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35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35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35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35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35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35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35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35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35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35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35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35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35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35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35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35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35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35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35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35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35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35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35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35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35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35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35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35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35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35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35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35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35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35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35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35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35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35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35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35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35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35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35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35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35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35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35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35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35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35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35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35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35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35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35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35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35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35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35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35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35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35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35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35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35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35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35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35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35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35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35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35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35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35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35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35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35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35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35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35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35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35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35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35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35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35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35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35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35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35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35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35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35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35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35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35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35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35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35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35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35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35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35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35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35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35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35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35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35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35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35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35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35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35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35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35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35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35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35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35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35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35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35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35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35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35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35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35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35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35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35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35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35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35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35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35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35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35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35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35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35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35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35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35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35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35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35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35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35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35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35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35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35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35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35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35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35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35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35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35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35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35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35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35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35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35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35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35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35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35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35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35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35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35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35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35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35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35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35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35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35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35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35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35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35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35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35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35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35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35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35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35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35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35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35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35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35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35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35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35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35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35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35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35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35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35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35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35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35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35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35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35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35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35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35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35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35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35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35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35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35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35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35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35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35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35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35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35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35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35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35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35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35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35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35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35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35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35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35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35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35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35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35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35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35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35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35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35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35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35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35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35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35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35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35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35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35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35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35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35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35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35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35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35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35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35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35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35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35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35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35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35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35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35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35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35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35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35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35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35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35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35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35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35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35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35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35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35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35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35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35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35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35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35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35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35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35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35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35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35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35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35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35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35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35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35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35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35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35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35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35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35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35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35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35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35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35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35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35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35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35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35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35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35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35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35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35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35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35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35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35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35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35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35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35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35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35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35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35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35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35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35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35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35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35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35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35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35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35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35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35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35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35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35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35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35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35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35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35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35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35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35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35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35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35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35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35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35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35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35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35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35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35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35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35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35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35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35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35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35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35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35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35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35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35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35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35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35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35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35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35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35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35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35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35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35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35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topLeftCell="A2" workbookViewId="0">
      <selection activeCell="A12" sqref="A12:C18"/>
    </sheetView>
  </sheetViews>
  <sheetFormatPr defaultRowHeight="14.5" x14ac:dyDescent="0.35"/>
  <cols>
    <col min="1" max="1" width="16.90625" bestFit="1" customWidth="1"/>
    <col min="2" max="4" width="16.54296875" customWidth="1"/>
    <col min="5" max="5" width="14.1796875" customWidth="1"/>
    <col min="6" max="6" width="13.90625" customWidth="1"/>
  </cols>
  <sheetData>
    <row r="1" spans="1:6" ht="29" customHeight="1" x14ac:dyDescent="0.55000000000000004">
      <c r="A1" s="14" t="s">
        <v>0</v>
      </c>
    </row>
    <row r="3" spans="1:6" x14ac:dyDescent="0.35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35">
      <c r="A4" t="s">
        <v>16</v>
      </c>
      <c r="B4" s="10">
        <f>SUMIFS(Price_Paid,Property_Type,A4)</f>
        <v>134564020</v>
      </c>
      <c r="C4" s="10">
        <f t="shared" ref="C4:E8" si="0">SUMIFS(Price_Paid,Property_Type,$A4,Year_Sold,C$3)</f>
        <v>43619012</v>
      </c>
      <c r="D4" s="10">
        <f t="shared" si="0"/>
        <v>60995338</v>
      </c>
      <c r="E4" s="10">
        <f t="shared" si="0"/>
        <v>29949670</v>
      </c>
    </row>
    <row r="5" spans="1:6" x14ac:dyDescent="0.35">
      <c r="A5" t="s">
        <v>23</v>
      </c>
      <c r="B5" s="10">
        <f>SUMIFS(Price_Paid,Property_Type,A5)</f>
        <v>167768172</v>
      </c>
      <c r="C5" s="10">
        <f t="shared" si="0"/>
        <v>43277207</v>
      </c>
      <c r="D5" s="10">
        <f t="shared" si="0"/>
        <v>89801479</v>
      </c>
      <c r="E5" s="10">
        <f t="shared" si="0"/>
        <v>34689486</v>
      </c>
    </row>
    <row r="6" spans="1:6" x14ac:dyDescent="0.35">
      <c r="A6" t="s">
        <v>33</v>
      </c>
      <c r="B6" s="10">
        <f>SUMIFS(Price_Paid,Property_Type,A6)</f>
        <v>72906550</v>
      </c>
      <c r="C6" s="10">
        <f t="shared" si="0"/>
        <v>20712400</v>
      </c>
      <c r="D6" s="10">
        <f t="shared" si="0"/>
        <v>36343950</v>
      </c>
      <c r="E6" s="10">
        <f t="shared" si="0"/>
        <v>15850200</v>
      </c>
    </row>
    <row r="7" spans="1:6" x14ac:dyDescent="0.35">
      <c r="A7" t="s">
        <v>81</v>
      </c>
      <c r="B7" s="10">
        <f>SUMIFS(Price_Paid,Property_Type,A7)</f>
        <v>63098333</v>
      </c>
      <c r="C7" s="10">
        <f t="shared" si="0"/>
        <v>62204897</v>
      </c>
      <c r="D7" s="10">
        <f t="shared" si="0"/>
        <v>840000</v>
      </c>
      <c r="E7" s="10">
        <f t="shared" si="0"/>
        <v>53436</v>
      </c>
    </row>
    <row r="8" spans="1:6" x14ac:dyDescent="0.35">
      <c r="A8" t="s">
        <v>1683</v>
      </c>
      <c r="B8" s="10">
        <f>SUMIFS(Price_Paid,Property_Type,A8)</f>
        <v>23934000</v>
      </c>
      <c r="C8" s="10">
        <f t="shared" si="0"/>
        <v>10734000</v>
      </c>
      <c r="D8" s="10">
        <f t="shared" si="0"/>
        <v>12550000</v>
      </c>
      <c r="E8" s="10">
        <f t="shared" si="0"/>
        <v>650000</v>
      </c>
    </row>
    <row r="9" spans="1:6" ht="15" thickBot="1" x14ac:dyDescent="0.4">
      <c r="A9" s="11" t="s">
        <v>314</v>
      </c>
      <c r="B9" s="12">
        <f>SUM(B4:B8)</f>
        <v>462271075</v>
      </c>
      <c r="C9" s="12">
        <f t="shared" ref="C9" si="1">SUM(C4:C8)</f>
        <v>180547516</v>
      </c>
      <c r="D9" s="12">
        <f t="shared" ref="D9:E9" si="2">SUM(D4:D8)</f>
        <v>200530767</v>
      </c>
      <c r="E9" s="12">
        <f t="shared" si="2"/>
        <v>81192792</v>
      </c>
    </row>
    <row r="10" spans="1:6" ht="15" thickTop="1" x14ac:dyDescent="0.35">
      <c r="F10" s="10"/>
    </row>
    <row r="11" spans="1:6" x14ac:dyDescent="0.35">
      <c r="A11" s="19" t="s">
        <v>1681</v>
      </c>
      <c r="B11" s="19">
        <v>2015</v>
      </c>
      <c r="C11" s="19"/>
    </row>
    <row r="12" spans="1:6" x14ac:dyDescent="0.35">
      <c r="A12" s="2" t="s">
        <v>20</v>
      </c>
      <c r="B12" s="7" t="s">
        <v>312</v>
      </c>
      <c r="C12" s="7" t="s">
        <v>315</v>
      </c>
    </row>
    <row r="13" spans="1:6" x14ac:dyDescent="0.35">
      <c r="A13" t="s">
        <v>1675</v>
      </c>
      <c r="B13">
        <f>COUNTIFS(Town,'Summary Data'!$A$12,Month_Sold,'Summary Data'!$A13,Year_Sold,'Summary Data'!$B$11)</f>
        <v>37</v>
      </c>
      <c r="C13" s="10">
        <f>SUMIFS(Price_Paid,Town,$A$12,Month_Sold,A$13,Year_Sold,$B$11)</f>
        <v>27259601</v>
      </c>
    </row>
    <row r="14" spans="1:6" x14ac:dyDescent="0.35">
      <c r="A14" t="s">
        <v>1676</v>
      </c>
      <c r="B14">
        <f>COUNTIFS(Town,'Summary Data'!$A$12,Month_Sold,'Summary Data'!$A14,Year_Sold,'Summary Data'!$B$11)</f>
        <v>28</v>
      </c>
      <c r="C14" s="10">
        <f>SUMIFS(Price_Paid,Town,$A$12,Month_Sold,A14,Year_Sold,$B$11)</f>
        <v>18390849</v>
      </c>
    </row>
    <row r="15" spans="1:6" x14ac:dyDescent="0.35">
      <c r="A15" t="s">
        <v>1677</v>
      </c>
      <c r="B15">
        <f>COUNTIFS(Town,'Summary Data'!$A$12,Month_Sold,'Summary Data'!$A15,Year_Sold,'Summary Data'!$B$11)</f>
        <v>19</v>
      </c>
      <c r="C15" s="10">
        <f>SUMIFS(Price_Paid,Town,$A$12,Month_Sold,A15,Year_Sold,$B$11)</f>
        <v>15697350</v>
      </c>
    </row>
    <row r="16" spans="1:6" x14ac:dyDescent="0.35">
      <c r="A16" t="s">
        <v>1678</v>
      </c>
      <c r="B16">
        <f>COUNTIFS(Town,'Summary Data'!$A$12,Month_Sold,'Summary Data'!$A16,Year_Sold,'Summary Data'!$B$11)</f>
        <v>13</v>
      </c>
      <c r="C16" s="10">
        <f>SUMIFS(Price_Paid,Town,$A$12,Month_Sold,A16,Year_Sold,$B$11)</f>
        <v>7555000</v>
      </c>
    </row>
    <row r="17" spans="1:3" x14ac:dyDescent="0.35">
      <c r="A17" t="s">
        <v>1679</v>
      </c>
      <c r="B17">
        <f>COUNTIFS(Town,'Summary Data'!$A$12,Month_Sold,'Summary Data'!$A17,Year_Sold,'Summary Data'!$B$11)</f>
        <v>12</v>
      </c>
      <c r="C17" s="10">
        <f>SUMIFS(Price_Paid,Town,$A$12,Month_Sold,A17,Year_Sold,$B$11)</f>
        <v>8462550</v>
      </c>
    </row>
    <row r="18" spans="1:3" x14ac:dyDescent="0.35">
      <c r="A18" t="s">
        <v>1680</v>
      </c>
      <c r="B18">
        <f>COUNTIFS(Town,'Summary Data'!$A$12,Month_Sold,'Summary Data'!$A18,Year_Sold,'Summary Data'!$B$11)</f>
        <v>14</v>
      </c>
      <c r="C18" s="10">
        <f>SUMIFS(Price_Paid,Town,$A$12,Month_Sold,A18,Year_Sold,$B$11)</f>
        <v>10688450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D7CFB84-8284-4AF2-AF37-6DA7508BE9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4.5" x14ac:dyDescent="0.35"/>
  <sheetData>
    <row r="1" spans="1:1" x14ac:dyDescent="0.35">
      <c r="A1" s="16" t="s">
        <v>1682</v>
      </c>
    </row>
    <row r="2" spans="1:1" x14ac:dyDescent="0.35">
      <c r="A2" t="s">
        <v>20</v>
      </c>
    </row>
    <row r="3" spans="1:1" x14ac:dyDescent="0.35">
      <c r="A3" t="s">
        <v>35</v>
      </c>
    </row>
    <row r="4" spans="1:1" x14ac:dyDescent="0.35">
      <c r="A4" t="s">
        <v>72</v>
      </c>
    </row>
    <row r="5" spans="1:1" x14ac:dyDescent="0.35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Ealing Property Sales</vt:lpstr>
      <vt:lpstr>Summary Data</vt:lpstr>
      <vt:lpstr>Lists</vt:lpstr>
      <vt:lpstr>Deed_Date</vt:lpstr>
      <vt:lpstr>Estate_Type</vt:lpstr>
      <vt:lpstr>Flat_Number</vt:lpstr>
      <vt:lpstr>ID</vt:lpstr>
      <vt:lpstr>Month_Sold</vt:lpstr>
      <vt:lpstr>New_Build?</vt:lpstr>
      <vt:lpstr>Postcode</vt:lpstr>
      <vt:lpstr>Price_Paid</vt:lpstr>
      <vt:lpstr>Property_Type</vt:lpstr>
      <vt:lpstr>Street</vt:lpstr>
      <vt:lpstr>Street_Number_Flat_Name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Silva, Hugo</cp:lastModifiedBy>
  <dcterms:created xsi:type="dcterms:W3CDTF">2017-07-27T01:27:30Z</dcterms:created>
  <dcterms:modified xsi:type="dcterms:W3CDTF">2021-05-25T05:57:11Z</dcterms:modified>
</cp:coreProperties>
</file>