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L7" i="2"/>
  <c r="K7" i="2"/>
  <c r="J7" i="2"/>
  <c r="I7" i="2"/>
  <c r="H7" i="2"/>
  <c r="D7" i="2"/>
  <c r="L5" i="2"/>
  <c r="K5" i="2"/>
  <c r="J5" i="2"/>
  <c r="I5" i="2"/>
  <c r="H5" i="2"/>
  <c r="G5" i="2"/>
  <c r="F5" i="2"/>
  <c r="E5" i="2"/>
  <c r="D5" i="2"/>
  <c r="C5" i="2"/>
  <c r="B5" i="2"/>
  <c r="C3" i="2"/>
  <c r="B3" i="2"/>
  <c r="G2" i="2"/>
  <c r="E2" i="2"/>
  <c r="C2" i="2"/>
  <c r="B2" i="2"/>
</calcChain>
</file>

<file path=xl/sharedStrings.xml><?xml version="1.0" encoding="utf-8"?>
<sst xmlns="http://schemas.openxmlformats.org/spreadsheetml/2006/main" count="87" uniqueCount="60">
  <si>
    <t>select table_name, is_old, count(*) from information_schema.INNODB_BUFFER_PAGE_LRU</t>
  </si>
  <si>
    <t>group by table_name,is_old</t>
  </si>
  <si>
    <t>概要：query を実行したら、結果セットページ（ブロック）単位で ディスクから取得してbuffer poolに入る、再度同じレコードをquery時は、直接buffer poolから取得できるので、query速度は速いです。</t>
    <rPh sb="0" eb="2">
      <t>ガイヨウ</t>
    </rPh>
    <rPh sb="10" eb="12">
      <t>ジッコウ</t>
    </rPh>
    <rPh sb="16" eb="18">
      <t>ケッカ</t>
    </rPh>
    <rPh sb="30" eb="32">
      <t>タンイ</t>
    </rPh>
    <rPh sb="40" eb="42">
      <t>シュトク</t>
    </rPh>
    <rPh sb="56" eb="57">
      <t>ハイ</t>
    </rPh>
    <rPh sb="104" eb="106">
      <t>ソクド</t>
    </rPh>
    <rPh sb="107" eb="108">
      <t>ハヤ</t>
    </rPh>
    <phoneticPr fontId="1"/>
  </si>
  <si>
    <t>table_name</t>
  </si>
  <si>
    <t>count(*)</t>
  </si>
  <si>
    <t>« NULL »</t>
  </si>
  <si>
    <t>NO</t>
  </si>
  <si>
    <t>YES</t>
  </si>
  <si>
    <t>`at`.`bu0900`</t>
  </si>
  <si>
    <t>`at`.`dwmsx951`</t>
  </si>
  <si>
    <t>`at`.`dwttc011`</t>
  </si>
  <si>
    <t>`at`.`saisanjisseki`</t>
  </si>
  <si>
    <t>`at`.`ttsm100`</t>
  </si>
  <si>
    <t>`dr`.`drl104v`</t>
  </si>
  <si>
    <t>`dr`.`drs103`</t>
  </si>
  <si>
    <t>`mysql`.`bin_log_md_table`</t>
  </si>
  <si>
    <t>`mysql`.`bin_log_table`</t>
  </si>
  <si>
    <t>`mysql`.`db`</t>
  </si>
  <si>
    <t>`mysql`.`ddl_log_md_table`</t>
  </si>
  <si>
    <t>`mysql`.`ddl_log_table`</t>
  </si>
  <si>
    <t>`mysql`.`event`</t>
  </si>
  <si>
    <t>`mysql`.`func`</t>
  </si>
  <si>
    <t>`mysql`.`innodb_index_stats`</t>
  </si>
  <si>
    <t>`mysql`.`innodb_table_stats`</t>
  </si>
  <si>
    <t>`mysql`.`metadata_md_table`</t>
  </si>
  <si>
    <t>`mysql`.`metadata_table`</t>
  </si>
  <si>
    <t>`mysql`.`plugin`</t>
  </si>
  <si>
    <t>`mysql`.`procs_priv`</t>
  </si>
  <si>
    <t>is_old</t>
    <phoneticPr fontId="1"/>
  </si>
  <si>
    <t>大量のデータを取得する時、buffer pool に入ったデータは「New」と「Old」二つの部分に分けています。</t>
    <rPh sb="0" eb="1">
      <t>ダイ</t>
    </rPh>
    <rPh sb="1" eb="2">
      <t>リョウ</t>
    </rPh>
    <rPh sb="7" eb="9">
      <t>シュトク</t>
    </rPh>
    <rPh sb="11" eb="12">
      <t>トキ</t>
    </rPh>
    <rPh sb="26" eb="27">
      <t>ハイ</t>
    </rPh>
    <rPh sb="44" eb="45">
      <t>フタ</t>
    </rPh>
    <rPh sb="47" eb="49">
      <t>ブブン</t>
    </rPh>
    <rPh sb="50" eb="51">
      <t>ワ</t>
    </rPh>
    <phoneticPr fontId="1"/>
  </si>
  <si>
    <t>1.mysql buffer poolの概念</t>
    <rPh sb="20" eb="22">
      <t>ガイネン</t>
    </rPh>
    <phoneticPr fontId="1"/>
  </si>
  <si>
    <t>2.aurora buffer poolの動作</t>
    <rPh sb="21" eb="23">
      <t>ドウサ</t>
    </rPh>
    <phoneticPr fontId="1"/>
  </si>
  <si>
    <t>Auroraのbuffer poolは複数があります（コアと同じ数があるかな）</t>
    <rPh sb="19" eb="21">
      <t>フクスウ</t>
    </rPh>
    <rPh sb="30" eb="31">
      <t>オナ</t>
    </rPh>
    <rPh sb="32" eb="33">
      <t>カズ</t>
    </rPh>
    <phoneticPr fontId="1"/>
  </si>
  <si>
    <t>…</t>
    <phoneticPr fontId="1"/>
  </si>
  <si>
    <t>buffer pool 1</t>
    <phoneticPr fontId="1"/>
  </si>
  <si>
    <t>buffer pool 2</t>
    <phoneticPr fontId="1"/>
  </si>
  <si>
    <t>buffer pool 16</t>
    <phoneticPr fontId="1"/>
  </si>
  <si>
    <t>https://dev.mysql.com/doc/refman/5.6/ja/innodb-information-schema-buffer-pool-tables.html</t>
  </si>
  <si>
    <t>innodb_old_blocks_time</t>
    <phoneticPr fontId="1"/>
  </si>
  <si>
    <t>innodb_old_blocks_pct</t>
    <phoneticPr fontId="1"/>
  </si>
  <si>
    <t>https://dev.mysql.com/doc/refman/5.6/ja/innodb-buffer-pool.html</t>
  </si>
  <si>
    <t>InnoDB が古いブロックサブリストに使用するバッファープールのおおよその割合を指定します。値の範囲は 5 から 95 です。デフォルト値は 37</t>
    <phoneticPr fontId="1"/>
  </si>
  <si>
    <t>古いサブリストに挿入されたブロックが、その最初のアクセス後、新しいサブリストに移動するまでに、そこにとどまる必要のある時間をミリ秒 (ms) 単位で指定します。デフォルト値は 0 です。</t>
    <phoneticPr fontId="1"/>
  </si>
  <si>
    <t>基本的な動作</t>
    <rPh sb="0" eb="2">
      <t>キホン</t>
    </rPh>
    <rPh sb="2" eb="3">
      <t>テキ</t>
    </rPh>
    <rPh sb="4" eb="6">
      <t>ドウサ</t>
    </rPh>
    <phoneticPr fontId="1"/>
  </si>
  <si>
    <t>1回目のアクセス（Select queryとか）、データページは「Old」サッブリストに移動</t>
    <rPh sb="1" eb="3">
      <t>カイメ</t>
    </rPh>
    <rPh sb="44" eb="46">
      <t>イドウ</t>
    </rPh>
    <phoneticPr fontId="1"/>
  </si>
  <si>
    <t>2回目のアクセス（Select queryとか）、データページは「New」サッブリストに移動</t>
    <rPh sb="1" eb="3">
      <t>カイメ</t>
    </rPh>
    <rPh sb="44" eb="46">
      <t>イドウ</t>
    </rPh>
    <phoneticPr fontId="1"/>
  </si>
  <si>
    <t>※上記のアクセスはデータレコード単位ではなく、ページ単位です。同じページに複数件のデータレコードがあるので、1回のselectでも、複数回のアクセスを発生する可能性があります。</t>
    <rPh sb="1" eb="3">
      <t>ジョウキ</t>
    </rPh>
    <rPh sb="16" eb="18">
      <t>タンイ</t>
    </rPh>
    <rPh sb="26" eb="28">
      <t>タンイ</t>
    </rPh>
    <rPh sb="31" eb="32">
      <t>オナ</t>
    </rPh>
    <rPh sb="37" eb="39">
      <t>フクスウ</t>
    </rPh>
    <rPh sb="39" eb="40">
      <t>ケン</t>
    </rPh>
    <rPh sb="55" eb="56">
      <t>カイ</t>
    </rPh>
    <rPh sb="66" eb="69">
      <t>フクスウカイ</t>
    </rPh>
    <rPh sb="75" eb="77">
      <t>ハッセイ</t>
    </rPh>
    <rPh sb="79" eb="82">
      <t>カノウセイ</t>
    </rPh>
    <phoneticPr fontId="1"/>
  </si>
  <si>
    <t>初期状態の動作</t>
    <rPh sb="0" eb="2">
      <t>ショキ</t>
    </rPh>
    <rPh sb="2" eb="4">
      <t>ジョウタイ</t>
    </rPh>
    <rPh sb="5" eb="7">
      <t>ドウサ</t>
    </rPh>
    <phoneticPr fontId="1"/>
  </si>
  <si>
    <t>Auroraは起動したばかりので、buffer poolは空です。</t>
    <rPh sb="7" eb="9">
      <t>キドウ</t>
    </rPh>
    <rPh sb="29" eb="30">
      <t>カラ</t>
    </rPh>
    <phoneticPr fontId="1"/>
  </si>
  <si>
    <t>この時、同じselectを2回実行しても、すべてのページは「New」サッブリストに入りません。なぜなら、innodb_old_blocks_pctは37に設定している。</t>
    <rPh sb="2" eb="3">
      <t>トキ</t>
    </rPh>
    <rPh sb="4" eb="5">
      <t>オナ</t>
    </rPh>
    <rPh sb="14" eb="15">
      <t>カイ</t>
    </rPh>
    <rPh sb="15" eb="17">
      <t>ジッコウ</t>
    </rPh>
    <rPh sb="41" eb="42">
      <t>ハイ</t>
    </rPh>
    <rPh sb="77" eb="79">
      <t>セッテイ</t>
    </rPh>
    <phoneticPr fontId="1"/>
  </si>
  <si>
    <t>必ず、37％のページは「Old」サッブリストに残っている</t>
    <rPh sb="0" eb="1">
      <t>カナラ</t>
    </rPh>
    <rPh sb="23" eb="24">
      <t>ノコ</t>
    </rPh>
    <phoneticPr fontId="1"/>
  </si>
  <si>
    <t>通常状態の動作（buffer poolがいっぱいの状態）</t>
    <rPh sb="0" eb="2">
      <t>ツウジョウ</t>
    </rPh>
    <rPh sb="2" eb="4">
      <t>ジョウタイ</t>
    </rPh>
    <rPh sb="5" eb="7">
      <t>ドウサ</t>
    </rPh>
    <rPh sb="25" eb="27">
      <t>ジョウタイ</t>
    </rPh>
    <phoneticPr fontId="1"/>
  </si>
  <si>
    <t>buffer poolに空き領域がないので、新しいページを入るため、古いページを削除する</t>
    <rPh sb="22" eb="23">
      <t>アタラ</t>
    </rPh>
    <rPh sb="29" eb="30">
      <t>ハイ</t>
    </rPh>
    <rPh sb="34" eb="35">
      <t>フル</t>
    </rPh>
    <rPh sb="40" eb="42">
      <t>サクジョ</t>
    </rPh>
    <phoneticPr fontId="1"/>
  </si>
  <si>
    <t>「New」中の最後のデータを「Old」の頭に移動する</t>
    <phoneticPr fontId="1"/>
  </si>
  <si>
    <t>新しいページについて、</t>
    <rPh sb="0" eb="1">
      <t>アタラ</t>
    </rPh>
    <phoneticPr fontId="1"/>
  </si>
  <si>
    <t>「Old」中の最後のデータを削除</t>
    <rPh sb="7" eb="9">
      <t>サイゴ</t>
    </rPh>
    <phoneticPr fontId="1"/>
  </si>
  <si>
    <t>1回のみアクセス場合は、「Old」の頭に追加</t>
    <rPh sb="1" eb="2">
      <t>カイ</t>
    </rPh>
    <rPh sb="8" eb="10">
      <t>バアイ</t>
    </rPh>
    <rPh sb="18" eb="19">
      <t>アタマ</t>
    </rPh>
    <rPh sb="20" eb="22">
      <t>ツイカ</t>
    </rPh>
    <phoneticPr fontId="1"/>
  </si>
  <si>
    <t>2回以上アクセス場合</t>
    <rPh sb="1" eb="2">
      <t>カイ</t>
    </rPh>
    <rPh sb="2" eb="4">
      <t>イジョウ</t>
    </rPh>
    <rPh sb="8" eb="10">
      <t>バアイ</t>
    </rPh>
    <phoneticPr fontId="1"/>
  </si>
  <si>
    <t>最後のアクセス時間 &lt;= innodb_old_blocks_timeの場合は、「Old」の頭に追加</t>
    <rPh sb="0" eb="2">
      <t>サイゴ</t>
    </rPh>
    <rPh sb="7" eb="9">
      <t>ジカン</t>
    </rPh>
    <rPh sb="36" eb="38">
      <t>バアイ</t>
    </rPh>
    <phoneticPr fontId="1"/>
  </si>
  <si>
    <t>最後のアクセス時間 &gt; innodb_old_blocks_timeの場合は、「New」の頭に追加</t>
    <rPh sb="0" eb="2">
      <t>サイゴ</t>
    </rPh>
    <rPh sb="7" eb="9">
      <t>ジカン</t>
    </rPh>
    <rPh sb="35" eb="3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</si>
</sst>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right" vertical="center"/>
    </xf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horizontal="right" vertical="center"/>
    </xf>
    <xf numFmtId="0" fontId="6" fillId="0" borderId="0" xfId="0" applyFont="1"/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left" vertical="center"/>
    </xf>
    <xf numFmtId="0" fontId="7" fillId="0" borderId="0" xfId="1"/>
    <xf numFmtId="0" fontId="4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v.mysql.com/doc/refman/5.6/ja/innodb-buffer-pool.html" TargetMode="External"/><Relationship Id="rId1" Type="http://schemas.openxmlformats.org/officeDocument/2006/relationships/hyperlink" Target="https://dev.mysql.com/doc/refman/5.6/ja/innodb-information-schema-buffer-pool-tab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85" zoomScaleNormal="85" workbookViewId="0"/>
  </sheetViews>
  <sheetFormatPr defaultRowHeight="18" x14ac:dyDescent="0.45"/>
  <cols>
    <col min="2" max="2" width="27.796875" customWidth="1"/>
  </cols>
  <sheetData>
    <row r="1" spans="1:4" x14ac:dyDescent="0.45">
      <c r="A1" s="8" t="s">
        <v>30</v>
      </c>
    </row>
    <row r="2" spans="1:4" x14ac:dyDescent="0.45">
      <c r="A2" t="s">
        <v>2</v>
      </c>
    </row>
    <row r="3" spans="1:4" x14ac:dyDescent="0.45">
      <c r="A3" s="13" t="s">
        <v>40</v>
      </c>
    </row>
    <row r="4" spans="1:4" x14ac:dyDescent="0.45">
      <c r="A4" s="13" t="s">
        <v>37</v>
      </c>
    </row>
    <row r="5" spans="1:4" x14ac:dyDescent="0.45">
      <c r="A5" s="13"/>
    </row>
    <row r="6" spans="1:4" x14ac:dyDescent="0.45">
      <c r="B6" t="s">
        <v>0</v>
      </c>
    </row>
    <row r="7" spans="1:4" x14ac:dyDescent="0.45">
      <c r="B7" t="s">
        <v>1</v>
      </c>
    </row>
    <row r="9" spans="1:4" x14ac:dyDescent="0.45">
      <c r="B9" s="1" t="s">
        <v>3</v>
      </c>
      <c r="C9" s="1" t="s">
        <v>28</v>
      </c>
      <c r="D9" s="1" t="s">
        <v>4</v>
      </c>
    </row>
    <row r="10" spans="1:4" x14ac:dyDescent="0.45">
      <c r="B10" s="2" t="s">
        <v>5</v>
      </c>
      <c r="C10" s="3" t="s">
        <v>6</v>
      </c>
      <c r="D10" s="4">
        <v>238</v>
      </c>
    </row>
    <row r="11" spans="1:4" x14ac:dyDescent="0.45">
      <c r="B11" s="2" t="s">
        <v>5</v>
      </c>
      <c r="C11" s="3" t="s">
        <v>7</v>
      </c>
      <c r="D11" s="4">
        <v>917</v>
      </c>
    </row>
    <row r="12" spans="1:4" x14ac:dyDescent="0.45">
      <c r="B12" s="3" t="s">
        <v>8</v>
      </c>
      <c r="C12" s="3" t="s">
        <v>7</v>
      </c>
      <c r="D12" s="4">
        <v>2</v>
      </c>
    </row>
    <row r="13" spans="1:4" x14ac:dyDescent="0.45">
      <c r="B13" s="3" t="s">
        <v>9</v>
      </c>
      <c r="C13" s="3" t="s">
        <v>7</v>
      </c>
      <c r="D13" s="4">
        <v>2</v>
      </c>
    </row>
    <row r="14" spans="1:4" x14ac:dyDescent="0.45">
      <c r="B14" s="3" t="s">
        <v>10</v>
      </c>
      <c r="C14" s="3" t="s">
        <v>7</v>
      </c>
      <c r="D14" s="4">
        <v>5</v>
      </c>
    </row>
    <row r="15" spans="1:4" x14ac:dyDescent="0.45">
      <c r="B15" s="3" t="s">
        <v>11</v>
      </c>
      <c r="C15" s="3" t="s">
        <v>7</v>
      </c>
      <c r="D15" s="4">
        <v>7</v>
      </c>
    </row>
    <row r="16" spans="1:4" x14ac:dyDescent="0.45">
      <c r="B16" s="3" t="s">
        <v>12</v>
      </c>
      <c r="C16" s="3" t="s">
        <v>7</v>
      </c>
      <c r="D16" s="4">
        <v>4</v>
      </c>
    </row>
    <row r="17" spans="2:6" x14ac:dyDescent="0.45">
      <c r="B17" s="5" t="s">
        <v>13</v>
      </c>
      <c r="C17" s="6" t="s">
        <v>6</v>
      </c>
      <c r="D17" s="7">
        <v>46394</v>
      </c>
      <c r="F17" t="s">
        <v>29</v>
      </c>
    </row>
    <row r="18" spans="2:6" x14ac:dyDescent="0.45">
      <c r="B18" s="6" t="s">
        <v>13</v>
      </c>
      <c r="C18" s="6" t="s">
        <v>7</v>
      </c>
      <c r="D18" s="7">
        <v>26285</v>
      </c>
    </row>
    <row r="19" spans="2:6" x14ac:dyDescent="0.45">
      <c r="B19" s="3" t="s">
        <v>14</v>
      </c>
      <c r="C19" s="3" t="s">
        <v>6</v>
      </c>
      <c r="D19" s="4">
        <v>34893</v>
      </c>
    </row>
    <row r="20" spans="2:6" x14ac:dyDescent="0.45">
      <c r="B20" s="3" t="s">
        <v>14</v>
      </c>
      <c r="C20" s="3" t="s">
        <v>7</v>
      </c>
      <c r="D20" s="4">
        <v>20450</v>
      </c>
    </row>
    <row r="21" spans="2:6" x14ac:dyDescent="0.45">
      <c r="B21" s="3" t="s">
        <v>15</v>
      </c>
      <c r="C21" s="3" t="s">
        <v>7</v>
      </c>
      <c r="D21" s="4">
        <v>1</v>
      </c>
    </row>
    <row r="22" spans="2:6" x14ac:dyDescent="0.45">
      <c r="B22" s="3" t="s">
        <v>16</v>
      </c>
      <c r="C22" s="3" t="s">
        <v>7</v>
      </c>
      <c r="D22" s="4">
        <v>1</v>
      </c>
    </row>
    <row r="23" spans="2:6" x14ac:dyDescent="0.45">
      <c r="B23" s="3" t="s">
        <v>17</v>
      </c>
      <c r="C23" s="3" t="s">
        <v>7</v>
      </c>
      <c r="D23" s="4">
        <v>1</v>
      </c>
    </row>
    <row r="24" spans="2:6" x14ac:dyDescent="0.45">
      <c r="B24" s="3" t="s">
        <v>18</v>
      </c>
      <c r="C24" s="3" t="s">
        <v>7</v>
      </c>
      <c r="D24" s="4">
        <v>1</v>
      </c>
    </row>
    <row r="25" spans="2:6" x14ac:dyDescent="0.45">
      <c r="B25" s="3" t="s">
        <v>19</v>
      </c>
      <c r="C25" s="3" t="s">
        <v>7</v>
      </c>
      <c r="D25" s="4">
        <v>1</v>
      </c>
    </row>
    <row r="26" spans="2:6" x14ac:dyDescent="0.45">
      <c r="B26" s="3" t="s">
        <v>20</v>
      </c>
      <c r="C26" s="3" t="s">
        <v>7</v>
      </c>
      <c r="D26" s="4">
        <v>1</v>
      </c>
    </row>
    <row r="27" spans="2:6" x14ac:dyDescent="0.45">
      <c r="B27" s="3" t="s">
        <v>21</v>
      </c>
      <c r="C27" s="3" t="s">
        <v>7</v>
      </c>
      <c r="D27" s="4">
        <v>1</v>
      </c>
    </row>
    <row r="28" spans="2:6" x14ac:dyDescent="0.45">
      <c r="B28" s="3" t="s">
        <v>22</v>
      </c>
      <c r="C28" s="3" t="s">
        <v>7</v>
      </c>
      <c r="D28" s="4">
        <v>34</v>
      </c>
    </row>
    <row r="29" spans="2:6" x14ac:dyDescent="0.45">
      <c r="B29" s="3" t="s">
        <v>23</v>
      </c>
      <c r="C29" s="3" t="s">
        <v>7</v>
      </c>
      <c r="D29" s="4">
        <v>3</v>
      </c>
    </row>
    <row r="30" spans="2:6" x14ac:dyDescent="0.45">
      <c r="B30" s="3" t="s">
        <v>24</v>
      </c>
      <c r="C30" s="3" t="s">
        <v>7</v>
      </c>
      <c r="D30" s="4">
        <v>3</v>
      </c>
    </row>
    <row r="31" spans="2:6" x14ac:dyDescent="0.45">
      <c r="B31" s="3" t="s">
        <v>25</v>
      </c>
      <c r="C31" s="3" t="s">
        <v>6</v>
      </c>
      <c r="D31" s="4">
        <v>60</v>
      </c>
    </row>
    <row r="32" spans="2:6" x14ac:dyDescent="0.45">
      <c r="B32" s="3" t="s">
        <v>25</v>
      </c>
      <c r="C32" s="3" t="s">
        <v>7</v>
      </c>
      <c r="D32" s="4">
        <v>371</v>
      </c>
    </row>
    <row r="33" spans="1:4" x14ac:dyDescent="0.45">
      <c r="B33" s="3" t="s">
        <v>26</v>
      </c>
      <c r="C33" s="3" t="s">
        <v>7</v>
      </c>
      <c r="D33" s="4">
        <v>1</v>
      </c>
    </row>
    <row r="34" spans="1:4" x14ac:dyDescent="0.45">
      <c r="B34" s="3" t="s">
        <v>27</v>
      </c>
      <c r="C34" s="3" t="s">
        <v>7</v>
      </c>
      <c r="D34" s="4">
        <v>1</v>
      </c>
    </row>
    <row r="36" spans="1:4" x14ac:dyDescent="0.45">
      <c r="B36" s="12" t="s">
        <v>38</v>
      </c>
      <c r="C36" t="s">
        <v>41</v>
      </c>
    </row>
    <row r="37" spans="1:4" x14ac:dyDescent="0.45">
      <c r="B37" s="12" t="s">
        <v>39</v>
      </c>
      <c r="C37" s="9" t="s">
        <v>42</v>
      </c>
    </row>
    <row r="39" spans="1:4" x14ac:dyDescent="0.45">
      <c r="A39" s="8" t="s">
        <v>31</v>
      </c>
    </row>
    <row r="40" spans="1:4" x14ac:dyDescent="0.45">
      <c r="B40" s="9" t="s">
        <v>32</v>
      </c>
    </row>
    <row r="41" spans="1:4" x14ac:dyDescent="0.45">
      <c r="B41" s="10" t="s">
        <v>34</v>
      </c>
    </row>
    <row r="42" spans="1:4" x14ac:dyDescent="0.45">
      <c r="B42" s="10" t="s">
        <v>35</v>
      </c>
    </row>
    <row r="43" spans="1:4" x14ac:dyDescent="0.45">
      <c r="B43" s="11" t="s">
        <v>33</v>
      </c>
    </row>
    <row r="44" spans="1:4" x14ac:dyDescent="0.45">
      <c r="B44" s="10" t="s">
        <v>36</v>
      </c>
    </row>
    <row r="45" spans="1:4" x14ac:dyDescent="0.45">
      <c r="B45" s="10"/>
    </row>
    <row r="46" spans="1:4" x14ac:dyDescent="0.45">
      <c r="B46" s="12" t="s">
        <v>43</v>
      </c>
      <c r="C46" t="s">
        <v>44</v>
      </c>
    </row>
    <row r="47" spans="1:4" x14ac:dyDescent="0.45">
      <c r="B47" s="12"/>
      <c r="C47" t="s">
        <v>45</v>
      </c>
    </row>
    <row r="48" spans="1:4" x14ac:dyDescent="0.45">
      <c r="C48" s="14" t="s">
        <v>46</v>
      </c>
    </row>
    <row r="50" spans="2:6" x14ac:dyDescent="0.45">
      <c r="B50" t="s">
        <v>47</v>
      </c>
      <c r="C50" t="s">
        <v>48</v>
      </c>
    </row>
    <row r="51" spans="2:6" x14ac:dyDescent="0.45">
      <c r="C51" t="s">
        <v>49</v>
      </c>
    </row>
    <row r="52" spans="2:6" x14ac:dyDescent="0.45">
      <c r="C52" s="14" t="s">
        <v>50</v>
      </c>
    </row>
    <row r="55" spans="2:6" x14ac:dyDescent="0.45">
      <c r="B55" t="s">
        <v>51</v>
      </c>
    </row>
    <row r="56" spans="2:6" x14ac:dyDescent="0.45">
      <c r="C56" t="s">
        <v>52</v>
      </c>
    </row>
    <row r="57" spans="2:6" x14ac:dyDescent="0.45">
      <c r="D57" t="s">
        <v>55</v>
      </c>
    </row>
    <row r="58" spans="2:6" x14ac:dyDescent="0.45">
      <c r="D58" t="s">
        <v>53</v>
      </c>
    </row>
    <row r="59" spans="2:6" x14ac:dyDescent="0.45">
      <c r="D59" t="s">
        <v>54</v>
      </c>
    </row>
    <row r="60" spans="2:6" x14ac:dyDescent="0.45">
      <c r="E60" t="s">
        <v>56</v>
      </c>
    </row>
    <row r="61" spans="2:6" x14ac:dyDescent="0.45">
      <c r="E61" t="s">
        <v>57</v>
      </c>
    </row>
    <row r="62" spans="2:6" x14ac:dyDescent="0.45">
      <c r="F62" s="12" t="s">
        <v>58</v>
      </c>
    </row>
    <row r="63" spans="2:6" x14ac:dyDescent="0.45">
      <c r="F63" s="12" t="s">
        <v>59</v>
      </c>
    </row>
  </sheetData>
  <phoneticPr fontId="1"/>
  <hyperlinks>
    <hyperlink ref="A4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zoomScale="85" zoomScaleNormal="85" workbookViewId="0"/>
  </sheetViews>
  <sheetFormatPr defaultRowHeight="18" x14ac:dyDescent="0.45"/>
  <sheetData>
    <row r="2" spans="2:13" x14ac:dyDescent="0.45">
      <c r="B2">
        <f>25*6/60</f>
        <v>2.5</v>
      </c>
      <c r="C2">
        <f>(25*0.9-8.5)*6/(60*0.8 - 10)</f>
        <v>2.2105263157894739</v>
      </c>
      <c r="E2">
        <f>19*0.8*1.6</f>
        <v>24.320000000000004</v>
      </c>
      <c r="G2">
        <f>24.32*12</f>
        <v>291.84000000000003</v>
      </c>
    </row>
    <row r="3" spans="2:13" x14ac:dyDescent="0.45">
      <c r="B3">
        <f>44.6*6/130</f>
        <v>2.0584615384615388</v>
      </c>
      <c r="C3">
        <f>(44.6*0.8-8.5)*6/(130*0.8 - 10)</f>
        <v>1.7348936170212765</v>
      </c>
    </row>
    <row r="4" spans="2:13" x14ac:dyDescent="0.45">
      <c r="B4">
        <v>2009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>
        <v>2017</v>
      </c>
      <c r="K4">
        <v>2018</v>
      </c>
      <c r="L4">
        <v>2019</v>
      </c>
      <c r="M4">
        <v>2020</v>
      </c>
    </row>
    <row r="5" spans="2:13" x14ac:dyDescent="0.45">
      <c r="B5">
        <f>1.9*13</f>
        <v>24.7</v>
      </c>
      <c r="C5">
        <f>2.7*13</f>
        <v>35.1</v>
      </c>
      <c r="D5">
        <f>3.5*13</f>
        <v>45.5</v>
      </c>
      <c r="E5">
        <f>4.2*13</f>
        <v>54.6</v>
      </c>
      <c r="F5">
        <f>5*13</f>
        <v>65</v>
      </c>
      <c r="G5">
        <f>5.8*13</f>
        <v>75.399999999999991</v>
      </c>
      <c r="H5">
        <f>6.6*13</f>
        <v>85.8</v>
      </c>
      <c r="I5">
        <f>7.2*13</f>
        <v>93.600000000000009</v>
      </c>
      <c r="J5">
        <f>8.4*13</f>
        <v>109.2</v>
      </c>
      <c r="K5">
        <f>9.2*13</f>
        <v>119.6</v>
      </c>
      <c r="L5">
        <f>(44.6*0.8*14-8.5*12)*600/1000</f>
        <v>238.512</v>
      </c>
    </row>
    <row r="7" spans="2:13" x14ac:dyDescent="0.45">
      <c r="D7">
        <f>144*7.5*100</f>
        <v>108000</v>
      </c>
      <c r="H7">
        <f>5*13</f>
        <v>65</v>
      </c>
      <c r="I7">
        <f>5.4*13</f>
        <v>70.2</v>
      </c>
      <c r="J7">
        <f>5.7*13</f>
        <v>74.100000000000009</v>
      </c>
      <c r="K7">
        <f>6*13</f>
        <v>78</v>
      </c>
      <c r="L7">
        <f>(25*0.9*14-8.5*12)*600/1000</f>
        <v>127.8</v>
      </c>
    </row>
    <row r="8" spans="2:13" x14ac:dyDescent="0.45">
      <c r="D8">
        <f>144*6.3*100</f>
        <v>90720</v>
      </c>
    </row>
    <row r="10" spans="2:13" x14ac:dyDescent="0.45">
      <c r="D10">
        <v>50</v>
      </c>
      <c r="E10">
        <v>13</v>
      </c>
      <c r="F10">
        <v>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2019-07-03T05:50:03Z</dcterms:modified>
</cp:coreProperties>
</file>