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drawings/drawing3.xml" ContentType="application/vnd.openxmlformats-officedocument.drawing+xml"/>
  <Override PartName="/xl/ctrlProps/ctrlProp2.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harts/chart2.xml" ContentType="application/vnd.openxmlformats-officedocument.drawingml.chart+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filterPrivacy="1" defaultThemeVersion="124226"/>
  <xr:revisionPtr revIDLastSave="0" documentId="13_ncr:1_{6A44B261-1EE3-44F5-9FA4-3F0907197CAA}" xr6:coauthVersionLast="47" xr6:coauthVersionMax="47" xr10:uidLastSave="{00000000-0000-0000-0000-000000000000}"/>
  <bookViews>
    <workbookView xWindow="8436" yWindow="120" windowWidth="14604" windowHeight="11304" activeTab="6" xr2:uid="{00000000-000D-0000-FFFF-FFFF00000000}"/>
  </bookViews>
  <sheets>
    <sheet name="第1题" sheetId="15" r:id="rId1"/>
    <sheet name="第2题" sheetId="16" r:id="rId2"/>
    <sheet name="第3题" sheetId="17" r:id="rId3"/>
    <sheet name="第4题" sheetId="11" r:id="rId4"/>
    <sheet name="第5题" sheetId="4" r:id="rId5"/>
    <sheet name="第6题" sheetId="13" r:id="rId6"/>
    <sheet name="第7题" sheetId="14" r:id="rId7"/>
  </sheets>
  <externalReferences>
    <externalReference r:id="rId8"/>
    <externalReference r:id="rId9"/>
    <externalReference r:id="rId10"/>
  </externalReferences>
  <definedNames>
    <definedName name="__jin01" localSheetId="0">#REF!</definedName>
    <definedName name="__jin01" localSheetId="1">#REF!</definedName>
    <definedName name="__jin01" localSheetId="2">#REF!</definedName>
    <definedName name="__jin01" localSheetId="5">#REF!</definedName>
    <definedName name="__jin01" localSheetId="6">#REF!</definedName>
    <definedName name="__jin01">#REF!</definedName>
    <definedName name="aaa">OFFSET([1]第4题!XFC1,0,-1,3,1)</definedName>
    <definedName name="Biao1">#REF!</definedName>
    <definedName name="Biao2">#REF!</definedName>
    <definedName name="Biao3">#REF!</definedName>
    <definedName name="Biao4">#REF!</definedName>
    <definedName name="BudgetTab">#REF!</definedName>
    <definedName name="MaintTable">[2]第3题!#REF!</definedName>
    <definedName name="solver_adj" localSheetId="5" hidden="1">第6题!$D$3</definedName>
    <definedName name="solver_adj" localSheetId="6" hidden="1">第7题!$D$4</definedName>
    <definedName name="solver_cvg" localSheetId="1" hidden="1">0.0001</definedName>
    <definedName name="solver_cvg" localSheetId="5" hidden="1">0.0001</definedName>
    <definedName name="solver_cvg" localSheetId="6" hidden="1">0.0001</definedName>
    <definedName name="solver_drv" localSheetId="1" hidden="1">1</definedName>
    <definedName name="solver_drv" localSheetId="5" hidden="1">2</definedName>
    <definedName name="solver_drv" localSheetId="6" hidden="1">1</definedName>
    <definedName name="solver_eng" localSheetId="1" hidden="1">1</definedName>
    <definedName name="solver_eng" localSheetId="5" hidden="1">1</definedName>
    <definedName name="solver_eng" localSheetId="6" hidden="1">1</definedName>
    <definedName name="solver_est" localSheetId="1" hidden="1">1</definedName>
    <definedName name="solver_est" localSheetId="5" hidden="1">1</definedName>
    <definedName name="solver_est" localSheetId="6" hidden="1">1</definedName>
    <definedName name="solver_itr" localSheetId="1" hidden="1">2147483647</definedName>
    <definedName name="solver_itr" localSheetId="5" hidden="1">2147483647</definedName>
    <definedName name="solver_itr" localSheetId="6" hidden="1">2147483647</definedName>
    <definedName name="solver_lhs1" localSheetId="5" hidden="1">第6题!$C$10</definedName>
    <definedName name="solver_lhs1" localSheetId="6" hidden="1">第7题!$D$4</definedName>
    <definedName name="solver_mip" localSheetId="1" hidden="1">2147483647</definedName>
    <definedName name="solver_mip" localSheetId="5" hidden="1">2147483647</definedName>
    <definedName name="solver_mip" localSheetId="6" hidden="1">2147483647</definedName>
    <definedName name="solver_mni" localSheetId="1" hidden="1">30</definedName>
    <definedName name="solver_mni" localSheetId="5" hidden="1">30</definedName>
    <definedName name="solver_mni" localSheetId="6" hidden="1">30</definedName>
    <definedName name="solver_mrt" localSheetId="1" hidden="1">0.075</definedName>
    <definedName name="solver_mrt" localSheetId="5" hidden="1">0.075</definedName>
    <definedName name="solver_mrt" localSheetId="6" hidden="1">0.075</definedName>
    <definedName name="solver_msl" localSheetId="1" hidden="1">2</definedName>
    <definedName name="solver_msl" localSheetId="5" hidden="1">2</definedName>
    <definedName name="solver_msl" localSheetId="6" hidden="1">2</definedName>
    <definedName name="solver_neg" localSheetId="1" hidden="1">1</definedName>
    <definedName name="solver_neg" localSheetId="5" hidden="1">1</definedName>
    <definedName name="solver_neg" localSheetId="6" hidden="1">1</definedName>
    <definedName name="solver_nod" localSheetId="1" hidden="1">2147483647</definedName>
    <definedName name="solver_nod" localSheetId="5" hidden="1">2147483647</definedName>
    <definedName name="solver_nod" localSheetId="6" hidden="1">2147483647</definedName>
    <definedName name="solver_num" localSheetId="1" hidden="1">0</definedName>
    <definedName name="solver_num" localSheetId="5" hidden="1">0</definedName>
    <definedName name="solver_num" localSheetId="6" hidden="1">1</definedName>
    <definedName name="solver_nwt" localSheetId="1" hidden="1">1</definedName>
    <definedName name="solver_nwt" localSheetId="5" hidden="1">1</definedName>
    <definedName name="solver_nwt" localSheetId="6" hidden="1">1</definedName>
    <definedName name="solver_opt" localSheetId="1" hidden="1">第2题!$A$15</definedName>
    <definedName name="solver_opt" localSheetId="5" hidden="1">第6题!$E$10</definedName>
    <definedName name="solver_opt" localSheetId="6" hidden="1">第7题!$D$9</definedName>
    <definedName name="solver_pre" localSheetId="1" hidden="1">0.000001</definedName>
    <definedName name="solver_pre" localSheetId="5" hidden="1">0.000001</definedName>
    <definedName name="solver_pre" localSheetId="6" hidden="1">0.000001</definedName>
    <definedName name="solver_rbv" localSheetId="1" hidden="1">1</definedName>
    <definedName name="solver_rbv" localSheetId="5" hidden="1">2</definedName>
    <definedName name="solver_rbv" localSheetId="6" hidden="1">1</definedName>
    <definedName name="solver_rel1" localSheetId="5" hidden="1">2</definedName>
    <definedName name="solver_rel1" localSheetId="6" hidden="1">4</definedName>
    <definedName name="solver_rhs1" localSheetId="5" hidden="1">第6题!$D$10</definedName>
    <definedName name="solver_rhs1" localSheetId="6" hidden="1">"整数"</definedName>
    <definedName name="solver_rlx" localSheetId="1" hidden="1">2</definedName>
    <definedName name="solver_rlx" localSheetId="5" hidden="1">2</definedName>
    <definedName name="solver_rlx" localSheetId="6" hidden="1">2</definedName>
    <definedName name="solver_rsd" localSheetId="1" hidden="1">0</definedName>
    <definedName name="solver_rsd" localSheetId="5" hidden="1">0</definedName>
    <definedName name="solver_rsd" localSheetId="6" hidden="1">0</definedName>
    <definedName name="solver_scl" localSheetId="1" hidden="1">1</definedName>
    <definedName name="solver_scl" localSheetId="5" hidden="1">2</definedName>
    <definedName name="solver_scl" localSheetId="6" hidden="1">1</definedName>
    <definedName name="solver_sho" localSheetId="1" hidden="1">2</definedName>
    <definedName name="solver_sho" localSheetId="5" hidden="1">2</definedName>
    <definedName name="solver_sho" localSheetId="6" hidden="1">2</definedName>
    <definedName name="solver_ssz" localSheetId="1" hidden="1">100</definedName>
    <definedName name="solver_ssz" localSheetId="5" hidden="1">100</definedName>
    <definedName name="solver_ssz" localSheetId="6" hidden="1">100</definedName>
    <definedName name="solver_tim" localSheetId="1" hidden="1">2147483647</definedName>
    <definedName name="solver_tim" localSheetId="5" hidden="1">2147483647</definedName>
    <definedName name="solver_tim" localSheetId="6" hidden="1">2147483647</definedName>
    <definedName name="solver_tol" localSheetId="1" hidden="1">0.01</definedName>
    <definedName name="solver_tol" localSheetId="5" hidden="1">0.01</definedName>
    <definedName name="solver_tol" localSheetId="6" hidden="1">0.01</definedName>
    <definedName name="solver_typ" localSheetId="1" hidden="1">1</definedName>
    <definedName name="solver_typ" localSheetId="5" hidden="1">3</definedName>
    <definedName name="solver_typ" localSheetId="6" hidden="1">2</definedName>
    <definedName name="solver_val" localSheetId="1" hidden="1">0</definedName>
    <definedName name="solver_val" localSheetId="5" hidden="1">0</definedName>
    <definedName name="solver_val" localSheetId="6" hidden="1">0</definedName>
    <definedName name="solver_ver" localSheetId="1" hidden="1">3</definedName>
    <definedName name="solver_ver" localSheetId="5" hidden="1">3</definedName>
    <definedName name="solver_ver" localSheetId="6" hidden="1">3</definedName>
    <definedName name="查询数据" localSheetId="0">[3]第2题!#REF!</definedName>
    <definedName name="查询数据" localSheetId="1">[3]第2题!#REF!</definedName>
    <definedName name="查询数据" localSheetId="2">[3]第2题!#REF!</definedName>
    <definedName name="查询数据" localSheetId="5">[3]第2题!#REF!</definedName>
    <definedName name="查询数据" localSheetId="6">[3]第2题!#REF!</definedName>
    <definedName name="查询数据">[3]第2题!#REF!</definedName>
    <definedName name="基行" localSheetId="0">#REF!</definedName>
    <definedName name="基行" localSheetId="1">#REF!</definedName>
    <definedName name="基行" localSheetId="2">#REF!</definedName>
    <definedName name="基行" localSheetId="5">#REF!</definedName>
    <definedName name="基行" localSheetId="6">#REF!</definedName>
    <definedName name="基行">#REF!</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15" i="17" l="1"/>
  <c r="B14" i="17"/>
  <c r="B13" i="17"/>
  <c r="F13" i="17"/>
  <c r="F12" i="17"/>
  <c r="E14" i="17"/>
  <c r="E13" i="17"/>
  <c r="E12" i="17"/>
  <c r="E11" i="17"/>
  <c r="C6" i="17"/>
  <c r="C7" i="17" s="1"/>
  <c r="C10" i="17" s="1"/>
  <c r="F1" i="17" s="1"/>
  <c r="B2" i="16"/>
  <c r="F2" i="16"/>
  <c r="B3" i="16"/>
  <c r="F3" i="16"/>
  <c r="B4" i="16"/>
  <c r="F4" i="16"/>
  <c r="B5" i="16"/>
  <c r="F5" i="16"/>
  <c r="B6" i="16"/>
  <c r="B7" i="16"/>
  <c r="F7" i="16"/>
  <c r="B8" i="16"/>
  <c r="F8" i="16"/>
  <c r="B9" i="16"/>
  <c r="F9" i="16"/>
  <c r="B10" i="16"/>
  <c r="C7" i="15"/>
  <c r="D7" i="15"/>
  <c r="D9" i="15"/>
  <c r="D10" i="15" s="1"/>
  <c r="D11" i="15"/>
  <c r="L2" i="14"/>
  <c r="M2" i="14"/>
  <c r="N2" i="14"/>
  <c r="O2" i="14"/>
  <c r="P2" i="14"/>
  <c r="Q2" i="14"/>
  <c r="R2" i="14"/>
  <c r="S2" i="14"/>
  <c r="T2" i="14"/>
  <c r="U2" i="14"/>
  <c r="V2" i="14"/>
  <c r="D5" i="14"/>
  <c r="D7" i="14" s="1"/>
  <c r="D6" i="14"/>
  <c r="D8" i="14" s="1"/>
  <c r="D11" i="14"/>
  <c r="H10" i="14" s="1"/>
  <c r="B17" i="13"/>
  <c r="E21" i="13"/>
  <c r="J21" i="13"/>
  <c r="E22" i="13"/>
  <c r="J22" i="13"/>
  <c r="E23" i="13"/>
  <c r="J23" i="13"/>
  <c r="E24" i="13"/>
  <c r="J24" i="13"/>
  <c r="E25" i="13"/>
  <c r="J25" i="13"/>
  <c r="E26" i="13"/>
  <c r="J26" i="13"/>
  <c r="E27" i="13"/>
  <c r="J27" i="13"/>
  <c r="E28" i="13"/>
  <c r="J28" i="13"/>
  <c r="E29" i="13"/>
  <c r="J29" i="13"/>
  <c r="E30" i="13"/>
  <c r="J30" i="13"/>
  <c r="E31" i="13"/>
  <c r="J31" i="13"/>
  <c r="E32" i="13"/>
  <c r="J32" i="13"/>
  <c r="E33" i="13"/>
  <c r="J33" i="13"/>
  <c r="E34" i="13"/>
  <c r="J34" i="13"/>
  <c r="E35" i="13"/>
  <c r="J35" i="13"/>
  <c r="E36" i="13"/>
  <c r="J36" i="13"/>
  <c r="E37" i="13"/>
  <c r="J37" i="13"/>
  <c r="E38" i="13"/>
  <c r="J38" i="13"/>
  <c r="E39" i="13"/>
  <c r="J39" i="13"/>
  <c r="E40" i="13"/>
  <c r="J40" i="13"/>
  <c r="C41" i="13"/>
  <c r="C10" i="13" s="1"/>
  <c r="D41" i="13"/>
  <c r="D10" i="13" s="1"/>
  <c r="I20" i="13" s="1"/>
  <c r="C9" i="17" l="1"/>
  <c r="C11" i="17" s="1"/>
  <c r="G1" i="17" s="1"/>
  <c r="H11" i="14"/>
  <c r="E14" i="14"/>
  <c r="D13" i="14" s="1"/>
  <c r="D9" i="14"/>
  <c r="K4" i="14" s="1"/>
  <c r="E10" i="13"/>
  <c r="C11" i="13"/>
  <c r="H20" i="13"/>
  <c r="H14" i="14" l="1"/>
  <c r="H15" i="14" s="1"/>
  <c r="I6" i="11" l="1"/>
  <c r="B9" i="4"/>
  <c r="G4" i="4"/>
  <c r="G5" i="4"/>
  <c r="G6" i="4"/>
  <c r="G7" i="4"/>
  <c r="G8" i="4"/>
  <c r="G9" i="4"/>
  <c r="G10" i="4"/>
  <c r="G11" i="4"/>
  <c r="G12" i="4"/>
  <c r="G13" i="4"/>
  <c r="G3" i="4"/>
  <c r="F5" i="4"/>
  <c r="F6" i="4"/>
  <c r="F7" i="4"/>
  <c r="F8" i="4"/>
  <c r="F9" i="4"/>
  <c r="F10" i="4"/>
  <c r="F11" i="4"/>
  <c r="F12" i="4"/>
  <c r="F13" i="4"/>
  <c r="F4" i="4"/>
  <c r="F3" i="4"/>
  <c r="E13" i="4"/>
  <c r="E5" i="4"/>
  <c r="E6" i="4"/>
  <c r="E7" i="4"/>
  <c r="E8" i="4"/>
  <c r="E9" i="4"/>
  <c r="E10" i="4"/>
  <c r="E11" i="4"/>
  <c r="E12" i="4"/>
  <c r="E4" i="4"/>
  <c r="B8" i="4"/>
  <c r="G8" i="11"/>
  <c r="H6" i="11"/>
  <c r="G6" i="11"/>
  <c r="F6" i="11"/>
  <c r="G3" i="11"/>
  <c r="G2" i="11"/>
  <c r="G10" i="1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连接" type="1" refreshedVersion="0" savePassword="1">
    <dbPr connection="DBQ=C:\Program Files\Microsoft Office\Office\Samples\Northwind.mdb;DefaultDir=C:\Program Files\Microsoft Office\Office\Samples;Driver={Microsoft Access Driver (*.mdb)};DriverId=25;FIL=MS Access;MaxBufferSize=2048;MaxScanRows=8;PageTimeout=5;SafeTransactions=0;Threads=3;UserCommitSync=Yes;" command="SELECT 产品.单价, 供应商.地区, 类别.类别名称_x000d__x000a_FROM `C:\Program Files\Microsoft Office\Office\Samples\Northwind`.产品 产品, `C:\Program Files\Microsoft Office\Office\Samples\Northwind`.供应商 供应商, `C:\Program Files\Microsoft Office\Office\Samples\Northwind`.类别 类别_x000d__x000a_WHERE 产品.供应商ID = 供应商.供应商ID AND 产品.类别ID = 类别.类别ID"/>
  </connection>
  <connection id="2" xr16:uid="{00000000-0015-0000-FFFF-FFFF01000000}" name="连接1" type="1" refreshedVersion="0" savePassword="1" background="1" saveData="1">
    <dbPr connection="DBQ=C:\Program Files\Microsoft Office\Office\Samples\Northwind.mdb;DefaultDir=C:\Program Files\Microsoft Office\Office\Samples;Driver={Microsoft Access Driver (*.mdb)};DriverId=25;FIL=MS Access;MaxBufferSize=2048;MaxScanRows=8;PageTimeout=5;SafeTransactions=0;Threads=3;UserCommitSync=Yes;" command="SELECT 订单.订单ID, 订单.订购日期, 订单.运货费, 运货商.公司名称 AS '运货公司', 雇员.姓氏 &amp; 名字 AS '业务员姓名', Sum(订单明细.单价*数量*(1-折扣)) AS '订单金额'_x000d__x000a_FROM `C:\Program Files\Microsoft Office\Office\Samples\Northwind`.订单 订单, `C:\Program Files\Microsoft Office\Office\Samples\Northwind`.订单明细 订单明细, `C:\Program Files\Microsoft Office\Office\Samples\Northwind`.雇员 雇员, `C:\Program Files\Microsoft Office\Office\Samples\Northwind`.运货商 运货商_x000d__x000a_WHERE 订单.雇员ID = 雇员.雇员ID AND 订单.运货商 = 运货商.运货商ID AND 订单明细.订单ID = 订单.订单ID_x000d__x000a_GROUP BY 订单.订单ID, 订单.订购日期, 订单.运货费, 运货商.公司名称, 雇员.姓氏 &amp; 名字"/>
  </connection>
</connections>
</file>

<file path=xl/sharedStrings.xml><?xml version="1.0" encoding="utf-8"?>
<sst xmlns="http://schemas.openxmlformats.org/spreadsheetml/2006/main" count="4500" uniqueCount="148">
  <si>
    <t>年贴现率</t>
  </si>
  <si>
    <t>现金流量表</t>
    <phoneticPr fontId="4" type="noConversion"/>
  </si>
  <si>
    <r>
      <t>首付</t>
    </r>
    <r>
      <rPr>
        <sz val="11"/>
        <rFont val="Times New Roman"/>
        <family val="1"/>
      </rPr>
      <t>(</t>
    </r>
    <r>
      <rPr>
        <sz val="11"/>
        <rFont val="宋体"/>
        <family val="3"/>
        <charset val="134"/>
      </rPr>
      <t>元</t>
    </r>
    <r>
      <rPr>
        <sz val="11"/>
        <rFont val="Times New Roman"/>
        <family val="1"/>
      </rPr>
      <t>)</t>
    </r>
    <phoneticPr fontId="4" type="noConversion"/>
  </si>
  <si>
    <t>时间点</t>
    <phoneticPr fontId="4" type="noConversion"/>
  </si>
  <si>
    <t>总收入</t>
    <phoneticPr fontId="4" type="noConversion"/>
  </si>
  <si>
    <t>总支出</t>
    <phoneticPr fontId="4" type="noConversion"/>
  </si>
  <si>
    <t>净现金流量</t>
  </si>
  <si>
    <r>
      <t>其他首期投资</t>
    </r>
    <r>
      <rPr>
        <sz val="11"/>
        <rFont val="Times New Roman"/>
        <family val="1"/>
      </rPr>
      <t>(</t>
    </r>
    <r>
      <rPr>
        <sz val="11"/>
        <rFont val="宋体"/>
        <family val="3"/>
        <charset val="134"/>
      </rPr>
      <t>元</t>
    </r>
    <r>
      <rPr>
        <sz val="11"/>
        <rFont val="Times New Roman"/>
        <family val="1"/>
      </rPr>
      <t>)</t>
    </r>
    <phoneticPr fontId="4" type="noConversion"/>
  </si>
  <si>
    <t>现在</t>
    <phoneticPr fontId="4" type="noConversion"/>
  </si>
  <si>
    <t>第10年末售房收入(元)</t>
    <phoneticPr fontId="4" type="noConversion"/>
  </si>
  <si>
    <t>第1年末</t>
    <phoneticPr fontId="4" type="noConversion"/>
  </si>
  <si>
    <r>
      <t>贷款额</t>
    </r>
    <r>
      <rPr>
        <sz val="11"/>
        <rFont val="Times New Roman"/>
        <family val="1"/>
      </rPr>
      <t>(</t>
    </r>
    <r>
      <rPr>
        <sz val="11"/>
        <rFont val="宋体"/>
        <family val="3"/>
        <charset val="134"/>
      </rPr>
      <t>元</t>
    </r>
    <r>
      <rPr>
        <sz val="11"/>
        <rFont val="Times New Roman"/>
        <family val="1"/>
      </rPr>
      <t>)</t>
    </r>
    <phoneticPr fontId="4" type="noConversion"/>
  </si>
  <si>
    <t>第2年末</t>
  </si>
  <si>
    <t>还款期数</t>
    <phoneticPr fontId="4" type="noConversion"/>
  </si>
  <si>
    <t>第3年末</t>
  </si>
  <si>
    <t>贷款年利率</t>
  </si>
  <si>
    <t>第4年末</t>
  </si>
  <si>
    <r>
      <t>年还款额</t>
    </r>
    <r>
      <rPr>
        <sz val="11"/>
        <rFont val="Times New Roman"/>
        <family val="1"/>
      </rPr>
      <t>(</t>
    </r>
    <r>
      <rPr>
        <sz val="11"/>
        <rFont val="宋体"/>
        <family val="3"/>
        <charset val="134"/>
      </rPr>
      <t>元</t>
    </r>
    <r>
      <rPr>
        <sz val="11"/>
        <rFont val="Times New Roman"/>
        <family val="1"/>
      </rPr>
      <t>)</t>
    </r>
    <phoneticPr fontId="4" type="noConversion"/>
  </si>
  <si>
    <t>第5年末</t>
  </si>
  <si>
    <t>该投资项目净现值</t>
    <phoneticPr fontId="4" type="noConversion"/>
  </si>
  <si>
    <t>第6年末</t>
  </si>
  <si>
    <t>使净现值为零的贷款年利率</t>
  </si>
  <si>
    <t>第7年末</t>
  </si>
  <si>
    <t>第8年末</t>
  </si>
  <si>
    <t>第9年末</t>
  </si>
  <si>
    <t>第10年末</t>
  </si>
  <si>
    <t>时间点</t>
    <phoneticPr fontId="4" type="noConversion"/>
  </si>
  <si>
    <t>租金收入</t>
    <phoneticPr fontId="4" type="noConversion"/>
  </si>
  <si>
    <t>类别名称</t>
  </si>
  <si>
    <t>饮料</t>
  </si>
  <si>
    <t>X</t>
    <phoneticPr fontId="4" type="noConversion"/>
  </si>
  <si>
    <r>
      <t>X</t>
    </r>
    <r>
      <rPr>
        <vertAlign val="superscript"/>
        <sz val="11"/>
        <rFont val="Times New Roman"/>
        <family val="1"/>
      </rPr>
      <t>2</t>
    </r>
    <phoneticPr fontId="8" type="noConversion"/>
  </si>
  <si>
    <t>Y</t>
    <phoneticPr fontId="4" type="noConversion"/>
  </si>
  <si>
    <t>二次多项式回归：</t>
    <phoneticPr fontId="8" type="noConversion"/>
  </si>
  <si>
    <t>a</t>
    <phoneticPr fontId="8" type="noConversion"/>
  </si>
  <si>
    <t>b</t>
    <phoneticPr fontId="8" type="noConversion"/>
  </si>
  <si>
    <t>c</t>
    <phoneticPr fontId="8" type="noConversion"/>
  </si>
  <si>
    <t>判定系数</t>
    <phoneticPr fontId="8" type="noConversion"/>
  </si>
  <si>
    <t>线性回归：</t>
    <phoneticPr fontId="8" type="noConversion"/>
  </si>
  <si>
    <t>比较结果：</t>
    <phoneticPr fontId="8" type="noConversion"/>
  </si>
  <si>
    <t>美国</t>
  </si>
  <si>
    <t>订购日期</t>
  </si>
  <si>
    <t>安全边际</t>
    <phoneticPr fontId="4" type="noConversion"/>
  </si>
  <si>
    <t>当前单价参考线</t>
    <phoneticPr fontId="4" type="noConversion"/>
  </si>
  <si>
    <t>盈亏平衡销量</t>
    <phoneticPr fontId="4" type="noConversion"/>
  </si>
  <si>
    <t>目标销量</t>
    <phoneticPr fontId="4" type="noConversion"/>
  </si>
  <si>
    <t>目标利润</t>
    <phoneticPr fontId="4" type="noConversion"/>
  </si>
  <si>
    <t>单位边际贡献</t>
    <phoneticPr fontId="4" type="noConversion"/>
  </si>
  <si>
    <t>单位可变成本</t>
    <phoneticPr fontId="4" type="noConversion"/>
  </si>
  <si>
    <t>销售单价</t>
    <phoneticPr fontId="4" type="noConversion"/>
  </si>
  <si>
    <t>制造成本（元/件）</t>
    <phoneticPr fontId="4" type="noConversion"/>
  </si>
  <si>
    <t>原料成本（元/件）</t>
    <phoneticPr fontId="4" type="noConversion"/>
  </si>
  <si>
    <t>固定成本（元）</t>
    <phoneticPr fontId="4" type="noConversion"/>
  </si>
  <si>
    <t>净现值</t>
    <phoneticPr fontId="4" type="noConversion"/>
  </si>
  <si>
    <t>方案二</t>
    <phoneticPr fontId="4" type="noConversion"/>
  </si>
  <si>
    <t>方案一</t>
    <phoneticPr fontId="4" type="noConversion"/>
  </si>
  <si>
    <t>年份</t>
    <phoneticPr fontId="4" type="noConversion"/>
  </si>
  <si>
    <t>查表加内插值方法</t>
    <phoneticPr fontId="4" type="noConversion"/>
  </si>
  <si>
    <t>比较结论</t>
  </si>
  <si>
    <t>预见年收入</t>
  </si>
  <si>
    <t>10年后的年收入</t>
    <phoneticPr fontId="4" type="noConversion"/>
  </si>
  <si>
    <t>前10年的年收入</t>
    <phoneticPr fontId="4" type="noConversion"/>
  </si>
  <si>
    <t>每年需投入</t>
  </si>
  <si>
    <t>学习时间</t>
  </si>
  <si>
    <t>考虑年限</t>
    <phoneticPr fontId="4" type="noConversion"/>
  </si>
  <si>
    <t>贴现率</t>
  </si>
  <si>
    <r>
      <t>月份（</t>
    </r>
    <r>
      <rPr>
        <sz val="11"/>
        <rFont val="Times New Roman"/>
        <family val="1"/>
      </rPr>
      <t>T</t>
    </r>
    <r>
      <rPr>
        <sz val="11"/>
        <rFont val="宋体"/>
        <family val="3"/>
        <charset val="134"/>
      </rPr>
      <t>）</t>
    </r>
    <phoneticPr fontId="4" type="noConversion"/>
  </si>
  <si>
    <t>第一年租金</t>
    <phoneticPr fontId="4" type="noConversion"/>
  </si>
  <si>
    <t>每月租金</t>
    <phoneticPr fontId="4" type="noConversion"/>
  </si>
  <si>
    <r>
      <t>T</t>
    </r>
    <r>
      <rPr>
        <sz val="11"/>
        <rFont val="宋体"/>
        <family val="3"/>
        <charset val="134"/>
      </rPr>
      <t>时刻租金</t>
    </r>
    <phoneticPr fontId="4" type="noConversion"/>
  </si>
  <si>
    <r>
      <t>两方案的相对盈亏平衡点</t>
    </r>
    <r>
      <rPr>
        <sz val="11"/>
        <rFont val="Times New Roman"/>
        <family val="1"/>
      </rPr>
      <t>T</t>
    </r>
    <r>
      <rPr>
        <vertAlign val="subscript"/>
        <sz val="11"/>
        <rFont val="Times New Roman"/>
        <family val="1"/>
      </rPr>
      <t>0</t>
    </r>
    <phoneticPr fontId="4" type="noConversion"/>
  </si>
  <si>
    <r>
      <t>T</t>
    </r>
    <r>
      <rPr>
        <vertAlign val="subscript"/>
        <sz val="11"/>
        <rFont val="Times New Roman"/>
        <family val="1"/>
      </rPr>
      <t>0</t>
    </r>
    <r>
      <rPr>
        <sz val="11"/>
        <rFont val="宋体"/>
        <family val="3"/>
        <charset val="134"/>
      </rPr>
      <t>时的租金</t>
    </r>
    <phoneticPr fontId="4" type="noConversion"/>
  </si>
  <si>
    <t>方案选择</t>
    <phoneticPr fontId="4" type="noConversion"/>
  </si>
  <si>
    <t>销售额</t>
    <phoneticPr fontId="4" type="noConversion"/>
  </si>
  <si>
    <t>雇员国家</t>
    <phoneticPr fontId="4" type="noConversion"/>
  </si>
  <si>
    <t>英国</t>
  </si>
  <si>
    <t>肉/家禽</t>
  </si>
  <si>
    <t>面食/谷类</t>
  </si>
  <si>
    <t>类别名称</t>
    <phoneticPr fontId="4" type="noConversion"/>
  </si>
  <si>
    <t>乳制品</t>
  </si>
  <si>
    <t>销售额总计</t>
    <phoneticPr fontId="4" type="noConversion"/>
  </si>
  <si>
    <t>年份选择：</t>
    <phoneticPr fontId="4" type="noConversion"/>
  </si>
  <si>
    <t>类别选择：</t>
    <phoneticPr fontId="4" type="noConversion"/>
  </si>
  <si>
    <t>农产品</t>
  </si>
  <si>
    <t>海洋食品</t>
  </si>
  <si>
    <t>香料</t>
  </si>
  <si>
    <t>糖果</t>
  </si>
  <si>
    <t>设备购置费</t>
    <phoneticPr fontId="4" type="noConversion"/>
  </si>
  <si>
    <t>概率</t>
    <phoneticPr fontId="4" type="noConversion"/>
  </si>
  <si>
    <t>累计</t>
    <phoneticPr fontId="4" type="noConversion"/>
  </si>
  <si>
    <t>使用寿命</t>
    <phoneticPr fontId="4" type="noConversion"/>
  </si>
  <si>
    <t>年维修费用增量均值</t>
    <phoneticPr fontId="4" type="noConversion"/>
  </si>
  <si>
    <t>30次模拟平均年总费用</t>
    <phoneticPr fontId="4" type="noConversion"/>
  </si>
  <si>
    <t>年维修费用增量标准差</t>
    <phoneticPr fontId="4" type="noConversion"/>
  </si>
  <si>
    <t>购置费用</t>
    <phoneticPr fontId="4" type="noConversion"/>
  </si>
  <si>
    <t>年维修费用增量</t>
    <phoneticPr fontId="4" type="noConversion"/>
  </si>
  <si>
    <t>年分摊购置费</t>
    <phoneticPr fontId="4" type="noConversion"/>
  </si>
  <si>
    <t>年维修费用</t>
    <phoneticPr fontId="4" type="noConversion"/>
  </si>
  <si>
    <t>年总费用</t>
    <phoneticPr fontId="4" type="noConversion"/>
  </si>
  <si>
    <t>理论最优参考线</t>
    <phoneticPr fontId="4" type="noConversion"/>
  </si>
  <si>
    <t>最优使用寿命</t>
  </si>
  <si>
    <t>模拟最优参考线</t>
    <phoneticPr fontId="4" type="noConversion"/>
  </si>
  <si>
    <t>使两种方案净现值达到相等的贴现率</t>
    <phoneticPr fontId="4" type="noConversion"/>
  </si>
  <si>
    <t>30次模拟最优使用寿命</t>
    <phoneticPr fontId="4" type="noConversion"/>
  </si>
  <si>
    <t>英国</t>
    <phoneticPr fontId="3" type="noConversion"/>
  </si>
  <si>
    <t>肉/家禽</t>
    <phoneticPr fontId="3" type="noConversion"/>
  </si>
  <si>
    <t>面食/谷类</t>
    <phoneticPr fontId="3" type="noConversion"/>
  </si>
  <si>
    <t>乳制品</t>
    <phoneticPr fontId="3" type="noConversion"/>
  </si>
  <si>
    <t>农产品</t>
    <phoneticPr fontId="3" type="noConversion"/>
  </si>
  <si>
    <t>海洋食品</t>
    <phoneticPr fontId="3" type="noConversion"/>
  </si>
  <si>
    <t>香料</t>
    <phoneticPr fontId="3" type="noConversion"/>
  </si>
  <si>
    <t>糖果</t>
    <phoneticPr fontId="3" type="noConversion"/>
  </si>
  <si>
    <t>饮料</t>
    <phoneticPr fontId="3" type="noConversion"/>
  </si>
  <si>
    <t>订购日期</t>
    <phoneticPr fontId="3" type="noConversion"/>
  </si>
  <si>
    <t>类别名称</t>
    <phoneticPr fontId="3" type="noConversion"/>
  </si>
  <si>
    <t>雇员国家</t>
    <phoneticPr fontId="3" type="noConversion"/>
  </si>
  <si>
    <t>美国</t>
    <phoneticPr fontId="3" type="noConversion"/>
  </si>
  <si>
    <t>(全部)</t>
    <phoneticPr fontId="3" type="noConversion"/>
  </si>
  <si>
    <t>两方案的差</t>
    <phoneticPr fontId="3" type="noConversion"/>
  </si>
  <si>
    <t>差值</t>
    <phoneticPr fontId="3" type="noConversion"/>
  </si>
  <si>
    <t>费用最低</t>
    <phoneticPr fontId="3" type="noConversion"/>
  </si>
  <si>
    <t>X Variable 2</t>
  </si>
  <si>
    <t>X Variable 1</t>
  </si>
  <si>
    <t>Intercept</t>
  </si>
  <si>
    <t>上限 95.0%</t>
  </si>
  <si>
    <t>下限 95.0%</t>
  </si>
  <si>
    <t>Upper 95%</t>
  </si>
  <si>
    <t>Lower 95%</t>
  </si>
  <si>
    <t>P-value</t>
  </si>
  <si>
    <t>t Stat</t>
  </si>
  <si>
    <t>标准误差</t>
  </si>
  <si>
    <t>Coefficients</t>
  </si>
  <si>
    <t>总计</t>
  </si>
  <si>
    <t>残差</t>
  </si>
  <si>
    <t>回归分析</t>
  </si>
  <si>
    <t>Significance F</t>
  </si>
  <si>
    <t>F</t>
  </si>
  <si>
    <t>MS</t>
  </si>
  <si>
    <t>SS</t>
  </si>
  <si>
    <t>df</t>
  </si>
  <si>
    <t>方差分析</t>
  </si>
  <si>
    <t>观测值</t>
  </si>
  <si>
    <t>Adjusted R Square</t>
  </si>
  <si>
    <t>R Square</t>
  </si>
  <si>
    <t>Multiple R</t>
  </si>
  <si>
    <t>回归统计</t>
  </si>
  <si>
    <t>SUMMARY OUTPUT</t>
  </si>
  <si>
    <t>二次回归更好</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</si>
</sst>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0.0%"/>
    <numFmt numFmtId="177" formatCode="0_ "/>
    <numFmt numFmtId="178" formatCode="#,##0.00_ "/>
    <numFmt numFmtId="179" formatCode="0.0"/>
    <numFmt numFmtId="180" formatCode="0.00_ "/>
    <numFmt numFmtId="181" formatCode="_(* #,##0.00_);_(* \(#,##0.00\);_(* &quot;-&quot;??_);_(@_)"/>
  </numFmts>
  <fonts count="13" x14ac:knownFonts="1">
    <font>
      <sz val="11"/>
      <color theme="1"/>
      <name val="宋体"/>
      <family val="2"/>
      <scheme val="minor"/>
    </font>
    <font>
      <sz val="12"/>
      <name val="宋体"/>
      <family val="3"/>
      <charset val="134"/>
    </font>
    <font>
      <sz val="11"/>
      <name val="宋体"/>
      <family val="3"/>
      <charset val="134"/>
    </font>
    <font>
      <sz val="9"/>
      <name val="宋体"/>
      <family val="3"/>
      <charset val="134"/>
      <scheme val="minor"/>
    </font>
    <font>
      <sz val="9"/>
      <name val="宋体"/>
      <family val="3"/>
      <charset val="134"/>
    </font>
    <font>
      <sz val="11"/>
      <name val="Times New Roman"/>
      <family val="1"/>
    </font>
    <font>
      <sz val="10"/>
      <name val="Arial"/>
      <family val="2"/>
    </font>
    <font>
      <vertAlign val="superscript"/>
      <sz val="11"/>
      <name val="Times New Roman"/>
      <family val="1"/>
    </font>
    <font>
      <u/>
      <sz val="7.5"/>
      <color indexed="12"/>
      <name val="Arial"/>
      <family val="2"/>
    </font>
    <font>
      <sz val="11"/>
      <color indexed="10"/>
      <name val="宋体"/>
      <family val="3"/>
      <charset val="134"/>
    </font>
    <font>
      <sz val="11"/>
      <color indexed="57"/>
      <name val="宋体"/>
      <family val="3"/>
      <charset val="134"/>
    </font>
    <font>
      <vertAlign val="subscript"/>
      <sz val="11"/>
      <name val="Times New Roman"/>
      <family val="1"/>
    </font>
    <font>
      <sz val="11"/>
      <name val="宋体"/>
      <family val="3"/>
      <charset val="134"/>
      <scheme val="major"/>
    </font>
  </fonts>
  <fills count="2">
    <fill>
      <patternFill patternType="none"/>
    </fill>
    <fill>
      <patternFill patternType="gray125"/>
    </fill>
  </fills>
  <borders count="1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double">
        <color indexed="10"/>
      </left>
      <right/>
      <top style="double">
        <color indexed="10"/>
      </top>
      <bottom style="double">
        <color indexed="10"/>
      </bottom>
      <diagonal/>
    </border>
    <border>
      <left/>
      <right style="double">
        <color indexed="10"/>
      </right>
      <top style="double">
        <color indexed="10"/>
      </top>
      <bottom style="double">
        <color indexed="10"/>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s>
  <cellStyleXfs count="8">
    <xf numFmtId="0" fontId="0" fillId="0" borderId="0"/>
    <xf numFmtId="0" fontId="1" fillId="0" borderId="0"/>
    <xf numFmtId="9" fontId="1" fillId="0" borderId="0" applyFont="0" applyFill="0" applyBorder="0" applyAlignment="0" applyProtection="0"/>
    <xf numFmtId="0" fontId="1" fillId="0" borderId="0">
      <alignment vertical="center"/>
    </xf>
    <xf numFmtId="0" fontId="1" fillId="0" borderId="0"/>
    <xf numFmtId="0" fontId="1" fillId="0" borderId="0">
      <alignment vertical="center"/>
    </xf>
    <xf numFmtId="181" fontId="6" fillId="0" borderId="0" applyFont="0" applyFill="0" applyBorder="0" applyAlignment="0" applyProtection="0"/>
    <xf numFmtId="0" fontId="6" fillId="0" borderId="0"/>
  </cellStyleXfs>
  <cellXfs count="134">
    <xf numFmtId="0" fontId="0" fillId="0" borderId="0" xfId="0"/>
    <xf numFmtId="0" fontId="2" fillId="0" borderId="1" xfId="1" applyFont="1" applyFill="1" applyBorder="1"/>
    <xf numFmtId="9" fontId="2" fillId="0" borderId="1" xfId="1" applyNumberFormat="1" applyFont="1" applyFill="1" applyBorder="1"/>
    <xf numFmtId="0" fontId="2" fillId="0" borderId="0" xfId="1" applyFont="1" applyFill="1"/>
    <xf numFmtId="0" fontId="2" fillId="0" borderId="3" xfId="1" applyFont="1" applyFill="1" applyBorder="1" applyAlignment="1">
      <alignment horizontal="center"/>
    </xf>
    <xf numFmtId="0" fontId="2" fillId="0" borderId="4" xfId="1" applyFont="1" applyFill="1" applyBorder="1"/>
    <xf numFmtId="0" fontId="2" fillId="0" borderId="3" xfId="1" applyFont="1" applyFill="1" applyBorder="1"/>
    <xf numFmtId="2" fontId="2" fillId="0" borderId="3" xfId="1" applyNumberFormat="1" applyFont="1" applyFill="1" applyBorder="1"/>
    <xf numFmtId="2" fontId="2" fillId="0" borderId="1" xfId="1" applyNumberFormat="1" applyFont="1" applyFill="1" applyBorder="1"/>
    <xf numFmtId="9" fontId="2" fillId="0" borderId="0" xfId="1" applyNumberFormat="1" applyFont="1" applyFill="1"/>
    <xf numFmtId="0" fontId="2" fillId="0" borderId="2" xfId="1" applyFont="1" applyFill="1" applyBorder="1"/>
    <xf numFmtId="2" fontId="2" fillId="0" borderId="2" xfId="1" applyNumberFormat="1" applyFont="1" applyFill="1" applyBorder="1"/>
    <xf numFmtId="176" fontId="2" fillId="0" borderId="3" xfId="1" applyNumberFormat="1" applyFont="1" applyFill="1" applyBorder="1"/>
    <xf numFmtId="0" fontId="2" fillId="0" borderId="5" xfId="1" applyFont="1" applyFill="1" applyBorder="1"/>
    <xf numFmtId="2" fontId="2" fillId="0" borderId="5" xfId="1" applyNumberFormat="1" applyFont="1" applyFill="1" applyBorder="1"/>
    <xf numFmtId="0" fontId="2" fillId="0" borderId="1" xfId="1" applyFont="1" applyFill="1" applyBorder="1" applyAlignment="1">
      <alignment horizontal="center"/>
    </xf>
    <xf numFmtId="176" fontId="2" fillId="0" borderId="5" xfId="1" applyNumberFormat="1" applyFont="1" applyFill="1" applyBorder="1"/>
    <xf numFmtId="2" fontId="2" fillId="0" borderId="0" xfId="1" applyNumberFormat="1" applyFont="1" applyFill="1"/>
    <xf numFmtId="176" fontId="2" fillId="0" borderId="0" xfId="1" applyNumberFormat="1" applyFont="1" applyFill="1"/>
    <xf numFmtId="0" fontId="2" fillId="0" borderId="0" xfId="1" applyFont="1"/>
    <xf numFmtId="0" fontId="2" fillId="0" borderId="0" xfId="1" applyFont="1" applyAlignment="1">
      <alignment horizontal="center"/>
    </xf>
    <xf numFmtId="0" fontId="2" fillId="0" borderId="11" xfId="1" applyFont="1" applyBorder="1" applyAlignment="1">
      <alignment horizontal="center"/>
    </xf>
    <xf numFmtId="0" fontId="2" fillId="0" borderId="12" xfId="1" applyFont="1" applyBorder="1" applyAlignment="1">
      <alignment horizontal="center"/>
    </xf>
    <xf numFmtId="0" fontId="2" fillId="0" borderId="14" xfId="1" applyFont="1" applyBorder="1" applyAlignment="1">
      <alignment horizontal="center"/>
    </xf>
    <xf numFmtId="0" fontId="2" fillId="0" borderId="1" xfId="1" applyFont="1" applyBorder="1" applyAlignment="1">
      <alignment horizontal="center"/>
    </xf>
    <xf numFmtId="0" fontId="2" fillId="0" borderId="0" xfId="5" applyFont="1">
      <alignment vertical="center"/>
    </xf>
    <xf numFmtId="0" fontId="2" fillId="0" borderId="13" xfId="1" applyFont="1" applyBorder="1" applyAlignment="1">
      <alignment horizontal="center"/>
    </xf>
    <xf numFmtId="14" fontId="2" fillId="0" borderId="6" xfId="1" applyNumberFormat="1" applyFont="1" applyBorder="1"/>
    <xf numFmtId="0" fontId="2" fillId="0" borderId="4" xfId="1" applyFont="1" applyBorder="1"/>
    <xf numFmtId="180" fontId="2" fillId="0" borderId="4" xfId="1" applyNumberFormat="1" applyFont="1" applyBorder="1"/>
    <xf numFmtId="14" fontId="2" fillId="0" borderId="7" xfId="1" applyNumberFormat="1" applyFont="1" applyBorder="1"/>
    <xf numFmtId="0" fontId="2" fillId="0" borderId="3" xfId="1" applyFont="1" applyBorder="1"/>
    <xf numFmtId="180" fontId="2" fillId="0" borderId="3" xfId="1" applyNumberFormat="1" applyFont="1" applyBorder="1"/>
    <xf numFmtId="14" fontId="2" fillId="0" borderId="8" xfId="1" applyNumberFormat="1" applyFont="1" applyBorder="1"/>
    <xf numFmtId="0" fontId="2" fillId="0" borderId="5" xfId="1" applyFont="1" applyBorder="1"/>
    <xf numFmtId="180" fontId="2" fillId="0" borderId="5" xfId="1" applyNumberFormat="1" applyFont="1" applyBorder="1"/>
    <xf numFmtId="0" fontId="12" fillId="0" borderId="0" xfId="7" applyFont="1"/>
    <xf numFmtId="0" fontId="2" fillId="0" borderId="0" xfId="1" applyFont="1" applyFill="1" applyBorder="1" applyAlignment="1">
      <alignment horizontal="center"/>
    </xf>
    <xf numFmtId="0" fontId="2" fillId="0" borderId="6" xfId="1" applyFont="1" applyFill="1" applyBorder="1" applyAlignment="1">
      <alignment horizontal="center"/>
    </xf>
    <xf numFmtId="0" fontId="2" fillId="0" borderId="7" xfId="1" applyFont="1" applyFill="1" applyBorder="1" applyAlignment="1">
      <alignment horizontal="center"/>
    </xf>
    <xf numFmtId="0" fontId="2" fillId="0" borderId="8" xfId="1" applyFont="1" applyFill="1" applyBorder="1" applyAlignment="1">
      <alignment horizontal="center"/>
    </xf>
    <xf numFmtId="0" fontId="2" fillId="0" borderId="0" xfId="1" applyFont="1" applyFill="1" applyAlignment="1">
      <alignment horizontal="center"/>
    </xf>
    <xf numFmtId="0" fontId="2" fillId="0" borderId="4" xfId="1" applyFont="1" applyFill="1" applyBorder="1" applyAlignment="1">
      <alignment horizontal="center"/>
    </xf>
    <xf numFmtId="0" fontId="2" fillId="0" borderId="5" xfId="1" applyFont="1" applyFill="1" applyBorder="1" applyAlignment="1">
      <alignment horizontal="center"/>
    </xf>
    <xf numFmtId="0" fontId="2" fillId="0" borderId="0" xfId="1" applyFont="1" applyFill="1" applyAlignment="1">
      <alignment horizontal="left"/>
    </xf>
    <xf numFmtId="0" fontId="2" fillId="0" borderId="0" xfId="4" applyFont="1"/>
    <xf numFmtId="2" fontId="2" fillId="0" borderId="0" xfId="4" applyNumberFormat="1" applyFont="1"/>
    <xf numFmtId="0" fontId="2" fillId="0" borderId="0" xfId="4" applyFont="1" applyAlignment="1">
      <alignment horizontal="center"/>
    </xf>
    <xf numFmtId="178" fontId="2" fillId="0" borderId="1" xfId="4" applyNumberFormat="1" applyFont="1" applyBorder="1" applyAlignment="1">
      <alignment horizontal="center"/>
    </xf>
    <xf numFmtId="0" fontId="2" fillId="0" borderId="1" xfId="4" applyFont="1" applyBorder="1" applyAlignment="1">
      <alignment horizontal="center"/>
    </xf>
    <xf numFmtId="2" fontId="2" fillId="0" borderId="3" xfId="4" applyNumberFormat="1" applyFont="1" applyBorder="1"/>
    <xf numFmtId="2" fontId="2" fillId="0" borderId="5" xfId="4" applyNumberFormat="1" applyFont="1" applyBorder="1"/>
    <xf numFmtId="9" fontId="2" fillId="0" borderId="5" xfId="4" applyNumberFormat="1" applyFont="1" applyBorder="1"/>
    <xf numFmtId="0" fontId="2" fillId="0" borderId="3" xfId="4" applyFont="1" applyBorder="1" applyAlignment="1">
      <alignment horizontal="center"/>
    </xf>
    <xf numFmtId="0" fontId="2" fillId="0" borderId="5" xfId="4" applyFont="1" applyBorder="1" applyAlignment="1">
      <alignment horizontal="center"/>
    </xf>
    <xf numFmtId="9" fontId="2" fillId="0" borderId="3" xfId="4" applyNumberFormat="1" applyFont="1" applyBorder="1"/>
    <xf numFmtId="0" fontId="2" fillId="0" borderId="4" xfId="4" applyFont="1" applyBorder="1" applyAlignment="1">
      <alignment horizontal="center"/>
    </xf>
    <xf numFmtId="9" fontId="2" fillId="0" borderId="4" xfId="4" applyNumberFormat="1" applyFont="1" applyBorder="1"/>
    <xf numFmtId="0" fontId="2" fillId="0" borderId="2" xfId="4" applyFont="1" applyBorder="1"/>
    <xf numFmtId="178" fontId="2" fillId="0" borderId="2" xfId="4" applyNumberFormat="1" applyFont="1" applyBorder="1"/>
    <xf numFmtId="178" fontId="2" fillId="0" borderId="0" xfId="4" applyNumberFormat="1" applyFont="1"/>
    <xf numFmtId="0" fontId="2" fillId="0" borderId="1" xfId="4" applyFont="1" applyBorder="1"/>
    <xf numFmtId="176" fontId="2" fillId="0" borderId="1" xfId="4" applyNumberFormat="1" applyFont="1" applyBorder="1"/>
    <xf numFmtId="178" fontId="2" fillId="0" borderId="1" xfId="4" applyNumberFormat="1" applyFont="1" applyBorder="1"/>
    <xf numFmtId="0" fontId="10" fillId="0" borderId="0" xfId="4" applyFont="1"/>
    <xf numFmtId="9" fontId="2" fillId="0" borderId="1" xfId="4" applyNumberFormat="1" applyFont="1" applyBorder="1"/>
    <xf numFmtId="177" fontId="12" fillId="0" borderId="0" xfId="7" applyNumberFormat="1" applyFont="1"/>
    <xf numFmtId="177" fontId="12" fillId="0" borderId="1" xfId="7" applyNumberFormat="1" applyFont="1" applyBorder="1"/>
    <xf numFmtId="0" fontId="12" fillId="0" borderId="5" xfId="7" applyFont="1" applyBorder="1" applyAlignment="1">
      <alignment horizontal="center"/>
    </xf>
    <xf numFmtId="0" fontId="12" fillId="0" borderId="5" xfId="7" applyFont="1" applyBorder="1"/>
    <xf numFmtId="0" fontId="12" fillId="0" borderId="8" xfId="7" applyFont="1" applyBorder="1"/>
    <xf numFmtId="0" fontId="12" fillId="0" borderId="4" xfId="7" applyFont="1" applyBorder="1"/>
    <xf numFmtId="0" fontId="12" fillId="0" borderId="6" xfId="7" applyFont="1" applyBorder="1"/>
    <xf numFmtId="0" fontId="12" fillId="0" borderId="13" xfId="7" applyFont="1" applyBorder="1"/>
    <xf numFmtId="0" fontId="12" fillId="0" borderId="15" xfId="7" applyFont="1" applyBorder="1"/>
    <xf numFmtId="177" fontId="12" fillId="0" borderId="8" xfId="7" applyNumberFormat="1" applyFont="1" applyBorder="1"/>
    <xf numFmtId="177" fontId="12" fillId="0" borderId="6" xfId="7" applyNumberFormat="1" applyFont="1" applyBorder="1"/>
    <xf numFmtId="1" fontId="12" fillId="0" borderId="13" xfId="7" applyNumberFormat="1" applyFont="1" applyBorder="1"/>
    <xf numFmtId="9" fontId="12" fillId="0" borderId="5" xfId="7" applyNumberFormat="1" applyFont="1" applyBorder="1"/>
    <xf numFmtId="9" fontId="12" fillId="0" borderId="8" xfId="7" applyNumberFormat="1" applyFont="1" applyBorder="1"/>
    <xf numFmtId="9" fontId="12" fillId="0" borderId="3" xfId="7" applyNumberFormat="1" applyFont="1" applyBorder="1"/>
    <xf numFmtId="9" fontId="12" fillId="0" borderId="7" xfId="7" applyNumberFormat="1" applyFont="1" applyBorder="1"/>
    <xf numFmtId="0" fontId="12" fillId="0" borderId="7" xfId="7" applyFont="1" applyBorder="1"/>
    <xf numFmtId="1" fontId="12" fillId="0" borderId="11" xfId="7" applyNumberFormat="1" applyFont="1" applyBorder="1"/>
    <xf numFmtId="0" fontId="12" fillId="0" borderId="11" xfId="7" applyFont="1" applyBorder="1"/>
    <xf numFmtId="0" fontId="12" fillId="0" borderId="1" xfId="7" applyFont="1" applyBorder="1"/>
    <xf numFmtId="177" fontId="12" fillId="0" borderId="2" xfId="7" applyNumberFormat="1" applyFont="1" applyBorder="1"/>
    <xf numFmtId="9" fontId="12" fillId="0" borderId="6" xfId="7" applyNumberFormat="1" applyFont="1" applyBorder="1"/>
    <xf numFmtId="0" fontId="12" fillId="0" borderId="15" xfId="7" applyFont="1" applyBorder="1" applyAlignment="1">
      <alignment wrapText="1"/>
    </xf>
    <xf numFmtId="9" fontId="12" fillId="0" borderId="4" xfId="7" applyNumberFormat="1" applyFont="1" applyBorder="1"/>
    <xf numFmtId="0" fontId="12" fillId="0" borderId="0" xfId="7" applyFont="1" applyAlignment="1">
      <alignment horizontal="center"/>
    </xf>
    <xf numFmtId="0" fontId="5" fillId="0" borderId="0" xfId="1" applyFont="1"/>
    <xf numFmtId="179" fontId="2" fillId="0" borderId="0" xfId="1" applyNumberFormat="1" applyFont="1"/>
    <xf numFmtId="0" fontId="2" fillId="0" borderId="1" xfId="1" applyFont="1" applyBorder="1" applyAlignment="1">
      <alignment horizontal="left"/>
    </xf>
    <xf numFmtId="0" fontId="2" fillId="0" borderId="1" xfId="1" applyFont="1" applyBorder="1"/>
    <xf numFmtId="1" fontId="2" fillId="0" borderId="1" xfId="1" applyNumberFormat="1" applyFont="1" applyBorder="1"/>
    <xf numFmtId="0" fontId="5" fillId="0" borderId="1" xfId="1" applyFont="1" applyBorder="1"/>
    <xf numFmtId="1" fontId="2" fillId="0" borderId="0" xfId="1" applyNumberFormat="1" applyFont="1"/>
    <xf numFmtId="179" fontId="5" fillId="0" borderId="0" xfId="1" applyNumberFormat="1" applyFont="1"/>
    <xf numFmtId="0" fontId="2" fillId="0" borderId="0" xfId="3" applyFont="1">
      <alignment vertical="center"/>
    </xf>
    <xf numFmtId="0" fontId="0" fillId="0" borderId="16" xfId="0" applyBorder="1"/>
    <xf numFmtId="0" fontId="0" fillId="0" borderId="17" xfId="0" applyBorder="1" applyAlignment="1">
      <alignment horizontal="center"/>
    </xf>
    <xf numFmtId="0" fontId="0" fillId="0" borderId="17" xfId="0" applyBorder="1" applyAlignment="1">
      <alignment horizontal="centerContinuous"/>
    </xf>
    <xf numFmtId="177" fontId="2" fillId="0" borderId="5" xfId="3" applyNumberFormat="1" applyFont="1" applyBorder="1">
      <alignment vertical="center"/>
    </xf>
    <xf numFmtId="177" fontId="2" fillId="0" borderId="8" xfId="3" applyNumberFormat="1" applyFont="1" applyBorder="1">
      <alignment vertical="center"/>
    </xf>
    <xf numFmtId="177" fontId="2" fillId="0" borderId="3" xfId="3" applyNumberFormat="1" applyFont="1" applyBorder="1">
      <alignment vertical="center"/>
    </xf>
    <xf numFmtId="177" fontId="2" fillId="0" borderId="7" xfId="3" applyNumberFormat="1" applyFont="1" applyBorder="1">
      <alignment vertical="center"/>
    </xf>
    <xf numFmtId="0" fontId="2" fillId="0" borderId="1" xfId="3" applyFont="1" applyBorder="1">
      <alignment vertical="center"/>
    </xf>
    <xf numFmtId="0" fontId="5" fillId="0" borderId="1" xfId="3" applyFont="1" applyBorder="1">
      <alignment vertical="center"/>
    </xf>
    <xf numFmtId="177" fontId="2" fillId="0" borderId="4" xfId="3" applyNumberFormat="1" applyFont="1" applyBorder="1">
      <alignment vertical="center"/>
    </xf>
    <xf numFmtId="177" fontId="2" fillId="0" borderId="6" xfId="3" applyNumberFormat="1" applyFont="1" applyBorder="1">
      <alignment vertical="center"/>
    </xf>
    <xf numFmtId="0" fontId="5" fillId="0" borderId="1" xfId="3" applyFont="1" applyBorder="1" applyAlignment="1">
      <alignment horizontal="center" vertical="center"/>
    </xf>
    <xf numFmtId="0" fontId="2" fillId="0" borderId="1" xfId="5" applyFont="1" applyBorder="1">
      <alignment vertical="center"/>
    </xf>
    <xf numFmtId="0" fontId="2" fillId="0" borderId="5" xfId="5" applyFont="1" applyBorder="1">
      <alignment vertical="center"/>
    </xf>
    <xf numFmtId="0" fontId="2" fillId="0" borderId="8" xfId="5" applyFont="1" applyBorder="1">
      <alignment vertical="center"/>
    </xf>
    <xf numFmtId="0" fontId="2" fillId="0" borderId="3" xfId="5" applyFont="1" applyBorder="1">
      <alignment vertical="center"/>
    </xf>
    <xf numFmtId="0" fontId="2" fillId="0" borderId="7" xfId="5" applyFont="1" applyBorder="1">
      <alignment vertical="center"/>
    </xf>
    <xf numFmtId="0" fontId="2" fillId="0" borderId="4" xfId="5" applyFont="1" applyBorder="1">
      <alignment vertical="center"/>
    </xf>
    <xf numFmtId="0" fontId="2" fillId="0" borderId="6" xfId="5" applyFont="1" applyBorder="1">
      <alignment vertical="center"/>
    </xf>
    <xf numFmtId="179" fontId="2" fillId="0" borderId="5" xfId="5" applyNumberFormat="1" applyFont="1" applyBorder="1" applyAlignment="1">
      <alignment horizontal="center" vertical="center"/>
    </xf>
    <xf numFmtId="179" fontId="2" fillId="0" borderId="2" xfId="5" applyNumberFormat="1" applyFont="1" applyBorder="1" applyAlignment="1">
      <alignment horizontal="center" vertical="center"/>
    </xf>
    <xf numFmtId="0" fontId="2" fillId="0" borderId="5" xfId="5" applyFont="1" applyBorder="1" applyAlignment="1">
      <alignment horizontal="center" vertical="center"/>
    </xf>
    <xf numFmtId="179" fontId="2" fillId="0" borderId="3" xfId="5" applyNumberFormat="1" applyFont="1" applyBorder="1" applyAlignment="1">
      <alignment horizontal="center" vertical="center"/>
    </xf>
    <xf numFmtId="179" fontId="2" fillId="0" borderId="0" xfId="5" applyNumberFormat="1" applyFont="1" applyAlignment="1">
      <alignment horizontal="center" vertical="center"/>
    </xf>
    <xf numFmtId="0" fontId="2" fillId="0" borderId="3" xfId="5" applyFont="1" applyBorder="1" applyAlignment="1">
      <alignment horizontal="center" vertical="center"/>
    </xf>
    <xf numFmtId="0" fontId="2" fillId="0" borderId="4" xfId="5" applyFont="1" applyBorder="1" applyAlignment="1">
      <alignment horizontal="center" vertical="center"/>
    </xf>
    <xf numFmtId="0" fontId="2" fillId="0" borderId="2" xfId="5" applyFont="1" applyBorder="1" applyAlignment="1">
      <alignment horizontal="center" vertical="center"/>
    </xf>
    <xf numFmtId="0" fontId="2" fillId="0" borderId="0" xfId="5" applyFont="1" applyAlignment="1">
      <alignment horizontal="center" vertical="center"/>
    </xf>
    <xf numFmtId="0" fontId="2" fillId="0" borderId="1" xfId="1" applyFont="1" applyBorder="1"/>
    <xf numFmtId="0" fontId="2" fillId="0" borderId="9" xfId="3" applyFont="1" applyBorder="1" applyAlignment="1">
      <alignment horizontal="center" vertical="center"/>
    </xf>
    <xf numFmtId="0" fontId="2" fillId="0" borderId="10" xfId="3" applyFont="1" applyBorder="1" applyAlignment="1">
      <alignment horizontal="center" vertical="center"/>
    </xf>
    <xf numFmtId="0" fontId="2" fillId="0" borderId="2" xfId="1" applyFont="1" applyFill="1" applyBorder="1" applyAlignment="1">
      <alignment horizontal="center"/>
    </xf>
    <xf numFmtId="0" fontId="9" fillId="0" borderId="1" xfId="4" applyFont="1" applyBorder="1" applyAlignment="1">
      <alignment horizontal="right"/>
    </xf>
    <xf numFmtId="0" fontId="2" fillId="0" borderId="1" xfId="4" applyFont="1" applyBorder="1"/>
  </cellXfs>
  <cellStyles count="8">
    <cellStyle name="Comma_考试题-绘图1" xfId="6" xr:uid="{00000000-0005-0000-0000-000000000000}"/>
    <cellStyle name="百分比 2" xfId="2" xr:uid="{00000000-0005-0000-0000-000001000000}"/>
    <cellStyle name="常规" xfId="0" builtinId="0"/>
    <cellStyle name="常规 2" xfId="1" xr:uid="{00000000-0005-0000-0000-000003000000}"/>
    <cellStyle name="常规_8_05答案" xfId="4" xr:uid="{00000000-0005-0000-0000-000004000000}"/>
    <cellStyle name="常规_第4第5章_ks" xfId="3" xr:uid="{00000000-0005-0000-0000-000005000000}"/>
    <cellStyle name="常规_第6章-盈亏平衡补考答案1" xfId="5" xr:uid="{00000000-0005-0000-0000-000006000000}"/>
    <cellStyle name="常规_第9章模拟考题200606" xfId="7" xr:uid="{00000000-0005-0000-0000-000007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zh-CN" altLang="en-US"/>
              <a:t>盈亏平衡销量和安全边际随价格变化图形</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scatterChart>
        <c:scatterStyle val="smoothMarker"/>
        <c:varyColors val="0"/>
        <c:ser>
          <c:idx val="0"/>
          <c:order val="0"/>
          <c:tx>
            <c:v>盈亏平衡销量</c:v>
          </c:tx>
          <c:spPr>
            <a:ln w="19050" cap="rnd">
              <a:solidFill>
                <a:schemeClr val="accent1"/>
              </a:solidFill>
              <a:round/>
            </a:ln>
            <a:effectLst/>
          </c:spPr>
          <c:marker>
            <c:symbol val="none"/>
          </c:marker>
          <c:xVal>
            <c:numRef>
              <c:f>第3题!$E$2:$E$8</c:f>
              <c:numCache>
                <c:formatCode>General</c:formatCode>
                <c:ptCount val="7"/>
                <c:pt idx="0">
                  <c:v>70</c:v>
                </c:pt>
                <c:pt idx="1">
                  <c:v>75</c:v>
                </c:pt>
                <c:pt idx="2">
                  <c:v>80</c:v>
                </c:pt>
                <c:pt idx="3">
                  <c:v>85</c:v>
                </c:pt>
                <c:pt idx="4">
                  <c:v>90</c:v>
                </c:pt>
                <c:pt idx="5">
                  <c:v>95</c:v>
                </c:pt>
                <c:pt idx="6">
                  <c:v>100</c:v>
                </c:pt>
              </c:numCache>
            </c:numRef>
          </c:xVal>
          <c:yVal>
            <c:numRef>
              <c:f>第3题!$F$2:$F$8</c:f>
              <c:numCache>
                <c:formatCode>0.0</c:formatCode>
                <c:ptCount val="7"/>
                <c:pt idx="0">
                  <c:v>1333.3333333333333</c:v>
                </c:pt>
                <c:pt idx="1">
                  <c:v>1000</c:v>
                </c:pt>
                <c:pt idx="2">
                  <c:v>800</c:v>
                </c:pt>
                <c:pt idx="3">
                  <c:v>666.66666666666663</c:v>
                </c:pt>
                <c:pt idx="4">
                  <c:v>571.42857142857144</c:v>
                </c:pt>
                <c:pt idx="5">
                  <c:v>500</c:v>
                </c:pt>
                <c:pt idx="6">
                  <c:v>444.44444444444446</c:v>
                </c:pt>
              </c:numCache>
            </c:numRef>
          </c:yVal>
          <c:smooth val="1"/>
          <c:extLst>
            <c:ext xmlns:c16="http://schemas.microsoft.com/office/drawing/2014/chart" uri="{C3380CC4-5D6E-409C-BE32-E72D297353CC}">
              <c16:uniqueId val="{00000000-D0B2-4E27-B95B-7469CE12DE23}"/>
            </c:ext>
          </c:extLst>
        </c:ser>
        <c:ser>
          <c:idx val="1"/>
          <c:order val="1"/>
          <c:tx>
            <c:v>安全边际</c:v>
          </c:tx>
          <c:spPr>
            <a:ln w="19050" cap="rnd">
              <a:solidFill>
                <a:schemeClr val="accent2"/>
              </a:solidFill>
              <a:round/>
            </a:ln>
            <a:effectLst/>
          </c:spPr>
          <c:marker>
            <c:symbol val="none"/>
          </c:marker>
          <c:xVal>
            <c:numRef>
              <c:f>第3题!$E$2:$E$8</c:f>
              <c:numCache>
                <c:formatCode>General</c:formatCode>
                <c:ptCount val="7"/>
                <c:pt idx="0">
                  <c:v>70</c:v>
                </c:pt>
                <c:pt idx="1">
                  <c:v>75</c:v>
                </c:pt>
                <c:pt idx="2">
                  <c:v>80</c:v>
                </c:pt>
                <c:pt idx="3">
                  <c:v>85</c:v>
                </c:pt>
                <c:pt idx="4">
                  <c:v>90</c:v>
                </c:pt>
                <c:pt idx="5">
                  <c:v>95</c:v>
                </c:pt>
                <c:pt idx="6">
                  <c:v>100</c:v>
                </c:pt>
              </c:numCache>
            </c:numRef>
          </c:xVal>
          <c:yVal>
            <c:numRef>
              <c:f>第3题!$G$2:$G$8</c:f>
              <c:numCache>
                <c:formatCode>0.0</c:formatCode>
                <c:ptCount val="7"/>
                <c:pt idx="0">
                  <c:v>3333.3333333333339</c:v>
                </c:pt>
                <c:pt idx="1">
                  <c:v>2500</c:v>
                </c:pt>
                <c:pt idx="2">
                  <c:v>2000</c:v>
                </c:pt>
                <c:pt idx="3">
                  <c:v>1666.666666666667</c:v>
                </c:pt>
                <c:pt idx="4">
                  <c:v>1428.5714285714284</c:v>
                </c:pt>
                <c:pt idx="5">
                  <c:v>1250</c:v>
                </c:pt>
                <c:pt idx="6">
                  <c:v>1111.1111111111113</c:v>
                </c:pt>
              </c:numCache>
            </c:numRef>
          </c:yVal>
          <c:smooth val="1"/>
          <c:extLst>
            <c:ext xmlns:c16="http://schemas.microsoft.com/office/drawing/2014/chart" uri="{C3380CC4-5D6E-409C-BE32-E72D297353CC}">
              <c16:uniqueId val="{00000001-D0B2-4E27-B95B-7469CE12DE23}"/>
            </c:ext>
          </c:extLst>
        </c:ser>
        <c:ser>
          <c:idx val="2"/>
          <c:order val="2"/>
          <c:spPr>
            <a:ln w="19050" cap="rnd">
              <a:solidFill>
                <a:schemeClr val="accent3"/>
              </a:solidFill>
              <a:round/>
            </a:ln>
            <a:effectLst/>
          </c:spPr>
          <c:marker>
            <c:symbol val="none"/>
          </c:marker>
          <c:dPt>
            <c:idx val="1"/>
            <c:marker>
              <c:symbol val="square"/>
              <c:size val="5"/>
              <c:spPr>
                <a:solidFill>
                  <a:schemeClr val="accent3"/>
                </a:solidFill>
                <a:ln w="9525">
                  <a:solidFill>
                    <a:schemeClr val="accent3"/>
                  </a:solidFill>
                </a:ln>
                <a:effectLst/>
              </c:spPr>
            </c:marker>
            <c:bubble3D val="0"/>
            <c:extLst>
              <c:ext xmlns:c16="http://schemas.microsoft.com/office/drawing/2014/chart" uri="{C3380CC4-5D6E-409C-BE32-E72D297353CC}">
                <c16:uniqueId val="{00000005-D0B2-4E27-B95B-7469CE12DE23}"/>
              </c:ext>
            </c:extLst>
          </c:dPt>
          <c:dPt>
            <c:idx val="2"/>
            <c:marker>
              <c:symbol val="square"/>
              <c:size val="5"/>
              <c:spPr>
                <a:solidFill>
                  <a:schemeClr val="accent3"/>
                </a:solidFill>
                <a:ln w="9525">
                  <a:solidFill>
                    <a:schemeClr val="accent3"/>
                  </a:solidFill>
                </a:ln>
                <a:effectLst/>
              </c:spPr>
            </c:marker>
            <c:bubble3D val="0"/>
            <c:extLst>
              <c:ext xmlns:c16="http://schemas.microsoft.com/office/drawing/2014/chart" uri="{C3380CC4-5D6E-409C-BE32-E72D297353CC}">
                <c16:uniqueId val="{00000004-D0B2-4E27-B95B-7469CE12DE23}"/>
              </c:ext>
            </c:extLst>
          </c:dPt>
          <c:xVal>
            <c:numRef>
              <c:f>第3题!$E$11:$E$14</c:f>
              <c:numCache>
                <c:formatCode>General</c:formatCode>
                <c:ptCount val="4"/>
                <c:pt idx="0">
                  <c:v>80</c:v>
                </c:pt>
                <c:pt idx="1">
                  <c:v>80</c:v>
                </c:pt>
                <c:pt idx="2">
                  <c:v>80</c:v>
                </c:pt>
                <c:pt idx="3">
                  <c:v>80</c:v>
                </c:pt>
              </c:numCache>
            </c:numRef>
          </c:xVal>
          <c:yVal>
            <c:numRef>
              <c:f>第3题!$F$11:$F$14</c:f>
              <c:numCache>
                <c:formatCode>General</c:formatCode>
                <c:ptCount val="4"/>
                <c:pt idx="0">
                  <c:v>3500</c:v>
                </c:pt>
                <c:pt idx="1">
                  <c:v>800</c:v>
                </c:pt>
                <c:pt idx="2">
                  <c:v>2000</c:v>
                </c:pt>
                <c:pt idx="3">
                  <c:v>0</c:v>
                </c:pt>
              </c:numCache>
            </c:numRef>
          </c:yVal>
          <c:smooth val="1"/>
          <c:extLst>
            <c:ext xmlns:c16="http://schemas.microsoft.com/office/drawing/2014/chart" uri="{C3380CC4-5D6E-409C-BE32-E72D297353CC}">
              <c16:uniqueId val="{00000003-D0B2-4E27-B95B-7469CE12DE23}"/>
            </c:ext>
          </c:extLst>
        </c:ser>
        <c:dLbls>
          <c:showLegendKey val="0"/>
          <c:showVal val="0"/>
          <c:showCatName val="0"/>
          <c:showSerName val="0"/>
          <c:showPercent val="0"/>
          <c:showBubbleSize val="0"/>
        </c:dLbls>
        <c:axId val="306138528"/>
        <c:axId val="306153504"/>
      </c:scatterChart>
      <c:valAx>
        <c:axId val="306138528"/>
        <c:scaling>
          <c:orientation val="minMax"/>
          <c:max val="100"/>
          <c:min val="7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306153504"/>
        <c:crosses val="autoZero"/>
        <c:crossBetween val="midCat"/>
      </c:valAx>
      <c:valAx>
        <c:axId val="30615350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30613852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25" b="0" i="0" u="none" strike="noStrike" baseline="0">
                <a:solidFill>
                  <a:srgbClr val="000000"/>
                </a:solidFill>
                <a:latin typeface="Arial"/>
                <a:ea typeface="Arial"/>
                <a:cs typeface="Arial"/>
              </a:defRPr>
            </a:pPr>
            <a:r>
              <a:rPr lang="zh-CN" altLang="en-US"/>
              <a:t>不同国家雇员的销售额按年度、产品类别的比较</a:t>
            </a:r>
          </a:p>
        </c:rich>
      </c:tx>
      <c:layout>
        <c:manualLayout>
          <c:xMode val="edge"/>
          <c:yMode val="edge"/>
          <c:x val="0.23768736616702354"/>
          <c:y val="2.5974025974025976E-2"/>
        </c:manualLayout>
      </c:layout>
      <c:overlay val="0"/>
      <c:spPr>
        <a:noFill/>
        <a:ln w="25400">
          <a:noFill/>
        </a:ln>
      </c:spPr>
    </c:title>
    <c:autoTitleDeleted val="0"/>
    <c:plotArea>
      <c:layout>
        <c:manualLayout>
          <c:layoutTarget val="inner"/>
          <c:xMode val="edge"/>
          <c:yMode val="edge"/>
          <c:x val="0.21199143468950749"/>
          <c:y val="0.12987012987012986"/>
          <c:w val="0.69807280513918635"/>
          <c:h val="0.75"/>
        </c:manualLayout>
      </c:layout>
      <c:barChart>
        <c:barDir val="col"/>
        <c:grouping val="clustered"/>
        <c:varyColors val="0"/>
        <c:ser>
          <c:idx val="0"/>
          <c:order val="0"/>
          <c:spPr>
            <a:pattFill prst="pct5">
              <a:fgClr>
                <a:srgbClr xmlns:mc="http://schemas.openxmlformats.org/markup-compatibility/2006" xmlns:a14="http://schemas.microsoft.com/office/drawing/2010/main" val="000000" mc:Ignorable="a14" a14:legacySpreadsheetColorIndex="8"/>
              </a:fgClr>
              <a:bgClr>
                <a:srgbClr xmlns:mc="http://schemas.openxmlformats.org/markup-compatibility/2006" xmlns:a14="http://schemas.microsoft.com/office/drawing/2010/main" val="FFFFFF" mc:Ignorable="a14" a14:legacySpreadsheetColorIndex="9"/>
              </a:bgClr>
            </a:pattFill>
            <a:ln w="12700">
              <a:solidFill>
                <a:srgbClr val="000000"/>
              </a:solidFill>
              <a:prstDash val="solid"/>
            </a:ln>
          </c:spPr>
          <c:invertIfNegative val="0"/>
          <c:dLbls>
            <c:dLbl>
              <c:idx val="0"/>
              <c:layout>
                <c:manualLayout>
                  <c:x val="4.9249411275411048E-3"/>
                  <c:y val="0.10742202679210555"/>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8635-4BD7-AECC-EDE52AA16F7A}"/>
                </c:ext>
              </c:extLst>
            </c:dLbl>
            <c:dLbl>
              <c:idx val="1"/>
              <c:layout>
                <c:manualLayout>
                  <c:x val="4.9249411275411603E-3"/>
                  <c:y val="0.1093605344786447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635-4BD7-AECC-EDE52AA16F7A}"/>
                </c:ext>
              </c:extLst>
            </c:dLbl>
            <c:numFmt formatCode="0_ " sourceLinked="0"/>
            <c:spPr>
              <a:noFill/>
              <a:ln w="25400">
                <a:noFill/>
              </a:ln>
            </c:spPr>
            <c:txPr>
              <a:bodyPr/>
              <a:lstStyle/>
              <a:p>
                <a:pPr>
                  <a:defRPr sz="1025" b="0" i="0" u="none" strike="noStrike" baseline="0">
                    <a:solidFill>
                      <a:srgbClr val="000000"/>
                    </a:solidFill>
                    <a:latin typeface="Arial"/>
                    <a:ea typeface="Arial"/>
                    <a:cs typeface="Arial"/>
                  </a:defRPr>
                </a:pPr>
                <a:endParaRPr lang="zh-CN"/>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第4题!$F$11:$F$12</c:f>
              <c:strCache>
                <c:ptCount val="2"/>
                <c:pt idx="0">
                  <c:v>英国</c:v>
                </c:pt>
                <c:pt idx="1">
                  <c:v>美国</c:v>
                </c:pt>
              </c:strCache>
            </c:strRef>
          </c:cat>
          <c:val>
            <c:numRef>
              <c:f>第4题!$G$11:$G$12</c:f>
              <c:numCache>
                <c:formatCode>0.00</c:formatCode>
                <c:ptCount val="2"/>
                <c:pt idx="0">
                  <c:v>29542.559994349926</c:v>
                </c:pt>
                <c:pt idx="1">
                  <c:v>47622.185945252626</c:v>
                </c:pt>
              </c:numCache>
            </c:numRef>
          </c:val>
          <c:extLst>
            <c:ext xmlns:c16="http://schemas.microsoft.com/office/drawing/2014/chart" uri="{C3380CC4-5D6E-409C-BE32-E72D297353CC}">
              <c16:uniqueId val="{00000002-8635-4BD7-AECC-EDE52AA16F7A}"/>
            </c:ext>
          </c:extLst>
        </c:ser>
        <c:dLbls>
          <c:showLegendKey val="0"/>
          <c:showVal val="1"/>
          <c:showCatName val="0"/>
          <c:showSerName val="0"/>
          <c:showPercent val="0"/>
          <c:showBubbleSize val="0"/>
        </c:dLbls>
        <c:gapWidth val="150"/>
        <c:axId val="188968448"/>
        <c:axId val="80647808"/>
      </c:barChart>
      <c:catAx>
        <c:axId val="188968448"/>
        <c:scaling>
          <c:orientation val="minMax"/>
        </c:scaling>
        <c:delete val="0"/>
        <c:axPos val="b"/>
        <c:numFmt formatCode="General" sourceLinked="1"/>
        <c:majorTickMark val="in"/>
        <c:minorTickMark val="none"/>
        <c:tickLblPos val="nextTo"/>
        <c:spPr>
          <a:ln w="3175">
            <a:solidFill>
              <a:srgbClr val="000000"/>
            </a:solidFill>
            <a:prstDash val="solid"/>
          </a:ln>
        </c:spPr>
        <c:txPr>
          <a:bodyPr rot="0" vert="horz"/>
          <a:lstStyle/>
          <a:p>
            <a:pPr>
              <a:defRPr sz="1025" b="0" i="0" u="none" strike="noStrike" baseline="0">
                <a:solidFill>
                  <a:srgbClr val="000000"/>
                </a:solidFill>
                <a:latin typeface="Arial"/>
                <a:ea typeface="Arial"/>
                <a:cs typeface="Arial"/>
              </a:defRPr>
            </a:pPr>
            <a:endParaRPr lang="zh-CN"/>
          </a:p>
        </c:txPr>
        <c:crossAx val="80647808"/>
        <c:crosses val="autoZero"/>
        <c:auto val="1"/>
        <c:lblAlgn val="ctr"/>
        <c:lblOffset val="100"/>
        <c:tickLblSkip val="1"/>
        <c:tickMarkSkip val="1"/>
        <c:noMultiLvlLbl val="0"/>
      </c:catAx>
      <c:valAx>
        <c:axId val="80647808"/>
        <c:scaling>
          <c:orientation val="minMax"/>
        </c:scaling>
        <c:delete val="0"/>
        <c:axPos val="l"/>
        <c:title>
          <c:tx>
            <c:rich>
              <a:bodyPr/>
              <a:lstStyle/>
              <a:p>
                <a:pPr>
                  <a:defRPr sz="1025" b="0" i="0" u="none" strike="noStrike" baseline="0">
                    <a:solidFill>
                      <a:srgbClr val="000000"/>
                    </a:solidFill>
                    <a:latin typeface="Arial"/>
                    <a:ea typeface="Arial"/>
                    <a:cs typeface="Arial"/>
                  </a:defRPr>
                </a:pPr>
                <a:r>
                  <a:rPr lang="zh-CN" altLang="en-US"/>
                  <a:t>销售额</a:t>
                </a:r>
              </a:p>
            </c:rich>
          </c:tx>
          <c:layout>
            <c:manualLayout>
              <c:xMode val="edge"/>
              <c:yMode val="edge"/>
              <c:x val="1.0706638115631691E-2"/>
              <c:y val="0.41883116883116883"/>
            </c:manualLayout>
          </c:layout>
          <c:overlay val="0"/>
          <c:spPr>
            <a:noFill/>
            <a:ln w="25400">
              <a:noFill/>
            </a:ln>
          </c:spPr>
        </c:title>
        <c:numFmt formatCode="0.00" sourceLinked="1"/>
        <c:majorTickMark val="in"/>
        <c:minorTickMark val="none"/>
        <c:tickLblPos val="nextTo"/>
        <c:spPr>
          <a:ln w="3175">
            <a:solidFill>
              <a:srgbClr val="000000"/>
            </a:solidFill>
            <a:prstDash val="solid"/>
          </a:ln>
        </c:spPr>
        <c:txPr>
          <a:bodyPr rot="0" vert="horz"/>
          <a:lstStyle/>
          <a:p>
            <a:pPr>
              <a:defRPr sz="1025" b="0" i="0" u="none" strike="noStrike" baseline="0">
                <a:solidFill>
                  <a:srgbClr val="000000"/>
                </a:solidFill>
                <a:latin typeface="Arial"/>
                <a:ea typeface="Arial"/>
                <a:cs typeface="Arial"/>
              </a:defRPr>
            </a:pPr>
            <a:endParaRPr lang="zh-CN"/>
          </a:p>
        </c:txPr>
        <c:crossAx val="188968448"/>
        <c:crosses val="autoZero"/>
        <c:crossBetween val="between"/>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025" b="0" i="0" u="none" strike="noStrike" baseline="0">
          <a:solidFill>
            <a:srgbClr val="000000"/>
          </a:solidFill>
          <a:latin typeface="Arial"/>
          <a:ea typeface="Arial"/>
          <a:cs typeface="Arial"/>
        </a:defRPr>
      </a:pPr>
      <a:endParaRPr lang="zh-CN"/>
    </a:p>
  </c:txPr>
  <c:printSettings>
    <c:headerFooter alignWithMargins="0"/>
    <c:pageMargins b="1" l="0.75" r="0.75" t="1" header="0.5" footer="0.5"/>
    <c:pageSetup paperSize="9"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strRef>
              <c:f>第7题!$K$2</c:f>
              <c:strCache>
                <c:ptCount val="1"/>
                <c:pt idx="0">
                  <c:v>30次模拟平均年总费用</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第7题!$L$1:$V$1</c:f>
              <c:numCache>
                <c:formatCode>General</c:formatCode>
                <c:ptCount val="11"/>
                <c:pt idx="0">
                  <c:v>2</c:v>
                </c:pt>
                <c:pt idx="1">
                  <c:v>3</c:v>
                </c:pt>
                <c:pt idx="2">
                  <c:v>4</c:v>
                </c:pt>
                <c:pt idx="3">
                  <c:v>5</c:v>
                </c:pt>
                <c:pt idx="4">
                  <c:v>6</c:v>
                </c:pt>
                <c:pt idx="5">
                  <c:v>7</c:v>
                </c:pt>
                <c:pt idx="6">
                  <c:v>8</c:v>
                </c:pt>
                <c:pt idx="7">
                  <c:v>9</c:v>
                </c:pt>
                <c:pt idx="8">
                  <c:v>10</c:v>
                </c:pt>
                <c:pt idx="9">
                  <c:v>11</c:v>
                </c:pt>
                <c:pt idx="10">
                  <c:v>12</c:v>
                </c:pt>
              </c:numCache>
            </c:numRef>
          </c:xVal>
          <c:yVal>
            <c:numRef>
              <c:f>第7题!$L$2:$V$2</c:f>
              <c:numCache>
                <c:formatCode>0_ </c:formatCode>
                <c:ptCount val="11"/>
                <c:pt idx="0">
                  <c:v>13453.939344213852</c:v>
                </c:pt>
                <c:pt idx="1">
                  <c:v>10018.974735839342</c:v>
                </c:pt>
                <c:pt idx="2">
                  <c:v>7414.1296418088041</c:v>
                </c:pt>
                <c:pt idx="3">
                  <c:v>6424.691280309361</c:v>
                </c:pt>
                <c:pt idx="4">
                  <c:v>6730.9779621914104</c:v>
                </c:pt>
                <c:pt idx="5">
                  <c:v>6064.1365568608462</c:v>
                </c:pt>
                <c:pt idx="6">
                  <c:v>6475.6820788023297</c:v>
                </c:pt>
                <c:pt idx="7">
                  <c:v>6656.2532225394834</c:v>
                </c:pt>
                <c:pt idx="8">
                  <c:v>6570.2724741065349</c:v>
                </c:pt>
                <c:pt idx="9">
                  <c:v>6689.2485911456433</c:v>
                </c:pt>
                <c:pt idx="10">
                  <c:v>7096.1643984535558</c:v>
                </c:pt>
              </c:numCache>
            </c:numRef>
          </c:yVal>
          <c:smooth val="1"/>
          <c:extLst>
            <c:ext xmlns:c16="http://schemas.microsoft.com/office/drawing/2014/chart" uri="{C3380CC4-5D6E-409C-BE32-E72D297353CC}">
              <c16:uniqueId val="{00000000-9B7D-4FC1-BB6C-C28C152AD768}"/>
            </c:ext>
          </c:extLst>
        </c:ser>
        <c:ser>
          <c:idx val="1"/>
          <c:order val="1"/>
          <c:tx>
            <c:strRef>
              <c:f>第7题!$H$9</c:f>
              <c:strCache>
                <c:ptCount val="1"/>
                <c:pt idx="0">
                  <c:v>理论最优参考线</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第7题!$H$10:$H$11</c:f>
              <c:numCache>
                <c:formatCode>0_ </c:formatCode>
                <c:ptCount val="2"/>
                <c:pt idx="0">
                  <c:v>8</c:v>
                </c:pt>
                <c:pt idx="1">
                  <c:v>8</c:v>
                </c:pt>
              </c:numCache>
            </c:numRef>
          </c:xVal>
          <c:yVal>
            <c:numRef>
              <c:f>第7题!$I$10:$I$11</c:f>
              <c:numCache>
                <c:formatCode>General</c:formatCode>
                <c:ptCount val="2"/>
                <c:pt idx="0">
                  <c:v>16000</c:v>
                </c:pt>
                <c:pt idx="1">
                  <c:v>0</c:v>
                </c:pt>
              </c:numCache>
            </c:numRef>
          </c:yVal>
          <c:smooth val="1"/>
          <c:extLst>
            <c:ext xmlns:c16="http://schemas.microsoft.com/office/drawing/2014/chart" uri="{C3380CC4-5D6E-409C-BE32-E72D297353CC}">
              <c16:uniqueId val="{00000001-9B7D-4FC1-BB6C-C28C152AD768}"/>
            </c:ext>
          </c:extLst>
        </c:ser>
        <c:ser>
          <c:idx val="2"/>
          <c:order val="2"/>
          <c:tx>
            <c:strRef>
              <c:f>第7题!$H$13</c:f>
              <c:strCache>
                <c:ptCount val="1"/>
                <c:pt idx="0">
                  <c:v>模拟最优参考线</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第7题!$H$14:$H$15</c:f>
              <c:numCache>
                <c:formatCode>General</c:formatCode>
                <c:ptCount val="2"/>
                <c:pt idx="0">
                  <c:v>7</c:v>
                </c:pt>
                <c:pt idx="1">
                  <c:v>7</c:v>
                </c:pt>
              </c:numCache>
            </c:numRef>
          </c:xVal>
          <c:yVal>
            <c:numRef>
              <c:f>第7题!$I$14:$I$15</c:f>
              <c:numCache>
                <c:formatCode>General</c:formatCode>
                <c:ptCount val="2"/>
                <c:pt idx="0">
                  <c:v>16000</c:v>
                </c:pt>
                <c:pt idx="1">
                  <c:v>0</c:v>
                </c:pt>
              </c:numCache>
            </c:numRef>
          </c:yVal>
          <c:smooth val="1"/>
          <c:extLst>
            <c:ext xmlns:c16="http://schemas.microsoft.com/office/drawing/2014/chart" uri="{C3380CC4-5D6E-409C-BE32-E72D297353CC}">
              <c16:uniqueId val="{00000002-9B7D-4FC1-BB6C-C28C152AD768}"/>
            </c:ext>
          </c:extLst>
        </c:ser>
        <c:dLbls>
          <c:showLegendKey val="0"/>
          <c:showVal val="0"/>
          <c:showCatName val="0"/>
          <c:showSerName val="0"/>
          <c:showPercent val="0"/>
          <c:showBubbleSize val="0"/>
        </c:dLbls>
        <c:axId val="824461496"/>
        <c:axId val="824455264"/>
      </c:scatterChart>
      <c:valAx>
        <c:axId val="8244614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824455264"/>
        <c:crosses val="autoZero"/>
        <c:crossBetween val="midCat"/>
      </c:valAx>
      <c:valAx>
        <c:axId val="824455264"/>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8244614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pin" dx="22" fmlaLink="$D$2" max="36" min="13" page="10" val="23"/>
</file>

<file path=xl/ctrlProps/ctrlProp2.xml><?xml version="1.0" encoding="utf-8"?>
<formControlPr xmlns="http://schemas.microsoft.com/office/spreadsheetml/2009/9/main" objectType="Spin" dx="22" fmlaLink="$C$4" inc="5" max="95" min="75" page="10" val="80"/>
</file>

<file path=xl/ctrlProps/ctrlProp3.xml><?xml version="1.0" encoding="utf-8"?>
<formControlPr xmlns="http://schemas.microsoft.com/office/spreadsheetml/2009/9/main" objectType="Drop" dropLines="3" dropStyle="combo" dx="16" fmlaLink="$K$2" fmlaRange="$K$3:$K$5" noThreeD="1" sel="2" val="0"/>
</file>

<file path=xl/ctrlProps/ctrlProp4.xml><?xml version="1.0" encoding="utf-8"?>
<formControlPr xmlns="http://schemas.microsoft.com/office/spreadsheetml/2009/9/main" objectType="Drop" dropStyle="combo" dx="16" fmlaLink="$L$2" fmlaRange="$L$3:$L$11" noThreeD="1" sel="2" val="0"/>
</file>

<file path=xl/ctrlProps/ctrlProp5.xml><?xml version="1.0" encoding="utf-8"?>
<formControlPr xmlns="http://schemas.microsoft.com/office/spreadsheetml/2009/9/main" objectType="Drop" dropLines="2" dropStyle="combo" dx="26" fmlaLink="$F$9" fmlaRange="$F$11:$F$12" noThreeD="1" sel="1" val="0"/>
</file>

<file path=xl/drawings/_rels/drawing3.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image" Target="../media/image3.emf"/></Relationships>
</file>

<file path=xl/drawings/_rels/drawing7.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image" Target="../media/image5.emf"/><Relationship Id="rId1" Type="http://schemas.openxmlformats.org/officeDocument/2006/relationships/image" Target="../media/image4.wmf"/></Relationships>
</file>

<file path=xl/drawings/drawing1.xml><?xml version="1.0" encoding="utf-8"?>
<xdr:wsDr xmlns:xdr="http://schemas.openxmlformats.org/drawingml/2006/spreadsheetDrawing" xmlns:a="http://schemas.openxmlformats.org/drawingml/2006/main">
  <xdr:twoCellAnchor>
    <xdr:from>
      <xdr:col>7</xdr:col>
      <xdr:colOff>0</xdr:colOff>
      <xdr:row>0</xdr:row>
      <xdr:rowOff>0</xdr:rowOff>
    </xdr:from>
    <xdr:to>
      <xdr:col>12</xdr:col>
      <xdr:colOff>466725</xdr:colOff>
      <xdr:row>14</xdr:row>
      <xdr:rowOff>104775</xdr:rowOff>
    </xdr:to>
    <xdr:sp macro="" textlink="">
      <xdr:nvSpPr>
        <xdr:cNvPr id="2" name="TextBox 4">
          <a:extLst>
            <a:ext uri="{FF2B5EF4-FFF2-40B4-BE49-F238E27FC236}">
              <a16:creationId xmlns:a16="http://schemas.microsoft.com/office/drawing/2014/main" id="{00000000-0008-0000-0000-000002000000}"/>
            </a:ext>
          </a:extLst>
        </xdr:cNvPr>
        <xdr:cNvSpPr txBox="1"/>
      </xdr:nvSpPr>
      <xdr:spPr>
        <a:xfrm>
          <a:off x="4800600" y="0"/>
          <a:ext cx="3893820" cy="2560320"/>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zh-CN" sz="1100" b="1" i="0" baseline="0">
              <a:solidFill>
                <a:schemeClr val="dk1"/>
              </a:solidFill>
              <a:effectLst/>
              <a:latin typeface="+mn-lt"/>
              <a:ea typeface="+mn-ea"/>
              <a:cs typeface="+mn-cs"/>
            </a:rPr>
            <a:t>第</a:t>
          </a:r>
          <a:r>
            <a:rPr lang="en-US" altLang="zh-CN" sz="1100" b="1" i="0" baseline="0">
              <a:solidFill>
                <a:schemeClr val="dk1"/>
              </a:solidFill>
              <a:effectLst/>
              <a:latin typeface="+mn-lt"/>
              <a:ea typeface="+mn-ea"/>
              <a:cs typeface="+mn-cs"/>
            </a:rPr>
            <a:t>2</a:t>
          </a:r>
          <a:r>
            <a:rPr lang="zh-CN" altLang="zh-CN" sz="1100" b="1" i="0" baseline="0">
              <a:solidFill>
                <a:schemeClr val="dk1"/>
              </a:solidFill>
              <a:effectLst/>
              <a:latin typeface="+mn-lt"/>
              <a:ea typeface="+mn-ea"/>
              <a:cs typeface="+mn-cs"/>
            </a:rPr>
            <a:t>题</a:t>
          </a:r>
          <a:r>
            <a:rPr lang="zh-CN" altLang="zh-CN" sz="1100" b="0" i="0" baseline="0">
              <a:solidFill>
                <a:schemeClr val="dk1"/>
              </a:solidFill>
              <a:effectLst/>
              <a:latin typeface="+mn-lt"/>
              <a:ea typeface="+mn-ea"/>
              <a:cs typeface="+mn-cs"/>
            </a:rPr>
            <a:t>  </a:t>
          </a:r>
          <a:r>
            <a:rPr lang="zh-CN" altLang="zh-CN" sz="1100">
              <a:solidFill>
                <a:schemeClr val="dk1"/>
              </a:solidFill>
              <a:effectLst/>
              <a:latin typeface="+mn-lt"/>
              <a:ea typeface="+mn-ea"/>
              <a:cs typeface="+mn-cs"/>
            </a:rPr>
            <a:t>某公司提供两种租房方案供用户选择。方案一：</a:t>
          </a:r>
          <a:r>
            <a:rPr lang="en-US" altLang="zh-CN" sz="1100">
              <a:solidFill>
                <a:schemeClr val="dk1"/>
              </a:solidFill>
              <a:effectLst/>
              <a:latin typeface="+mn-lt"/>
              <a:ea typeface="+mn-ea"/>
              <a:cs typeface="+mn-cs"/>
            </a:rPr>
            <a:t>3</a:t>
          </a:r>
          <a:r>
            <a:rPr lang="zh-CN" altLang="zh-CN" sz="1100">
              <a:solidFill>
                <a:schemeClr val="dk1"/>
              </a:solidFill>
              <a:effectLst/>
              <a:latin typeface="+mn-lt"/>
              <a:ea typeface="+mn-ea"/>
              <a:cs typeface="+mn-cs"/>
            </a:rPr>
            <a:t>年内每月按</a:t>
          </a:r>
          <a:r>
            <a:rPr lang="en-US" altLang="zh-CN" sz="1100">
              <a:solidFill>
                <a:schemeClr val="dk1"/>
              </a:solidFill>
              <a:effectLst/>
              <a:latin typeface="+mn-lt"/>
              <a:ea typeface="+mn-ea"/>
              <a:cs typeface="+mn-cs"/>
            </a:rPr>
            <a:t>12000</a:t>
          </a:r>
          <a:r>
            <a:rPr lang="zh-CN" altLang="zh-CN" sz="1100">
              <a:solidFill>
                <a:schemeClr val="dk1"/>
              </a:solidFill>
              <a:effectLst/>
              <a:latin typeface="+mn-lt"/>
              <a:ea typeface="+mn-ea"/>
              <a:cs typeface="+mn-cs"/>
            </a:rPr>
            <a:t>元收取租金；方案二：第</a:t>
          </a:r>
          <a:r>
            <a:rPr lang="en-US" altLang="zh-CN" sz="1100">
              <a:solidFill>
                <a:schemeClr val="dk1"/>
              </a:solidFill>
              <a:effectLst/>
              <a:latin typeface="+mn-lt"/>
              <a:ea typeface="+mn-ea"/>
              <a:cs typeface="+mn-cs"/>
            </a:rPr>
            <a:t>1</a:t>
          </a:r>
          <a:r>
            <a:rPr lang="zh-CN" altLang="zh-CN" sz="1100">
              <a:solidFill>
                <a:schemeClr val="dk1"/>
              </a:solidFill>
              <a:effectLst/>
              <a:latin typeface="+mn-lt"/>
              <a:ea typeface="+mn-ea"/>
              <a:cs typeface="+mn-cs"/>
            </a:rPr>
            <a:t>年内按优惠价每月</a:t>
          </a:r>
          <a:r>
            <a:rPr lang="en-US" altLang="zh-CN" sz="1100">
              <a:solidFill>
                <a:schemeClr val="dk1"/>
              </a:solidFill>
              <a:effectLst/>
              <a:latin typeface="+mn-lt"/>
              <a:ea typeface="+mn-ea"/>
              <a:cs typeface="+mn-cs"/>
            </a:rPr>
            <a:t>6000</a:t>
          </a:r>
          <a:r>
            <a:rPr lang="zh-CN" altLang="zh-CN" sz="1100">
              <a:solidFill>
                <a:schemeClr val="dk1"/>
              </a:solidFill>
              <a:effectLst/>
              <a:latin typeface="+mn-lt"/>
              <a:ea typeface="+mn-ea"/>
              <a:cs typeface="+mn-cs"/>
            </a:rPr>
            <a:t>元收取租金，从第</a:t>
          </a:r>
          <a:r>
            <a:rPr lang="en-US" altLang="zh-CN" sz="1100">
              <a:solidFill>
                <a:schemeClr val="dk1"/>
              </a:solidFill>
              <a:effectLst/>
              <a:latin typeface="+mn-lt"/>
              <a:ea typeface="+mn-ea"/>
              <a:cs typeface="+mn-cs"/>
            </a:rPr>
            <a:t>2</a:t>
          </a:r>
          <a:r>
            <a:rPr lang="zh-CN" altLang="zh-CN" sz="1100">
              <a:solidFill>
                <a:schemeClr val="dk1"/>
              </a:solidFill>
              <a:effectLst/>
              <a:latin typeface="+mn-lt"/>
              <a:ea typeface="+mn-ea"/>
              <a:cs typeface="+mn-cs"/>
            </a:rPr>
            <a:t>年第</a:t>
          </a:r>
          <a:r>
            <a:rPr lang="en-US" altLang="zh-CN" sz="1100">
              <a:solidFill>
                <a:schemeClr val="dk1"/>
              </a:solidFill>
              <a:effectLst/>
              <a:latin typeface="+mn-lt"/>
              <a:ea typeface="+mn-ea"/>
              <a:cs typeface="+mn-cs"/>
            </a:rPr>
            <a:t>1</a:t>
          </a:r>
          <a:r>
            <a:rPr lang="zh-CN" altLang="zh-CN" sz="1100">
              <a:solidFill>
                <a:schemeClr val="dk1"/>
              </a:solidFill>
              <a:effectLst/>
              <a:latin typeface="+mn-lt"/>
              <a:ea typeface="+mn-ea"/>
              <a:cs typeface="+mn-cs"/>
            </a:rPr>
            <a:t>个月（即第</a:t>
          </a:r>
          <a:r>
            <a:rPr lang="en-US" altLang="zh-CN" sz="1100">
              <a:solidFill>
                <a:schemeClr val="dk1"/>
              </a:solidFill>
              <a:effectLst/>
              <a:latin typeface="+mn-lt"/>
              <a:ea typeface="+mn-ea"/>
              <a:cs typeface="+mn-cs"/>
            </a:rPr>
            <a:t>13</a:t>
          </a:r>
          <a:r>
            <a:rPr lang="zh-CN" altLang="zh-CN" sz="1100">
              <a:solidFill>
                <a:schemeClr val="dk1"/>
              </a:solidFill>
              <a:effectLst/>
              <a:latin typeface="+mn-lt"/>
              <a:ea typeface="+mn-ea"/>
              <a:cs typeface="+mn-cs"/>
            </a:rPr>
            <a:t>个月）开始按每月</a:t>
          </a:r>
          <a:r>
            <a:rPr lang="en-US" altLang="zh-CN" sz="1100">
              <a:solidFill>
                <a:schemeClr val="dk1"/>
              </a:solidFill>
              <a:effectLst/>
              <a:latin typeface="+mn-lt"/>
              <a:ea typeface="+mn-ea"/>
              <a:cs typeface="+mn-cs"/>
            </a:rPr>
            <a:t>20000</a:t>
          </a:r>
          <a:r>
            <a:rPr lang="zh-CN" altLang="zh-CN" sz="1100">
              <a:solidFill>
                <a:schemeClr val="dk1"/>
              </a:solidFill>
              <a:effectLst/>
              <a:latin typeface="+mn-lt"/>
              <a:ea typeface="+mn-ea"/>
              <a:cs typeface="+mn-cs"/>
            </a:rPr>
            <a:t>元收取租金。试在本工作表中建立一个模型以实现以下要求：</a:t>
          </a:r>
        </a:p>
        <a:p>
          <a:r>
            <a:rPr lang="en-US" altLang="zh-CN" sz="1100">
              <a:solidFill>
                <a:schemeClr val="dk1"/>
              </a:solidFill>
              <a:effectLst/>
              <a:latin typeface="+mn-lt"/>
              <a:ea typeface="+mn-ea"/>
              <a:cs typeface="+mn-cs"/>
            </a:rPr>
            <a:t>1. </a:t>
          </a:r>
          <a:r>
            <a:rPr lang="zh-CN" altLang="zh-CN" sz="1100">
              <a:solidFill>
                <a:schemeClr val="dk1"/>
              </a:solidFill>
              <a:effectLst/>
              <a:latin typeface="+mn-lt"/>
              <a:ea typeface="+mn-ea"/>
              <a:cs typeface="+mn-cs"/>
            </a:rPr>
            <a:t>在本工作表中建立一个模型，计算</a:t>
          </a:r>
          <a:r>
            <a:rPr lang="en-US" altLang="zh-CN" sz="1100">
              <a:solidFill>
                <a:schemeClr val="dk1"/>
              </a:solidFill>
              <a:effectLst/>
              <a:latin typeface="+mn-lt"/>
              <a:ea typeface="+mn-ea"/>
              <a:cs typeface="+mn-cs"/>
            </a:rPr>
            <a:t>T</a:t>
          </a:r>
          <a:r>
            <a:rPr lang="zh-CN" altLang="zh-CN" sz="1100">
              <a:solidFill>
                <a:schemeClr val="dk1"/>
              </a:solidFill>
              <a:effectLst/>
              <a:latin typeface="+mn-lt"/>
              <a:ea typeface="+mn-ea"/>
              <a:cs typeface="+mn-cs"/>
            </a:rPr>
            <a:t>月时方案一与方案二的已付的总租金（</a:t>
          </a:r>
          <a:r>
            <a:rPr lang="en-US" altLang="zh-CN" sz="1100">
              <a:solidFill>
                <a:schemeClr val="dk1"/>
              </a:solidFill>
              <a:effectLst/>
              <a:latin typeface="+mn-lt"/>
              <a:ea typeface="+mn-ea"/>
              <a:cs typeface="+mn-cs"/>
            </a:rPr>
            <a:t>T</a:t>
          </a:r>
          <a:r>
            <a:rPr lang="zh-CN" altLang="zh-CN" sz="1100">
              <a:solidFill>
                <a:schemeClr val="dk1"/>
              </a:solidFill>
              <a:effectLst/>
              <a:latin typeface="+mn-lt"/>
              <a:ea typeface="+mn-ea"/>
              <a:cs typeface="+mn-cs"/>
            </a:rPr>
            <a:t>值可设定</a:t>
          </a:r>
          <a:r>
            <a:rPr lang="en-US" altLang="zh-CN" sz="1100">
              <a:solidFill>
                <a:schemeClr val="dk1"/>
              </a:solidFill>
              <a:effectLst/>
              <a:latin typeface="+mn-lt"/>
              <a:ea typeface="+mn-ea"/>
              <a:cs typeface="+mn-cs"/>
            </a:rPr>
            <a:t>13</a:t>
          </a:r>
          <a:r>
            <a:rPr lang="zh-CN" altLang="zh-CN" sz="1100">
              <a:solidFill>
                <a:schemeClr val="dk1"/>
              </a:solidFill>
              <a:effectLst/>
              <a:latin typeface="+mn-lt"/>
              <a:ea typeface="+mn-ea"/>
              <a:cs typeface="+mn-cs"/>
            </a:rPr>
            <a:t>至</a:t>
          </a:r>
          <a:r>
            <a:rPr lang="en-US" altLang="zh-CN" sz="1100">
              <a:solidFill>
                <a:schemeClr val="dk1"/>
              </a:solidFill>
              <a:effectLst/>
              <a:latin typeface="+mn-lt"/>
              <a:ea typeface="+mn-ea"/>
              <a:cs typeface="+mn-cs"/>
            </a:rPr>
            <a:t>36</a:t>
          </a:r>
          <a:r>
            <a:rPr lang="zh-CN" altLang="zh-CN" sz="1100">
              <a:solidFill>
                <a:schemeClr val="dk1"/>
              </a:solidFill>
              <a:effectLst/>
              <a:latin typeface="+mn-lt"/>
              <a:ea typeface="+mn-ea"/>
              <a:cs typeface="+mn-cs"/>
            </a:rPr>
            <a:t>间的任意数）；</a:t>
          </a:r>
        </a:p>
        <a:p>
          <a:r>
            <a:rPr lang="en-US" altLang="zh-CN" sz="1100">
              <a:solidFill>
                <a:schemeClr val="dk1"/>
              </a:solidFill>
              <a:effectLst/>
              <a:latin typeface="+mn-lt"/>
              <a:ea typeface="+mn-ea"/>
              <a:cs typeface="+mn-cs"/>
            </a:rPr>
            <a:t>2. </a:t>
          </a:r>
          <a:r>
            <a:rPr lang="zh-CN" altLang="zh-CN" sz="1100">
              <a:solidFill>
                <a:schemeClr val="dk1"/>
              </a:solidFill>
              <a:effectLst/>
              <a:latin typeface="+mn-lt"/>
              <a:ea typeface="+mn-ea"/>
              <a:cs typeface="+mn-cs"/>
            </a:rPr>
            <a:t>使用公式计算出方案一与方案二的相对盈亏平衡点</a:t>
          </a:r>
          <a:r>
            <a:rPr lang="en-US" altLang="zh-CN" sz="1100">
              <a:solidFill>
                <a:schemeClr val="dk1"/>
              </a:solidFill>
              <a:effectLst/>
              <a:latin typeface="+mn-lt"/>
              <a:ea typeface="+mn-ea"/>
              <a:cs typeface="+mn-cs"/>
            </a:rPr>
            <a:t>T</a:t>
          </a:r>
          <a:r>
            <a:rPr lang="en-US" altLang="zh-CN" sz="1100" baseline="-25000">
              <a:solidFill>
                <a:schemeClr val="dk1"/>
              </a:solidFill>
              <a:effectLst/>
              <a:latin typeface="+mn-lt"/>
              <a:ea typeface="+mn-ea"/>
              <a:cs typeface="+mn-cs"/>
            </a:rPr>
            <a:t>0</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T</a:t>
          </a:r>
          <a:r>
            <a:rPr lang="en-US" altLang="zh-CN" sz="1100" baseline="-25000">
              <a:solidFill>
                <a:schemeClr val="dk1"/>
              </a:solidFill>
              <a:effectLst/>
              <a:latin typeface="+mn-lt"/>
              <a:ea typeface="+mn-ea"/>
              <a:cs typeface="+mn-cs"/>
            </a:rPr>
            <a:t>0</a:t>
          </a:r>
          <a:r>
            <a:rPr lang="zh-CN" altLang="zh-CN" sz="1100">
              <a:solidFill>
                <a:schemeClr val="dk1"/>
              </a:solidFill>
              <a:effectLst/>
              <a:latin typeface="+mn-lt"/>
              <a:ea typeface="+mn-ea"/>
              <a:cs typeface="+mn-cs"/>
            </a:rPr>
            <a:t>值必须采用公式计算得出，不得直接写出常量值），并计算出</a:t>
          </a:r>
          <a:r>
            <a:rPr lang="en-US" altLang="zh-CN" sz="1100">
              <a:solidFill>
                <a:schemeClr val="dk1"/>
              </a:solidFill>
              <a:effectLst/>
              <a:latin typeface="+mn-lt"/>
              <a:ea typeface="+mn-ea"/>
              <a:cs typeface="+mn-cs"/>
            </a:rPr>
            <a:t>T</a:t>
          </a:r>
          <a:r>
            <a:rPr lang="en-US" altLang="zh-CN" sz="1100" baseline="-25000">
              <a:solidFill>
                <a:schemeClr val="dk1"/>
              </a:solidFill>
              <a:effectLst/>
              <a:latin typeface="+mn-lt"/>
              <a:ea typeface="+mn-ea"/>
              <a:cs typeface="+mn-cs"/>
            </a:rPr>
            <a:t>0</a:t>
          </a:r>
          <a:r>
            <a:rPr lang="zh-CN" altLang="zh-CN" sz="1100">
              <a:solidFill>
                <a:schemeClr val="dk1"/>
              </a:solidFill>
              <a:effectLst/>
              <a:latin typeface="+mn-lt"/>
              <a:ea typeface="+mn-ea"/>
              <a:cs typeface="+mn-cs"/>
            </a:rPr>
            <a:t>时的租金值；</a:t>
          </a:r>
        </a:p>
        <a:p>
          <a:r>
            <a:rPr lang="en-US" altLang="zh-CN" sz="1100">
              <a:solidFill>
                <a:schemeClr val="dk1"/>
              </a:solidFill>
              <a:effectLst/>
              <a:latin typeface="+mn-lt"/>
              <a:ea typeface="+mn-ea"/>
              <a:cs typeface="+mn-cs"/>
            </a:rPr>
            <a:t>3. </a:t>
          </a:r>
          <a:r>
            <a:rPr lang="zh-CN" altLang="zh-CN" sz="1100">
              <a:solidFill>
                <a:schemeClr val="dk1"/>
              </a:solidFill>
              <a:effectLst/>
              <a:latin typeface="+mn-lt"/>
              <a:ea typeface="+mn-ea"/>
              <a:cs typeface="+mn-cs"/>
            </a:rPr>
            <a:t>在某个单元格中显示出在</a:t>
          </a:r>
          <a:r>
            <a:rPr lang="en-US" altLang="zh-CN" sz="1100">
              <a:solidFill>
                <a:schemeClr val="dk1"/>
              </a:solidFill>
              <a:effectLst/>
              <a:latin typeface="+mn-lt"/>
              <a:ea typeface="+mn-ea"/>
              <a:cs typeface="+mn-cs"/>
            </a:rPr>
            <a:t>T</a:t>
          </a:r>
          <a:r>
            <a:rPr lang="zh-CN" altLang="zh-CN" sz="1100">
              <a:solidFill>
                <a:schemeClr val="dk1"/>
              </a:solidFill>
              <a:effectLst/>
              <a:latin typeface="+mn-lt"/>
              <a:ea typeface="+mn-ea"/>
              <a:cs typeface="+mn-cs"/>
            </a:rPr>
            <a:t>月时哪个方案最优的结论文字：“方案一”或“方案二”或“皆可”；</a:t>
          </a:r>
        </a:p>
        <a:p>
          <a:r>
            <a:rPr lang="en-US" altLang="zh-CN" sz="1100">
              <a:solidFill>
                <a:schemeClr val="dk1"/>
              </a:solidFill>
              <a:effectLst/>
              <a:latin typeface="+mn-lt"/>
              <a:ea typeface="+mn-ea"/>
              <a:cs typeface="+mn-cs"/>
            </a:rPr>
            <a:t>4. </a:t>
          </a:r>
          <a:r>
            <a:rPr lang="zh-CN" altLang="zh-CN" sz="1100">
              <a:solidFill>
                <a:schemeClr val="dk1"/>
              </a:solidFill>
              <a:effectLst/>
              <a:latin typeface="+mn-lt"/>
              <a:ea typeface="+mn-ea"/>
              <a:cs typeface="+mn-cs"/>
            </a:rPr>
            <a:t>设置一个微调项，使得</a:t>
          </a:r>
          <a:r>
            <a:rPr lang="en-US" altLang="zh-CN" sz="1100">
              <a:solidFill>
                <a:schemeClr val="dk1"/>
              </a:solidFill>
              <a:effectLst/>
              <a:latin typeface="+mn-lt"/>
              <a:ea typeface="+mn-ea"/>
              <a:cs typeface="+mn-cs"/>
            </a:rPr>
            <a:t>T</a:t>
          </a:r>
          <a:r>
            <a:rPr lang="zh-CN" altLang="zh-CN" sz="1100">
              <a:solidFill>
                <a:schemeClr val="dk1"/>
              </a:solidFill>
              <a:effectLst/>
              <a:latin typeface="+mn-lt"/>
              <a:ea typeface="+mn-ea"/>
              <a:cs typeface="+mn-cs"/>
            </a:rPr>
            <a:t>值从</a:t>
          </a:r>
          <a:r>
            <a:rPr lang="en-US" altLang="zh-CN" sz="1100">
              <a:solidFill>
                <a:schemeClr val="dk1"/>
              </a:solidFill>
              <a:effectLst/>
              <a:latin typeface="+mn-lt"/>
              <a:ea typeface="+mn-ea"/>
              <a:cs typeface="+mn-cs"/>
            </a:rPr>
            <a:t>13</a:t>
          </a:r>
          <a:r>
            <a:rPr lang="zh-CN" altLang="zh-CN" sz="1100">
              <a:solidFill>
                <a:schemeClr val="dk1"/>
              </a:solidFill>
              <a:effectLst/>
              <a:latin typeface="+mn-lt"/>
              <a:ea typeface="+mn-ea"/>
              <a:cs typeface="+mn-cs"/>
            </a:rPr>
            <a:t>按步长</a:t>
          </a:r>
          <a:r>
            <a:rPr lang="en-US" altLang="zh-CN" sz="1100">
              <a:solidFill>
                <a:schemeClr val="dk1"/>
              </a:solidFill>
              <a:effectLst/>
              <a:latin typeface="+mn-lt"/>
              <a:ea typeface="+mn-ea"/>
              <a:cs typeface="+mn-cs"/>
            </a:rPr>
            <a:t>1</a:t>
          </a:r>
          <a:r>
            <a:rPr lang="zh-CN" altLang="zh-CN" sz="1100">
              <a:solidFill>
                <a:schemeClr val="dk1"/>
              </a:solidFill>
              <a:effectLst/>
              <a:latin typeface="+mn-lt"/>
              <a:ea typeface="+mn-ea"/>
              <a:cs typeface="+mn-cs"/>
            </a:rPr>
            <a:t>变化到</a:t>
          </a:r>
          <a:r>
            <a:rPr lang="en-US" altLang="zh-CN" sz="1100">
              <a:solidFill>
                <a:schemeClr val="dk1"/>
              </a:solidFill>
              <a:effectLst/>
              <a:latin typeface="+mn-lt"/>
              <a:ea typeface="+mn-ea"/>
              <a:cs typeface="+mn-cs"/>
            </a:rPr>
            <a:t>36</a:t>
          </a:r>
          <a:r>
            <a:rPr lang="zh-CN" altLang="zh-CN" sz="1100">
              <a:solidFill>
                <a:schemeClr val="dk1"/>
              </a:solidFill>
              <a:effectLst/>
              <a:latin typeface="+mn-lt"/>
              <a:ea typeface="+mn-ea"/>
              <a:cs typeface="+mn-cs"/>
            </a:rPr>
            <a:t>，同时结论文字也能随之改变。</a:t>
          </a:r>
        </a:p>
      </xdr:txBody>
    </xdr:sp>
    <xdr:clientData/>
  </xdr:twoCellAnchor>
  <mc:AlternateContent xmlns:mc="http://schemas.openxmlformats.org/markup-compatibility/2006">
    <mc:Choice xmlns:a14="http://schemas.microsoft.com/office/drawing/2010/main" Requires="a14">
      <xdr:twoCellAnchor>
        <xdr:from>
          <xdr:col>2</xdr:col>
          <xdr:colOff>731520</xdr:colOff>
          <xdr:row>1</xdr:row>
          <xdr:rowOff>7620</xdr:rowOff>
        </xdr:from>
        <xdr:to>
          <xdr:col>3</xdr:col>
          <xdr:colOff>7620</xdr:colOff>
          <xdr:row>2</xdr:row>
          <xdr:rowOff>7620</xdr:rowOff>
        </xdr:to>
        <xdr:sp macro="" textlink="">
          <xdr:nvSpPr>
            <xdr:cNvPr id="17409" name="Spinner 1" hidden="1">
              <a:extLst>
                <a:ext uri="{63B3BB69-23CF-44E3-9099-C40C66FF867C}">
                  <a14:compatExt spid="_x0000_s17409"/>
                </a:ext>
                <a:ext uri="{FF2B5EF4-FFF2-40B4-BE49-F238E27FC236}">
                  <a16:creationId xmlns:a16="http://schemas.microsoft.com/office/drawing/2014/main" id="{00000000-0008-0000-00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6</xdr:col>
      <xdr:colOff>628649</xdr:colOff>
      <xdr:row>0</xdr:row>
      <xdr:rowOff>104776</xdr:rowOff>
    </xdr:from>
    <xdr:to>
      <xdr:col>13</xdr:col>
      <xdr:colOff>447674</xdr:colOff>
      <xdr:row>10</xdr:row>
      <xdr:rowOff>133351</xdr:rowOff>
    </xdr:to>
    <mc:AlternateContent xmlns:mc="http://schemas.openxmlformats.org/markup-compatibility/2006" xmlns:a14="http://schemas.microsoft.com/office/drawing/2010/main">
      <mc:Choice Requires="a14">
        <xdr:sp macro="" textlink="">
          <xdr:nvSpPr>
            <xdr:cNvPr id="2" name="Text Box 5">
              <a:extLst>
                <a:ext uri="{FF2B5EF4-FFF2-40B4-BE49-F238E27FC236}">
                  <a16:creationId xmlns:a16="http://schemas.microsoft.com/office/drawing/2014/main" id="{00000000-0008-0000-0100-000002000000}"/>
                </a:ext>
              </a:extLst>
            </xdr:cNvPr>
            <xdr:cNvSpPr txBox="1">
              <a:spLocks noChangeArrowheads="1"/>
            </xdr:cNvSpPr>
          </xdr:nvSpPr>
          <xdr:spPr bwMode="auto">
            <a:xfrm>
              <a:off x="4747259" y="106681"/>
              <a:ext cx="4617720" cy="1783080"/>
            </a:xfrm>
            <a:prstGeom prst="rect">
              <a:avLst/>
            </a:prstGeom>
            <a:solidFill>
              <a:schemeClr val="accent5">
                <a:lumMod val="40000"/>
                <a:lumOff val="60000"/>
              </a:schemeClr>
            </a:solidFill>
            <a:ln w="3175">
              <a:solidFill>
                <a:schemeClr val="bg1">
                  <a:lumMod val="75000"/>
                </a:schemeClr>
              </a:solidFill>
              <a:miter lim="800000"/>
              <a:headEnd/>
              <a:tailEnd/>
            </a:ln>
          </xdr:spPr>
          <xdr:txBody>
            <a:bodyPr vertOverflow="clip" wrap="square" lIns="82800" tIns="82800" rIns="90000" bIns="46800" anchor="t" upright="1"/>
            <a:lstStyle/>
            <a:p>
              <a:r>
                <a:rPr lang="zh-CN" altLang="en-US" sz="1100" b="1" i="0" u="none" strike="noStrike" baseline="0">
                  <a:solidFill>
                    <a:srgbClr val="000000"/>
                  </a:solidFill>
                  <a:latin typeface="宋体"/>
                  <a:ea typeface="宋体"/>
                </a:rPr>
                <a:t>第</a:t>
              </a:r>
              <a:r>
                <a:rPr lang="en-US" altLang="zh-CN" sz="1100" b="1" i="0" u="none" strike="noStrike" baseline="0">
                  <a:solidFill>
                    <a:srgbClr val="000000"/>
                  </a:solidFill>
                  <a:latin typeface="Times New Roman"/>
                  <a:ea typeface="宋体"/>
                  <a:cs typeface="Times New Roman"/>
                </a:rPr>
                <a:t>2</a:t>
              </a:r>
              <a:r>
                <a:rPr lang="zh-CN" altLang="en-US" sz="1100" b="1" i="0" u="none" strike="noStrike" baseline="0">
                  <a:solidFill>
                    <a:srgbClr val="000000"/>
                  </a:solidFill>
                  <a:latin typeface="宋体"/>
                  <a:ea typeface="宋体"/>
                  <a:cs typeface="Times New Roman"/>
                </a:rPr>
                <a:t>题</a:t>
              </a:r>
              <a:r>
                <a:rPr lang="zh-CN" altLang="en-US" sz="1100" b="0" i="0" u="none" strike="noStrike" baseline="0">
                  <a:solidFill>
                    <a:srgbClr val="000000"/>
                  </a:solidFill>
                  <a:latin typeface="Times New Roman"/>
                  <a:ea typeface="宋体"/>
                  <a:cs typeface="Times New Roman"/>
                </a:rPr>
                <a:t> </a:t>
              </a:r>
              <a:r>
                <a:rPr lang="zh-CN" altLang="zh-CN" sz="1100">
                  <a:effectLst/>
                  <a:latin typeface="+mn-lt"/>
                  <a:ea typeface="+mn-ea"/>
                  <a:cs typeface="+mn-cs"/>
                </a:rPr>
                <a:t>根据本工作表的数据，建立回归模型，预测</a:t>
              </a:r>
              <a:r>
                <a:rPr lang="en-US" altLang="zh-CN" sz="1100">
                  <a:effectLst/>
                  <a:latin typeface="+mn-lt"/>
                  <a:ea typeface="+mn-ea"/>
                  <a:cs typeface="+mn-cs"/>
                </a:rPr>
                <a:t>Y</a:t>
              </a:r>
              <a:r>
                <a:rPr lang="zh-CN" altLang="zh-CN" sz="1100">
                  <a:effectLst/>
                  <a:latin typeface="+mn-lt"/>
                  <a:ea typeface="+mn-ea"/>
                  <a:cs typeface="+mn-cs"/>
                </a:rPr>
                <a:t>值。要求：</a:t>
              </a:r>
            </a:p>
            <a:p>
              <a:r>
                <a:rPr lang="en-US" altLang="zh-CN" sz="1100">
                  <a:effectLst/>
                  <a:latin typeface="+mn-lt"/>
                  <a:ea typeface="+mn-ea"/>
                  <a:cs typeface="+mn-cs"/>
                </a:rPr>
                <a:t>1 .</a:t>
              </a:r>
              <a:r>
                <a:rPr lang="zh-CN" altLang="zh-CN" sz="1100">
                  <a:effectLst/>
                  <a:latin typeface="+mn-lt"/>
                  <a:ea typeface="+mn-ea"/>
                  <a:cs typeface="+mn-cs"/>
                </a:rPr>
                <a:t>二次多项式回归方程形式为：</a:t>
              </a:r>
              <a14:m>
                <m:oMath xmlns:m="http://schemas.openxmlformats.org/officeDocument/2006/math">
                  <m:r>
                    <a:rPr lang="zh-CN" altLang="zh-CN" sz="1100">
                      <a:effectLst/>
                      <a:latin typeface="Cambria Math"/>
                      <a:ea typeface="+mn-ea"/>
                      <a:cs typeface="+mn-cs"/>
                    </a:rPr>
                    <m:t> </m:t>
                  </m:r>
                  <m:r>
                    <m:rPr>
                      <m:sty m:val="p"/>
                    </m:rPr>
                    <a:rPr lang="en-US" altLang="zh-CN" sz="1100">
                      <a:effectLst/>
                      <a:latin typeface="Cambria Math"/>
                      <a:ea typeface="+mn-ea"/>
                      <a:cs typeface="+mn-cs"/>
                    </a:rPr>
                    <m:t>Y</m:t>
                  </m:r>
                  <m:r>
                    <a:rPr lang="en-US" altLang="zh-CN" sz="1100">
                      <a:effectLst/>
                      <a:latin typeface="Cambria Math"/>
                      <a:ea typeface="+mn-ea"/>
                      <a:cs typeface="+mn-cs"/>
                    </a:rPr>
                    <m:t>=</m:t>
                  </m:r>
                  <m:r>
                    <m:rPr>
                      <m:sty m:val="p"/>
                    </m:rPr>
                    <a:rPr lang="en-US" altLang="zh-CN" sz="1100">
                      <a:effectLst/>
                      <a:latin typeface="Cambria Math"/>
                      <a:ea typeface="+mn-ea"/>
                      <a:cs typeface="+mn-cs"/>
                    </a:rPr>
                    <m:t>a</m:t>
                  </m:r>
                  <m:r>
                    <a:rPr lang="en-US" altLang="zh-CN" sz="1100">
                      <a:effectLst/>
                      <a:latin typeface="Cambria Math"/>
                      <a:ea typeface="+mn-ea"/>
                      <a:cs typeface="+mn-cs"/>
                    </a:rPr>
                    <m:t>+</m:t>
                  </m:r>
                  <m:r>
                    <m:rPr>
                      <m:sty m:val="p"/>
                    </m:rPr>
                    <a:rPr lang="en-US" altLang="zh-CN" sz="1100">
                      <a:effectLst/>
                      <a:latin typeface="Cambria Math"/>
                      <a:ea typeface="+mn-ea"/>
                      <a:cs typeface="+mn-cs"/>
                    </a:rPr>
                    <m:t>bX</m:t>
                  </m:r>
                  <m:r>
                    <a:rPr lang="en-US" altLang="zh-CN" sz="1100">
                      <a:effectLst/>
                      <a:latin typeface="Cambria Math"/>
                      <a:ea typeface="+mn-ea"/>
                      <a:cs typeface="+mn-cs"/>
                    </a:rPr>
                    <m:t> +</m:t>
                  </m:r>
                  <m:r>
                    <m:rPr>
                      <m:sty m:val="p"/>
                    </m:rPr>
                    <a:rPr lang="en-US" altLang="zh-CN" sz="1100">
                      <a:effectLst/>
                      <a:latin typeface="Cambria Math"/>
                      <a:ea typeface="+mn-ea"/>
                      <a:cs typeface="+mn-cs"/>
                    </a:rPr>
                    <m:t>c</m:t>
                  </m:r>
                  <m:sSup>
                    <m:sSupPr>
                      <m:ctrlPr>
                        <a:rPr lang="zh-CN" altLang="zh-CN" sz="1100" i="1">
                          <a:effectLst/>
                          <a:latin typeface="Cambria Math" panose="02040503050406030204" pitchFamily="18" charset="0"/>
                          <a:ea typeface="+mn-ea"/>
                          <a:cs typeface="+mn-cs"/>
                        </a:rPr>
                      </m:ctrlPr>
                    </m:sSupPr>
                    <m:e>
                      <m:r>
                        <m:rPr>
                          <m:sty m:val="p"/>
                        </m:rPr>
                        <a:rPr lang="en-US" altLang="zh-CN" sz="1100">
                          <a:effectLst/>
                          <a:latin typeface="Cambria Math"/>
                          <a:ea typeface="+mn-ea"/>
                          <a:cs typeface="+mn-cs"/>
                        </a:rPr>
                        <m:t>X</m:t>
                      </m:r>
                    </m:e>
                    <m:sup>
                      <m:r>
                        <a:rPr lang="en-US" altLang="zh-CN" sz="1100">
                          <a:effectLst/>
                          <a:latin typeface="Cambria Math"/>
                          <a:ea typeface="+mn-ea"/>
                          <a:cs typeface="+mn-cs"/>
                        </a:rPr>
                        <m:t>2</m:t>
                      </m:r>
                    </m:sup>
                  </m:sSup>
                </m:oMath>
              </a14:m>
              <a:r>
                <a:rPr lang="zh-CN" altLang="zh-CN" sz="1100">
                  <a:effectLst/>
                  <a:latin typeface="+mn-lt"/>
                  <a:ea typeface="+mn-ea"/>
                  <a:cs typeface="+mn-cs"/>
                </a:rPr>
                <a:t>，计算回归方程的系数和回归判定系数；</a:t>
              </a:r>
            </a:p>
            <a:p>
              <a:r>
                <a:rPr lang="en-US" altLang="zh-CN" sz="1100">
                  <a:effectLst/>
                  <a:latin typeface="+mn-lt"/>
                  <a:ea typeface="+mn-ea"/>
                  <a:cs typeface="+mn-cs"/>
                </a:rPr>
                <a:t>2. </a:t>
              </a:r>
              <a:r>
                <a:rPr lang="zh-CN" altLang="zh-CN" sz="1100">
                  <a:effectLst/>
                  <a:latin typeface="+mn-lt"/>
                  <a:ea typeface="+mn-ea"/>
                  <a:cs typeface="+mn-cs"/>
                </a:rPr>
                <a:t>计算线性回归方程的系数和回归判定系数；</a:t>
              </a:r>
            </a:p>
            <a:p>
              <a:r>
                <a:rPr lang="en-US" altLang="zh-CN" sz="1100">
                  <a:effectLst/>
                  <a:latin typeface="+mn-lt"/>
                  <a:ea typeface="+mn-ea"/>
                  <a:cs typeface="+mn-cs"/>
                </a:rPr>
                <a:t>3. </a:t>
              </a:r>
              <a:r>
                <a:rPr lang="zh-CN" altLang="zh-CN" sz="1100">
                  <a:effectLst/>
                  <a:latin typeface="+mn-lt"/>
                  <a:ea typeface="+mn-ea"/>
                  <a:cs typeface="+mn-cs"/>
                </a:rPr>
                <a:t>在本工作表中选择一个合适的单元格，显示两种模型的比较结果：“…回归模型更好”。</a:t>
              </a:r>
              <a:endParaRPr lang="zh-CN" altLang="en-US" sz="1100" b="0" i="0" u="none" strike="noStrike" baseline="0">
                <a:solidFill>
                  <a:srgbClr val="000000"/>
                </a:solidFill>
                <a:latin typeface="宋体"/>
                <a:ea typeface="宋体"/>
              </a:endParaRPr>
            </a:p>
          </xdr:txBody>
        </xdr:sp>
      </mc:Choice>
      <mc:Fallback xmlns="">
        <xdr:sp macro="" textlink="">
          <xdr:nvSpPr>
            <xdr:cNvPr id="2" name="Text Box 5">
              <a:extLst>
                <a:ext uri="{FF2B5EF4-FFF2-40B4-BE49-F238E27FC236}">
                  <a16:creationId xmlns:a16="http://schemas.microsoft.com/office/drawing/2014/main" id="{42AE405E-6CCA-4ED2-84A9-739BBBEE3E11}"/>
                </a:ext>
              </a:extLst>
            </xdr:cNvPr>
            <xdr:cNvSpPr txBox="1">
              <a:spLocks noChangeArrowheads="1"/>
            </xdr:cNvSpPr>
          </xdr:nvSpPr>
          <xdr:spPr bwMode="auto">
            <a:xfrm>
              <a:off x="4747259" y="106681"/>
              <a:ext cx="4617720" cy="1783080"/>
            </a:xfrm>
            <a:prstGeom prst="rect">
              <a:avLst/>
            </a:prstGeom>
            <a:solidFill>
              <a:schemeClr val="accent5">
                <a:lumMod val="40000"/>
                <a:lumOff val="60000"/>
              </a:schemeClr>
            </a:solidFill>
            <a:ln w="3175">
              <a:solidFill>
                <a:schemeClr val="bg1">
                  <a:lumMod val="75000"/>
                </a:schemeClr>
              </a:solidFill>
              <a:miter lim="800000"/>
              <a:headEnd/>
              <a:tailEnd/>
            </a:ln>
          </xdr:spPr>
          <xdr:txBody>
            <a:bodyPr vertOverflow="clip" wrap="square" lIns="82800" tIns="82800" rIns="90000" bIns="46800" anchor="t" upright="1"/>
            <a:lstStyle/>
            <a:p>
              <a:r>
                <a:rPr lang="zh-CN" altLang="en-US" sz="1100" b="1" i="0" u="none" strike="noStrike" baseline="0">
                  <a:solidFill>
                    <a:srgbClr val="000000"/>
                  </a:solidFill>
                  <a:latin typeface="宋体"/>
                  <a:ea typeface="宋体"/>
                </a:rPr>
                <a:t>第</a:t>
              </a:r>
              <a:r>
                <a:rPr lang="en-US" altLang="zh-CN" sz="1100" b="1" i="0" u="none" strike="noStrike" baseline="0">
                  <a:solidFill>
                    <a:srgbClr val="000000"/>
                  </a:solidFill>
                  <a:latin typeface="Times New Roman"/>
                  <a:ea typeface="宋体"/>
                  <a:cs typeface="Times New Roman"/>
                </a:rPr>
                <a:t>2</a:t>
              </a:r>
              <a:r>
                <a:rPr lang="zh-CN" altLang="en-US" sz="1100" b="1" i="0" u="none" strike="noStrike" baseline="0">
                  <a:solidFill>
                    <a:srgbClr val="000000"/>
                  </a:solidFill>
                  <a:latin typeface="宋体"/>
                  <a:ea typeface="宋体"/>
                  <a:cs typeface="Times New Roman"/>
                </a:rPr>
                <a:t>题</a:t>
              </a:r>
              <a:r>
                <a:rPr lang="zh-CN" altLang="en-US" sz="1100" b="0" i="0" u="none" strike="noStrike" baseline="0">
                  <a:solidFill>
                    <a:srgbClr val="000000"/>
                  </a:solidFill>
                  <a:latin typeface="Times New Roman"/>
                  <a:ea typeface="宋体"/>
                  <a:cs typeface="Times New Roman"/>
                </a:rPr>
                <a:t> </a:t>
              </a:r>
              <a:r>
                <a:rPr lang="zh-CN" altLang="zh-CN" sz="1100">
                  <a:effectLst/>
                  <a:latin typeface="+mn-lt"/>
                  <a:ea typeface="+mn-ea"/>
                  <a:cs typeface="+mn-cs"/>
                </a:rPr>
                <a:t>根据本工作表的数据，建立回归模型，预测</a:t>
              </a:r>
              <a:r>
                <a:rPr lang="en-US" altLang="zh-CN" sz="1100">
                  <a:effectLst/>
                  <a:latin typeface="+mn-lt"/>
                  <a:ea typeface="+mn-ea"/>
                  <a:cs typeface="+mn-cs"/>
                </a:rPr>
                <a:t>Y</a:t>
              </a:r>
              <a:r>
                <a:rPr lang="zh-CN" altLang="zh-CN" sz="1100">
                  <a:effectLst/>
                  <a:latin typeface="+mn-lt"/>
                  <a:ea typeface="+mn-ea"/>
                  <a:cs typeface="+mn-cs"/>
                </a:rPr>
                <a:t>值。要求：</a:t>
              </a:r>
            </a:p>
            <a:p>
              <a:r>
                <a:rPr lang="en-US" altLang="zh-CN" sz="1100">
                  <a:effectLst/>
                  <a:latin typeface="+mn-lt"/>
                  <a:ea typeface="+mn-ea"/>
                  <a:cs typeface="+mn-cs"/>
                </a:rPr>
                <a:t>1 .</a:t>
              </a:r>
              <a:r>
                <a:rPr lang="zh-CN" altLang="zh-CN" sz="1100">
                  <a:effectLst/>
                  <a:latin typeface="+mn-lt"/>
                  <a:ea typeface="+mn-ea"/>
                  <a:cs typeface="+mn-cs"/>
                </a:rPr>
                <a:t>二次多项式回归方程形式为：</a:t>
              </a:r>
              <a:r>
                <a:rPr lang="zh-CN" altLang="zh-CN" sz="1100" i="0">
                  <a:effectLst/>
                  <a:latin typeface="Cambria Math"/>
                  <a:ea typeface="+mn-ea"/>
                  <a:cs typeface="+mn-cs"/>
                </a:rPr>
                <a:t> </a:t>
              </a:r>
              <a:r>
                <a:rPr lang="en-US" altLang="zh-CN" sz="1100" i="0">
                  <a:effectLst/>
                  <a:latin typeface="Cambria Math"/>
                  <a:ea typeface="+mn-ea"/>
                  <a:cs typeface="+mn-cs"/>
                </a:rPr>
                <a:t>Y=a+bX +cX</a:t>
              </a:r>
              <a:r>
                <a:rPr lang="zh-CN" altLang="zh-CN" sz="1100" i="0">
                  <a:effectLst/>
                  <a:latin typeface="Cambria Math" panose="02040503050406030204" pitchFamily="18" charset="0"/>
                  <a:ea typeface="+mn-ea"/>
                  <a:cs typeface="+mn-cs"/>
                </a:rPr>
                <a:t>^</a:t>
              </a:r>
              <a:r>
                <a:rPr lang="en-US" altLang="zh-CN" sz="1100" i="0">
                  <a:effectLst/>
                  <a:latin typeface="Cambria Math"/>
                  <a:ea typeface="+mn-ea"/>
                  <a:cs typeface="+mn-cs"/>
                </a:rPr>
                <a:t>2</a:t>
              </a:r>
              <a:r>
                <a:rPr lang="zh-CN" altLang="zh-CN" sz="1100">
                  <a:effectLst/>
                  <a:latin typeface="+mn-lt"/>
                  <a:ea typeface="+mn-ea"/>
                  <a:cs typeface="+mn-cs"/>
                </a:rPr>
                <a:t>，计算回归方程的系数和回归判定系数；</a:t>
              </a:r>
            </a:p>
            <a:p>
              <a:r>
                <a:rPr lang="en-US" altLang="zh-CN" sz="1100">
                  <a:effectLst/>
                  <a:latin typeface="+mn-lt"/>
                  <a:ea typeface="+mn-ea"/>
                  <a:cs typeface="+mn-cs"/>
                </a:rPr>
                <a:t>2. </a:t>
              </a:r>
              <a:r>
                <a:rPr lang="zh-CN" altLang="zh-CN" sz="1100">
                  <a:effectLst/>
                  <a:latin typeface="+mn-lt"/>
                  <a:ea typeface="+mn-ea"/>
                  <a:cs typeface="+mn-cs"/>
                </a:rPr>
                <a:t>计算线性回归方程的系数和回归判定系数；</a:t>
              </a:r>
            </a:p>
            <a:p>
              <a:r>
                <a:rPr lang="en-US" altLang="zh-CN" sz="1100">
                  <a:effectLst/>
                  <a:latin typeface="+mn-lt"/>
                  <a:ea typeface="+mn-ea"/>
                  <a:cs typeface="+mn-cs"/>
                </a:rPr>
                <a:t>3. </a:t>
              </a:r>
              <a:r>
                <a:rPr lang="zh-CN" altLang="zh-CN" sz="1100">
                  <a:effectLst/>
                  <a:latin typeface="+mn-lt"/>
                  <a:ea typeface="+mn-ea"/>
                  <a:cs typeface="+mn-cs"/>
                </a:rPr>
                <a:t>在本工作表中选择一个合适的单元格，显示两种模型的比较结果：“…回归模型更好”。</a:t>
              </a:r>
              <a:endParaRPr lang="zh-CN" altLang="en-US" sz="1100" b="0" i="0" u="none" strike="noStrike" baseline="0">
                <a:solidFill>
                  <a:srgbClr val="000000"/>
                </a:solidFill>
                <a:latin typeface="宋体"/>
                <a:ea typeface="宋体"/>
              </a:endParaRP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10</xdr:col>
      <xdr:colOff>441960</xdr:colOff>
      <xdr:row>0</xdr:row>
      <xdr:rowOff>152400</xdr:rowOff>
    </xdr:from>
    <xdr:to>
      <xdr:col>18</xdr:col>
      <xdr:colOff>106680</xdr:colOff>
      <xdr:row>29</xdr:row>
      <xdr:rowOff>30480</xdr:rowOff>
    </xdr:to>
    <xdr:grpSp>
      <xdr:nvGrpSpPr>
        <xdr:cNvPr id="2" name="组合 1">
          <a:extLst>
            <a:ext uri="{FF2B5EF4-FFF2-40B4-BE49-F238E27FC236}">
              <a16:creationId xmlns:a16="http://schemas.microsoft.com/office/drawing/2014/main" id="{00000000-0008-0000-0200-000002000000}"/>
            </a:ext>
          </a:extLst>
        </xdr:cNvPr>
        <xdr:cNvGrpSpPr/>
      </xdr:nvGrpSpPr>
      <xdr:grpSpPr>
        <a:xfrm>
          <a:off x="5349240" y="152400"/>
          <a:ext cx="4602480" cy="5181600"/>
          <a:chOff x="6705600" y="152400"/>
          <a:chExt cx="5153025" cy="4848225"/>
        </a:xfrm>
      </xdr:grpSpPr>
      <xdr:sp macro="" textlink="">
        <xdr:nvSpPr>
          <xdr:cNvPr id="3" name="Text Box 15">
            <a:extLst>
              <a:ext uri="{FF2B5EF4-FFF2-40B4-BE49-F238E27FC236}">
                <a16:creationId xmlns:a16="http://schemas.microsoft.com/office/drawing/2014/main" id="{00000000-0008-0000-0200-000003000000}"/>
              </a:ext>
            </a:extLst>
          </xdr:cNvPr>
          <xdr:cNvSpPr txBox="1">
            <a:spLocks noChangeArrowheads="1"/>
          </xdr:cNvSpPr>
        </xdr:nvSpPr>
        <xdr:spPr bwMode="auto">
          <a:xfrm>
            <a:off x="6705600" y="152400"/>
            <a:ext cx="5153025" cy="4848225"/>
          </a:xfrm>
          <a:prstGeom prst="rect">
            <a:avLst/>
          </a:prstGeom>
          <a:solidFill>
            <a:schemeClr val="accent5">
              <a:lumMod val="40000"/>
              <a:lumOff val="60000"/>
            </a:schemeClr>
          </a:solidFill>
          <a:ln w="9525">
            <a:solidFill>
              <a:schemeClr val="bg1">
                <a:lumMod val="75000"/>
              </a:schemeClr>
            </a:solidFill>
            <a:miter lim="800000"/>
            <a:headEnd/>
            <a:tailEnd/>
          </a:ln>
        </xdr:spPr>
        <xdr:txBody>
          <a:bodyPr vertOverflow="clip" wrap="square" lIns="36576" tIns="18288" rIns="0" bIns="0" anchor="t" upright="1"/>
          <a:lstStyle/>
          <a:p>
            <a:r>
              <a:rPr lang="zh-CN" altLang="en-US" sz="1100" b="1" i="0" u="none" strike="noStrike" baseline="0">
                <a:solidFill>
                  <a:srgbClr val="000000"/>
                </a:solidFill>
                <a:latin typeface="宋体"/>
                <a:ea typeface="宋体"/>
              </a:rPr>
              <a:t>第</a:t>
            </a:r>
            <a:r>
              <a:rPr lang="en-US" altLang="zh-CN" sz="1100" b="1" i="0" u="none" strike="noStrike" baseline="0">
                <a:solidFill>
                  <a:srgbClr val="000000"/>
                </a:solidFill>
                <a:latin typeface="宋体"/>
                <a:ea typeface="宋体"/>
              </a:rPr>
              <a:t>3</a:t>
            </a:r>
            <a:r>
              <a:rPr lang="zh-CN" altLang="en-US" sz="1100" b="1" i="0" u="none" strike="noStrike" baseline="0">
                <a:solidFill>
                  <a:srgbClr val="000000"/>
                </a:solidFill>
                <a:latin typeface="宋体"/>
                <a:ea typeface="宋体"/>
              </a:rPr>
              <a:t>题</a:t>
            </a:r>
            <a:r>
              <a:rPr lang="zh-CN" altLang="en-US" sz="1100" b="0" i="0" u="none" strike="noStrike" baseline="0">
                <a:solidFill>
                  <a:srgbClr val="000000"/>
                </a:solidFill>
                <a:latin typeface="宋体"/>
                <a:ea typeface="宋体"/>
              </a:rPr>
              <a:t>　</a:t>
            </a:r>
            <a:r>
              <a:rPr lang="zh-CN" altLang="zh-CN" sz="1100">
                <a:effectLst/>
                <a:latin typeface="+mn-lt"/>
                <a:ea typeface="+mn-ea"/>
                <a:cs typeface="+mn-cs"/>
              </a:rPr>
              <a:t>某公司制造一种旅行包，固定成本为</a:t>
            </a:r>
            <a:r>
              <a:rPr lang="en-US" altLang="zh-CN" sz="1100">
                <a:effectLst/>
                <a:latin typeface="+mn-lt"/>
                <a:ea typeface="+mn-ea"/>
                <a:cs typeface="+mn-cs"/>
              </a:rPr>
              <a:t>20000</a:t>
            </a:r>
            <a:r>
              <a:rPr lang="zh-CN" altLang="zh-CN" sz="1100">
                <a:effectLst/>
                <a:latin typeface="+mn-lt"/>
                <a:ea typeface="+mn-ea"/>
                <a:cs typeface="+mn-cs"/>
              </a:rPr>
              <a:t>元，单位原料成本与制造成本分别为</a:t>
            </a:r>
            <a:r>
              <a:rPr lang="en-US" altLang="zh-CN" sz="1100">
                <a:effectLst/>
                <a:latin typeface="+mn-lt"/>
                <a:ea typeface="+mn-ea"/>
                <a:cs typeface="+mn-cs"/>
              </a:rPr>
              <a:t>50</a:t>
            </a:r>
            <a:r>
              <a:rPr lang="zh-CN" altLang="zh-CN" sz="1100">
                <a:effectLst/>
                <a:latin typeface="+mn-lt"/>
                <a:ea typeface="+mn-ea"/>
                <a:cs typeface="+mn-cs"/>
              </a:rPr>
              <a:t>元和</a:t>
            </a:r>
            <a:r>
              <a:rPr lang="en-US" altLang="zh-CN" sz="1100">
                <a:effectLst/>
                <a:latin typeface="+mn-lt"/>
                <a:ea typeface="+mn-ea"/>
                <a:cs typeface="+mn-cs"/>
              </a:rPr>
              <a:t>5</a:t>
            </a:r>
            <a:r>
              <a:rPr lang="zh-CN" altLang="zh-CN" sz="1100">
                <a:effectLst/>
                <a:latin typeface="+mn-lt"/>
                <a:ea typeface="+mn-ea"/>
                <a:cs typeface="+mn-cs"/>
              </a:rPr>
              <a:t>元，销售单价为</a:t>
            </a:r>
            <a:r>
              <a:rPr lang="en-US" altLang="zh-CN" sz="1100">
                <a:effectLst/>
                <a:latin typeface="+mn-lt"/>
                <a:ea typeface="+mn-ea"/>
                <a:cs typeface="+mn-cs"/>
              </a:rPr>
              <a:t>80</a:t>
            </a:r>
            <a:r>
              <a:rPr lang="zh-CN" altLang="zh-CN" sz="1100">
                <a:effectLst/>
                <a:latin typeface="+mn-lt"/>
                <a:ea typeface="+mn-ea"/>
                <a:cs typeface="+mn-cs"/>
              </a:rPr>
              <a:t>元，试在</a:t>
            </a:r>
            <a:r>
              <a:rPr lang="en-US" altLang="zh-CN" sz="1100">
                <a:effectLst/>
                <a:latin typeface="+mn-lt"/>
                <a:ea typeface="+mn-ea"/>
                <a:cs typeface="+mn-cs"/>
              </a:rPr>
              <a:t>Excel</a:t>
            </a:r>
            <a:r>
              <a:rPr lang="zh-CN" altLang="zh-CN" sz="1100">
                <a:effectLst/>
                <a:latin typeface="+mn-lt"/>
                <a:ea typeface="+mn-ea"/>
                <a:cs typeface="+mn-cs"/>
              </a:rPr>
              <a:t>中按如下要求操作。</a:t>
            </a:r>
          </a:p>
          <a:p>
            <a:r>
              <a:rPr lang="en-US" altLang="zh-CN" sz="1100">
                <a:effectLst/>
                <a:latin typeface="+mn-lt"/>
                <a:ea typeface="+mn-ea"/>
                <a:cs typeface="+mn-cs"/>
              </a:rPr>
              <a:t>1.</a:t>
            </a:r>
            <a:r>
              <a:rPr lang="zh-CN" altLang="zh-CN" sz="1100">
                <a:effectLst/>
                <a:latin typeface="+mn-lt"/>
                <a:ea typeface="+mn-ea"/>
                <a:cs typeface="+mn-cs"/>
              </a:rPr>
              <a:t>计算单位可变成本、单位边际贡献和盈亏平衡销量；</a:t>
            </a:r>
          </a:p>
          <a:p>
            <a:r>
              <a:rPr lang="en-US" altLang="zh-CN" sz="1100">
                <a:effectLst/>
                <a:latin typeface="+mn-lt"/>
                <a:ea typeface="+mn-ea"/>
                <a:cs typeface="+mn-cs"/>
              </a:rPr>
              <a:t>2.</a:t>
            </a:r>
            <a:r>
              <a:rPr lang="zh-CN" altLang="zh-CN" sz="1100">
                <a:effectLst/>
                <a:latin typeface="+mn-lt"/>
                <a:ea typeface="+mn-ea"/>
                <a:cs typeface="+mn-cs"/>
              </a:rPr>
              <a:t>当目标利润为</a:t>
            </a:r>
            <a:r>
              <a:rPr lang="en-US" altLang="zh-CN" sz="1100">
                <a:effectLst/>
                <a:latin typeface="+mn-lt"/>
                <a:ea typeface="+mn-ea"/>
                <a:cs typeface="+mn-cs"/>
              </a:rPr>
              <a:t>50000</a:t>
            </a:r>
            <a:r>
              <a:rPr lang="zh-CN" altLang="zh-CN" sz="1100">
                <a:effectLst/>
                <a:latin typeface="+mn-lt"/>
                <a:ea typeface="+mn-ea"/>
                <a:cs typeface="+mn-cs"/>
              </a:rPr>
              <a:t>元时，计算目标销量和安全边际；</a:t>
            </a:r>
          </a:p>
          <a:p>
            <a:r>
              <a:rPr lang="en-US" altLang="zh-CN" sz="1100">
                <a:effectLst/>
                <a:latin typeface="+mn-lt"/>
                <a:ea typeface="+mn-ea"/>
                <a:cs typeface="+mn-cs"/>
              </a:rPr>
              <a:t>3.</a:t>
            </a:r>
            <a:r>
              <a:rPr lang="zh-CN" altLang="zh-CN" sz="1100">
                <a:effectLst/>
                <a:latin typeface="+mn-lt"/>
                <a:ea typeface="+mn-ea"/>
                <a:cs typeface="+mn-cs"/>
              </a:rPr>
              <a:t>当目标利润为</a:t>
            </a:r>
            <a:r>
              <a:rPr lang="en-US" altLang="zh-CN" sz="1100">
                <a:effectLst/>
                <a:latin typeface="+mn-lt"/>
                <a:ea typeface="+mn-ea"/>
                <a:cs typeface="+mn-cs"/>
              </a:rPr>
              <a:t>50000</a:t>
            </a:r>
            <a:r>
              <a:rPr lang="zh-CN" altLang="zh-CN" sz="1100">
                <a:effectLst/>
                <a:latin typeface="+mn-lt"/>
                <a:ea typeface="+mn-ea"/>
                <a:cs typeface="+mn-cs"/>
              </a:rPr>
              <a:t>元时，绘制盈亏平衡销量和安全边际随单价变化的图形，并添加当前单价的垂直参考线，如下图所示。</a:t>
            </a:r>
          </a:p>
          <a:p>
            <a:r>
              <a:rPr lang="en-US" altLang="zh-CN" sz="1100">
                <a:effectLst/>
                <a:latin typeface="+mn-lt"/>
                <a:ea typeface="+mn-ea"/>
                <a:cs typeface="+mn-cs"/>
              </a:rPr>
              <a:t>4.</a:t>
            </a:r>
            <a:r>
              <a:rPr lang="zh-CN" altLang="zh-CN" sz="1100">
                <a:effectLst/>
                <a:latin typeface="+mn-lt"/>
                <a:ea typeface="+mn-ea"/>
                <a:cs typeface="+mn-cs"/>
              </a:rPr>
              <a:t>在图中添加一个单价微调项，单价的变化范围是</a:t>
            </a:r>
            <a:r>
              <a:rPr lang="en-US" altLang="zh-CN" sz="1100">
                <a:effectLst/>
                <a:latin typeface="+mn-lt"/>
                <a:ea typeface="+mn-ea"/>
                <a:cs typeface="+mn-cs"/>
              </a:rPr>
              <a:t>75</a:t>
            </a:r>
            <a:r>
              <a:rPr lang="zh-CN" altLang="zh-CN" sz="1100">
                <a:effectLst/>
                <a:latin typeface="+mn-lt"/>
                <a:ea typeface="+mn-ea"/>
                <a:cs typeface="+mn-cs"/>
              </a:rPr>
              <a:t>元</a:t>
            </a:r>
            <a:r>
              <a:rPr lang="en-US" altLang="zh-CN" sz="1100">
                <a:effectLst/>
                <a:latin typeface="+mn-lt"/>
                <a:ea typeface="+mn-ea"/>
                <a:cs typeface="+mn-cs"/>
              </a:rPr>
              <a:t>~95</a:t>
            </a:r>
            <a:r>
              <a:rPr lang="zh-CN" altLang="zh-CN" sz="1100">
                <a:effectLst/>
                <a:latin typeface="+mn-lt"/>
                <a:ea typeface="+mn-ea"/>
                <a:cs typeface="+mn-cs"/>
              </a:rPr>
              <a:t>元，步长为</a:t>
            </a:r>
            <a:r>
              <a:rPr lang="en-US" altLang="zh-CN" sz="1100">
                <a:effectLst/>
                <a:latin typeface="+mn-lt"/>
                <a:ea typeface="+mn-ea"/>
                <a:cs typeface="+mn-cs"/>
              </a:rPr>
              <a:t>5</a:t>
            </a:r>
            <a:r>
              <a:rPr lang="zh-CN" altLang="zh-CN" sz="1100">
                <a:effectLst/>
                <a:latin typeface="+mn-lt"/>
                <a:ea typeface="+mn-ea"/>
                <a:cs typeface="+mn-cs"/>
              </a:rPr>
              <a:t>元。要求图形也随着单价的变化而变化。</a:t>
            </a:r>
          </a:p>
        </xdr:txBody>
      </xdr:sp>
      <xdr:pic>
        <xdr:nvPicPr>
          <xdr:cNvPr id="4" name="图片 3">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19900" y="1638300"/>
            <a:ext cx="4924425" cy="32766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xdr:col>
      <xdr:colOff>310515</xdr:colOff>
      <xdr:row>16</xdr:row>
      <xdr:rowOff>47625</xdr:rowOff>
    </xdr:from>
    <xdr:to>
      <xdr:col>9</xdr:col>
      <xdr:colOff>253365</xdr:colOff>
      <xdr:row>31</xdr:row>
      <xdr:rowOff>165735</xdr:rowOff>
    </xdr:to>
    <xdr:graphicFrame macro="">
      <xdr:nvGraphicFramePr>
        <xdr:cNvPr id="5" name="图表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xdr:from>
          <xdr:col>1</xdr:col>
          <xdr:colOff>556260</xdr:colOff>
          <xdr:row>29</xdr:row>
          <xdr:rowOff>160020</xdr:rowOff>
        </xdr:from>
        <xdr:to>
          <xdr:col>1</xdr:col>
          <xdr:colOff>769620</xdr:colOff>
          <xdr:row>31</xdr:row>
          <xdr:rowOff>68580</xdr:rowOff>
        </xdr:to>
        <xdr:sp macro="" textlink="">
          <xdr:nvSpPr>
            <xdr:cNvPr id="19457" name="Spinner 1" hidden="1">
              <a:extLst>
                <a:ext uri="{63B3BB69-23CF-44E3-9099-C40C66FF867C}">
                  <a14:compatExt spid="_x0000_s19457"/>
                </a:ext>
                <a:ext uri="{FF2B5EF4-FFF2-40B4-BE49-F238E27FC236}">
                  <a16:creationId xmlns:a16="http://schemas.microsoft.com/office/drawing/2014/main" id="{00000000-0008-0000-0200-0000014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xdr:col>
      <xdr:colOff>800100</xdr:colOff>
      <xdr:row>29</xdr:row>
      <xdr:rowOff>171450</xdr:rowOff>
    </xdr:from>
    <xdr:to>
      <xdr:col>3</xdr:col>
      <xdr:colOff>129540</xdr:colOff>
      <xdr:row>31</xdr:row>
      <xdr:rowOff>95250</xdr:rowOff>
    </xdr:to>
    <xdr:sp macro="" textlink="$B$13">
      <xdr:nvSpPr>
        <xdr:cNvPr id="6" name="文本框 5">
          <a:extLst>
            <a:ext uri="{FF2B5EF4-FFF2-40B4-BE49-F238E27FC236}">
              <a16:creationId xmlns:a16="http://schemas.microsoft.com/office/drawing/2014/main" id="{00000000-0008-0000-0200-000006000000}"/>
            </a:ext>
          </a:extLst>
        </xdr:cNvPr>
        <xdr:cNvSpPr txBox="1"/>
      </xdr:nvSpPr>
      <xdr:spPr>
        <a:xfrm>
          <a:off x="960120" y="5253990"/>
          <a:ext cx="1082040" cy="274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40F83A3-D3C4-41B0-8C6F-3EA85AA8896E}" type="TxLink">
            <a:rPr lang="zh-CN" altLang="en-US" sz="1100" b="0" i="0" u="none" strike="noStrike">
              <a:solidFill>
                <a:srgbClr val="000000"/>
              </a:solidFill>
              <a:latin typeface="宋体"/>
              <a:ea typeface="宋体"/>
            </a:rPr>
            <a:pPr/>
            <a:t>销售单价=80</a:t>
          </a:fld>
          <a:endParaRPr lang="zh-CN" altLang="en-US" sz="1100"/>
        </a:p>
      </xdr:txBody>
    </xdr:sp>
    <xdr:clientData/>
  </xdr:twoCellAnchor>
  <xdr:twoCellAnchor>
    <xdr:from>
      <xdr:col>3</xdr:col>
      <xdr:colOff>129540</xdr:colOff>
      <xdr:row>29</xdr:row>
      <xdr:rowOff>171450</xdr:rowOff>
    </xdr:from>
    <xdr:to>
      <xdr:col>6</xdr:col>
      <xdr:colOff>81915</xdr:colOff>
      <xdr:row>31</xdr:row>
      <xdr:rowOff>108585</xdr:rowOff>
    </xdr:to>
    <xdr:sp macro="" textlink="$B$14">
      <xdr:nvSpPr>
        <xdr:cNvPr id="7" name="文本框 6">
          <a:extLst>
            <a:ext uri="{FF2B5EF4-FFF2-40B4-BE49-F238E27FC236}">
              <a16:creationId xmlns:a16="http://schemas.microsoft.com/office/drawing/2014/main" id="{00000000-0008-0000-0200-000007000000}"/>
            </a:ext>
          </a:extLst>
        </xdr:cNvPr>
        <xdr:cNvSpPr txBox="1"/>
      </xdr:nvSpPr>
      <xdr:spPr>
        <a:xfrm>
          <a:off x="2042160" y="5253990"/>
          <a:ext cx="1407795" cy="2876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E45392F-B9F4-42B6-97BC-8D75F9369F33}" type="TxLink">
            <a:rPr lang="zh-CN" altLang="en-US" sz="1100" b="0" i="0" u="none" strike="noStrike">
              <a:solidFill>
                <a:srgbClr val="000000"/>
              </a:solidFill>
              <a:latin typeface="宋体"/>
              <a:ea typeface="宋体"/>
            </a:rPr>
            <a:pPr/>
            <a:t>盈亏平衡销量=800</a:t>
          </a:fld>
          <a:endParaRPr lang="zh-CN" altLang="en-US" sz="1100"/>
        </a:p>
      </xdr:txBody>
    </xdr:sp>
    <xdr:clientData/>
  </xdr:twoCellAnchor>
  <xdr:twoCellAnchor>
    <xdr:from>
      <xdr:col>6</xdr:col>
      <xdr:colOff>121920</xdr:colOff>
      <xdr:row>29</xdr:row>
      <xdr:rowOff>167640</xdr:rowOff>
    </xdr:from>
    <xdr:to>
      <xdr:col>9</xdr:col>
      <xdr:colOff>68580</xdr:colOff>
      <xdr:row>31</xdr:row>
      <xdr:rowOff>114300</xdr:rowOff>
    </xdr:to>
    <xdr:sp macro="" textlink="$B$15">
      <xdr:nvSpPr>
        <xdr:cNvPr id="8" name="文本框 7">
          <a:extLst>
            <a:ext uri="{FF2B5EF4-FFF2-40B4-BE49-F238E27FC236}">
              <a16:creationId xmlns:a16="http://schemas.microsoft.com/office/drawing/2014/main" id="{00000000-0008-0000-0200-000008000000}"/>
            </a:ext>
          </a:extLst>
        </xdr:cNvPr>
        <xdr:cNvSpPr txBox="1"/>
      </xdr:nvSpPr>
      <xdr:spPr>
        <a:xfrm>
          <a:off x="3489960" y="5250180"/>
          <a:ext cx="1363980" cy="297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58E11F1-27C2-40F0-8434-15E144B30F39}" type="TxLink">
            <a:rPr lang="zh-CN" altLang="en-US" sz="1100" b="0" i="0" u="none" strike="noStrike">
              <a:solidFill>
                <a:srgbClr val="000000"/>
              </a:solidFill>
              <a:latin typeface="宋体"/>
              <a:ea typeface="宋体"/>
            </a:rPr>
            <a:pPr/>
            <a:t>安全边际=2000</a:t>
          </a:fld>
          <a:endParaRPr lang="zh-CN"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388620</xdr:colOff>
      <xdr:row>25</xdr:row>
      <xdr:rowOff>184785</xdr:rowOff>
    </xdr:from>
    <xdr:to>
      <xdr:col>19</xdr:col>
      <xdr:colOff>300990</xdr:colOff>
      <xdr:row>42</xdr:row>
      <xdr:rowOff>5715</xdr:rowOff>
    </xdr:to>
    <xdr:grpSp>
      <xdr:nvGrpSpPr>
        <xdr:cNvPr id="2" name="Group 26">
          <a:extLst>
            <a:ext uri="{FF2B5EF4-FFF2-40B4-BE49-F238E27FC236}">
              <a16:creationId xmlns:a16="http://schemas.microsoft.com/office/drawing/2014/main" id="{00000000-0008-0000-0300-000002000000}"/>
            </a:ext>
          </a:extLst>
        </xdr:cNvPr>
        <xdr:cNvGrpSpPr>
          <a:grpSpLocks/>
        </xdr:cNvGrpSpPr>
      </xdr:nvGrpSpPr>
      <xdr:grpSpPr bwMode="auto">
        <a:xfrm>
          <a:off x="8041277" y="4811214"/>
          <a:ext cx="4473484" cy="2966901"/>
          <a:chOff x="379" y="899"/>
          <a:chExt cx="496" cy="308"/>
        </a:xfrm>
      </xdr:grpSpPr>
      <xdr:graphicFrame macro="">
        <xdr:nvGraphicFramePr>
          <xdr:cNvPr id="3" name="图表 2">
            <a:extLst>
              <a:ext uri="{FF2B5EF4-FFF2-40B4-BE49-F238E27FC236}">
                <a16:creationId xmlns:a16="http://schemas.microsoft.com/office/drawing/2014/main" id="{00000000-0008-0000-0300-000003000000}"/>
              </a:ext>
            </a:extLst>
          </xdr:cNvPr>
          <xdr:cNvGraphicFramePr>
            <a:graphicFrameLocks/>
          </xdr:cNvGraphicFramePr>
        </xdr:nvGraphicFramePr>
        <xdr:xfrm>
          <a:off x="379" y="899"/>
          <a:ext cx="496" cy="308"/>
        </xdr:xfrm>
        <a:graphic>
          <a:graphicData uri="http://schemas.openxmlformats.org/drawingml/2006/chart">
            <c:chart xmlns:c="http://schemas.openxmlformats.org/drawingml/2006/chart" xmlns:r="http://schemas.openxmlformats.org/officeDocument/2006/relationships" r:id="rId1"/>
          </a:graphicData>
        </a:graphic>
      </xdr:graphicFrame>
      <mc:AlternateContent xmlns:mc="http://schemas.openxmlformats.org/markup-compatibility/2006">
        <mc:Choice xmlns:a14="http://schemas.microsoft.com/office/drawing/2010/main" Requires="a14">
          <xdr:grpSp>
            <xdr:nvGrpSpPr>
              <xdr:cNvPr id="4" name="Group 25">
                <a:extLst>
                  <a:ext uri="{FF2B5EF4-FFF2-40B4-BE49-F238E27FC236}">
                    <a16:creationId xmlns:a16="http://schemas.microsoft.com/office/drawing/2014/main" id="{00000000-0008-0000-0300-000004000000}"/>
                  </a:ext>
                </a:extLst>
              </xdr:cNvPr>
              <xdr:cNvGrpSpPr>
                <a:grpSpLocks/>
              </xdr:cNvGrpSpPr>
            </xdr:nvGrpSpPr>
            <xdr:grpSpPr bwMode="auto">
              <a:xfrm>
                <a:off x="508" y="945"/>
                <a:ext cx="141" cy="22"/>
                <a:chOff x="451" y="1237"/>
                <a:chExt cx="141" cy="22"/>
              </a:xfrm>
            </xdr:grpSpPr>
            <xdr:sp macro="" textlink="">
              <xdr:nvSpPr>
                <xdr:cNvPr id="11265" name="Drop Down 1" hidden="1">
                  <a:extLst>
                    <a:ext uri="{63B3BB69-23CF-44E3-9099-C40C66FF867C}">
                      <a14:compatExt spid="_x0000_s11265"/>
                    </a:ext>
                    <a:ext uri="{FF2B5EF4-FFF2-40B4-BE49-F238E27FC236}">
                      <a16:creationId xmlns:a16="http://schemas.microsoft.com/office/drawing/2014/main" id="{00000000-0008-0000-0300-0000012C0000}"/>
                    </a:ext>
                  </a:extLst>
                </xdr:cNvPr>
                <xdr:cNvSpPr/>
              </xdr:nvSpPr>
              <xdr:spPr bwMode="auto">
                <a:xfrm>
                  <a:off x="451" y="1237"/>
                  <a:ext cx="63" cy="22"/>
                </a:xfrm>
                <a:prstGeom prst="rect">
                  <a:avLst/>
                </a:prstGeom>
                <a:noFill/>
                <a:ln>
                  <a:noFill/>
                </a:ln>
                <a:extLst>
                  <a:ext uri="{91240B29-F687-4F45-9708-019B960494DF}">
                    <a14:hiddenLine w="9525">
                      <a:noFill/>
                      <a:miter lim="800000"/>
                      <a:headEnd/>
                      <a:tailEnd/>
                    </a14:hiddenLine>
                  </a:ext>
                </a:extLst>
              </xdr:spPr>
            </xdr:sp>
            <xdr:sp macro="" textlink="">
              <xdr:nvSpPr>
                <xdr:cNvPr id="11266" name="Drop Down 2" hidden="1">
                  <a:extLst>
                    <a:ext uri="{63B3BB69-23CF-44E3-9099-C40C66FF867C}">
                      <a14:compatExt spid="_x0000_s11266"/>
                    </a:ext>
                    <a:ext uri="{FF2B5EF4-FFF2-40B4-BE49-F238E27FC236}">
                      <a16:creationId xmlns:a16="http://schemas.microsoft.com/office/drawing/2014/main" id="{00000000-0008-0000-0300-0000022C0000}"/>
                    </a:ext>
                  </a:extLst>
                </xdr:cNvPr>
                <xdr:cNvSpPr/>
              </xdr:nvSpPr>
              <xdr:spPr bwMode="auto">
                <a:xfrm>
                  <a:off x="513" y="1237"/>
                  <a:ext cx="79" cy="22"/>
                </a:xfrm>
                <a:prstGeom prst="rect">
                  <a:avLst/>
                </a:prstGeom>
                <a:noFill/>
                <a:ln>
                  <a:noFill/>
                </a:ln>
                <a:extLst>
                  <a:ext uri="{91240B29-F687-4F45-9708-019B960494DF}">
                    <a14:hiddenLine w="9525">
                      <a:noFill/>
                      <a:miter lim="800000"/>
                      <a:headEnd/>
                      <a:tailEnd/>
                    </a14:hiddenLine>
                  </a:ext>
                </a:extLst>
              </xdr:spPr>
            </xdr:sp>
          </xdr:grpSp>
        </mc:Choice>
        <mc:Fallback/>
      </mc:AlternateContent>
    </xdr:grpSp>
    <xdr:clientData/>
  </xdr:twoCellAnchor>
  <xdr:twoCellAnchor>
    <xdr:from>
      <xdr:col>13</xdr:col>
      <xdr:colOff>142875</xdr:colOff>
      <xdr:row>0</xdr:row>
      <xdr:rowOff>28575</xdr:rowOff>
    </xdr:from>
    <xdr:to>
      <xdr:col>20</xdr:col>
      <xdr:colOff>61912</xdr:colOff>
      <xdr:row>24</xdr:row>
      <xdr:rowOff>9525</xdr:rowOff>
    </xdr:to>
    <xdr:grpSp>
      <xdr:nvGrpSpPr>
        <xdr:cNvPr id="6" name="组合 5">
          <a:extLst>
            <a:ext uri="{FF2B5EF4-FFF2-40B4-BE49-F238E27FC236}">
              <a16:creationId xmlns:a16="http://schemas.microsoft.com/office/drawing/2014/main" id="{00000000-0008-0000-0300-000006000000}"/>
            </a:ext>
          </a:extLst>
        </xdr:cNvPr>
        <xdr:cNvGrpSpPr/>
      </xdr:nvGrpSpPr>
      <xdr:grpSpPr>
        <a:xfrm>
          <a:off x="8633732" y="28575"/>
          <a:ext cx="4262437" cy="4422321"/>
          <a:chOff x="8448675" y="28575"/>
          <a:chExt cx="4719637" cy="4095750"/>
        </a:xfrm>
      </xdr:grpSpPr>
      <xdr:sp macro="" textlink="">
        <xdr:nvSpPr>
          <xdr:cNvPr id="5" name="TextBox 4">
            <a:extLst>
              <a:ext uri="{FF2B5EF4-FFF2-40B4-BE49-F238E27FC236}">
                <a16:creationId xmlns:a16="http://schemas.microsoft.com/office/drawing/2014/main" id="{00000000-0008-0000-0300-000005000000}"/>
              </a:ext>
            </a:extLst>
          </xdr:cNvPr>
          <xdr:cNvSpPr txBox="1"/>
        </xdr:nvSpPr>
        <xdr:spPr>
          <a:xfrm>
            <a:off x="8448675" y="28575"/>
            <a:ext cx="4719637" cy="4095750"/>
          </a:xfrm>
          <a:prstGeom prst="rect">
            <a:avLst/>
          </a:prstGeom>
          <a:solidFill>
            <a:schemeClr val="accent5">
              <a:lumMod val="40000"/>
              <a:lumOff val="60000"/>
            </a:schemeClr>
          </a:solidFill>
          <a:ln w="9525" cmpd="sng">
            <a:solidFill>
              <a:schemeClr val="bg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t>第</a:t>
            </a:r>
            <a:r>
              <a:rPr lang="en-US" altLang="zh-CN" sz="1100" b="1"/>
              <a:t>4</a:t>
            </a:r>
            <a:r>
              <a:rPr lang="zh-CN" altLang="en-US" sz="1100" b="1"/>
              <a:t>题 </a:t>
            </a:r>
            <a:r>
              <a:rPr lang="en-US" altLang="zh-CN" sz="1100"/>
              <a:t> </a:t>
            </a:r>
            <a:r>
              <a:rPr lang="zh-CN" altLang="zh-CN" sz="1100">
                <a:solidFill>
                  <a:schemeClr val="dk1"/>
                </a:solidFill>
                <a:effectLst/>
                <a:latin typeface="+mn-lt"/>
                <a:ea typeface="+mn-ea"/>
                <a:cs typeface="+mn-cs"/>
              </a:rPr>
              <a:t>根据本工作表所给的数据，如下图所示，利用</a:t>
            </a:r>
            <a:r>
              <a:rPr lang="en-US" altLang="zh-CN" sz="1100">
                <a:solidFill>
                  <a:schemeClr val="dk1"/>
                </a:solidFill>
                <a:effectLst/>
                <a:latin typeface="+mn-lt"/>
                <a:ea typeface="+mn-ea"/>
                <a:cs typeface="+mn-cs"/>
              </a:rPr>
              <a:t>D</a:t>
            </a:r>
            <a:r>
              <a:rPr lang="zh-CN" altLang="zh-CN" sz="1100">
                <a:solidFill>
                  <a:schemeClr val="dk1"/>
                </a:solidFill>
                <a:effectLst/>
                <a:latin typeface="+mn-lt"/>
                <a:ea typeface="+mn-ea"/>
                <a:cs typeface="+mn-cs"/>
              </a:rPr>
              <a:t>函数进行数据汇总。在此基础上，在本工作表中制作一个如下图所示的“不同国家雇员的销售额按年度、产品类别比较”的柱形图。在该图形中叠放一个以年份为选项的组合框和一个以产品类别（包括全部产品）为选项的组合框，并在对应柱形上部显示相应的销售额数值。</a:t>
            </a:r>
            <a:endParaRPr lang="zh-CN" altLang="en-US" sz="1100"/>
          </a:p>
        </xdr:txBody>
      </xdr:sp>
      <xdr:pic>
        <xdr:nvPicPr>
          <xdr:cNvPr id="9" name="图片 8">
            <a:extLst>
              <a:ext uri="{FF2B5EF4-FFF2-40B4-BE49-F238E27FC236}">
                <a16:creationId xmlns:a16="http://schemas.microsoft.com/office/drawing/2014/main" id="{00000000-0008-0000-0300-000009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584406" y="1038225"/>
            <a:ext cx="4448175" cy="29337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mc:AlternateContent xmlns:mc="http://schemas.openxmlformats.org/markup-compatibility/2006">
    <mc:Choice xmlns:a14="http://schemas.microsoft.com/office/drawing/2010/main" Requires="a14">
      <xdr:twoCellAnchor editAs="oneCell">
        <xdr:from>
          <xdr:col>6</xdr:col>
          <xdr:colOff>22860</xdr:colOff>
          <xdr:row>0</xdr:row>
          <xdr:rowOff>22860</xdr:rowOff>
        </xdr:from>
        <xdr:to>
          <xdr:col>7</xdr:col>
          <xdr:colOff>0</xdr:colOff>
          <xdr:row>1</xdr:row>
          <xdr:rowOff>7620</xdr:rowOff>
        </xdr:to>
        <xdr:sp macro="" textlink="">
          <xdr:nvSpPr>
            <xdr:cNvPr id="11270" name="Drop Down 6" hidden="1">
              <a:extLst>
                <a:ext uri="{63B3BB69-23CF-44E3-9099-C40C66FF867C}">
                  <a14:compatExt spid="_x0000_s11270"/>
                </a:ext>
                <a:ext uri="{FF2B5EF4-FFF2-40B4-BE49-F238E27FC236}">
                  <a16:creationId xmlns:a16="http://schemas.microsoft.com/office/drawing/2014/main" id="{00000000-0008-0000-0300-0000062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8</xdr:col>
      <xdr:colOff>85725</xdr:colOff>
      <xdr:row>0</xdr:row>
      <xdr:rowOff>0</xdr:rowOff>
    </xdr:from>
    <xdr:to>
      <xdr:col>15</xdr:col>
      <xdr:colOff>57150</xdr:colOff>
      <xdr:row>28</xdr:row>
      <xdr:rowOff>19050</xdr:rowOff>
    </xdr:to>
    <xdr:grpSp>
      <xdr:nvGrpSpPr>
        <xdr:cNvPr id="4" name="组合 3">
          <a:extLst>
            <a:ext uri="{FF2B5EF4-FFF2-40B4-BE49-F238E27FC236}">
              <a16:creationId xmlns:a16="http://schemas.microsoft.com/office/drawing/2014/main" id="{00000000-0008-0000-0400-000004000000}"/>
            </a:ext>
          </a:extLst>
        </xdr:cNvPr>
        <xdr:cNvGrpSpPr/>
      </xdr:nvGrpSpPr>
      <xdr:grpSpPr>
        <a:xfrm>
          <a:off x="5473513" y="0"/>
          <a:ext cx="4265519" cy="5039285"/>
          <a:chOff x="5867400" y="0"/>
          <a:chExt cx="4733925" cy="4895850"/>
        </a:xfrm>
      </xdr:grpSpPr>
      <xdr:sp macro="" textlink="">
        <xdr:nvSpPr>
          <xdr:cNvPr id="2" name="Text Box 2">
            <a:extLst>
              <a:ext uri="{FF2B5EF4-FFF2-40B4-BE49-F238E27FC236}">
                <a16:creationId xmlns:a16="http://schemas.microsoft.com/office/drawing/2014/main" id="{00000000-0008-0000-0400-000002000000}"/>
              </a:ext>
            </a:extLst>
          </xdr:cNvPr>
          <xdr:cNvSpPr txBox="1">
            <a:spLocks noChangeArrowheads="1"/>
          </xdr:cNvSpPr>
        </xdr:nvSpPr>
        <xdr:spPr bwMode="auto">
          <a:xfrm>
            <a:off x="5867400" y="0"/>
            <a:ext cx="4733925" cy="4895850"/>
          </a:xfrm>
          <a:prstGeom prst="rect">
            <a:avLst/>
          </a:prstGeom>
          <a:solidFill>
            <a:schemeClr val="accent5">
              <a:lumMod val="40000"/>
              <a:lumOff val="60000"/>
            </a:schemeClr>
          </a:solidFill>
          <a:ln w="9525">
            <a:solidFill>
              <a:schemeClr val="bg1">
                <a:lumMod val="75000"/>
              </a:schemeClr>
            </a:solidFill>
            <a:miter lim="800000"/>
            <a:headEnd/>
            <a:tailEnd/>
          </a:ln>
        </xdr:spPr>
        <xdr:txBody>
          <a:bodyPr vertOverflow="clip" wrap="square" lIns="108000" tIns="46800" rIns="90000" bIns="46800" anchor="t" upright="1"/>
          <a:lstStyle/>
          <a:p>
            <a:r>
              <a:rPr lang="zh-CN" altLang="en-US" sz="1100" b="1" i="0" u="none" strike="noStrike" baseline="0">
                <a:solidFill>
                  <a:srgbClr val="000000"/>
                </a:solidFill>
                <a:latin typeface="宋体"/>
                <a:ea typeface="宋体"/>
              </a:rPr>
              <a:t>第</a:t>
            </a:r>
            <a:r>
              <a:rPr lang="en-US" altLang="zh-CN" sz="1100" b="1" i="0" u="none" strike="noStrike" baseline="0">
                <a:solidFill>
                  <a:srgbClr val="000000"/>
                </a:solidFill>
                <a:latin typeface="宋体"/>
                <a:ea typeface="宋体"/>
              </a:rPr>
              <a:t>5</a:t>
            </a:r>
            <a:r>
              <a:rPr lang="zh-CN" altLang="en-US" sz="1100" b="1" i="0" u="none" strike="noStrike" baseline="0">
                <a:solidFill>
                  <a:srgbClr val="000000"/>
                </a:solidFill>
                <a:latin typeface="宋体"/>
                <a:ea typeface="宋体"/>
              </a:rPr>
              <a:t>题</a:t>
            </a:r>
            <a:r>
              <a:rPr lang="zh-CN" altLang="en-US" sz="1100" b="0" i="0" u="none" strike="noStrike" baseline="0">
                <a:solidFill>
                  <a:srgbClr val="000000"/>
                </a:solidFill>
                <a:latin typeface="宋体"/>
                <a:ea typeface="宋体"/>
              </a:rPr>
              <a:t> </a:t>
            </a:r>
            <a:r>
              <a:rPr lang="zh-CN" altLang="zh-CN" sz="1100">
                <a:effectLst/>
                <a:latin typeface="+mn-lt"/>
                <a:ea typeface="+mn-ea"/>
                <a:cs typeface="+mn-cs"/>
              </a:rPr>
              <a:t>某投资者手头有一笔现金</a:t>
            </a:r>
            <a:r>
              <a:rPr lang="en-US" altLang="zh-CN" sz="1100">
                <a:effectLst/>
                <a:latin typeface="+mn-lt"/>
                <a:ea typeface="+mn-ea"/>
                <a:cs typeface="+mn-cs"/>
              </a:rPr>
              <a:t>,</a:t>
            </a:r>
            <a:r>
              <a:rPr lang="zh-CN" altLang="zh-CN" sz="1100">
                <a:effectLst/>
                <a:latin typeface="+mn-lt"/>
                <a:ea typeface="+mn-ea"/>
                <a:cs typeface="+mn-cs"/>
              </a:rPr>
              <a:t>决定用来购买公寓出租。公寓的买入价为</a:t>
            </a:r>
            <a:r>
              <a:rPr lang="en-US" altLang="zh-CN" sz="1100">
                <a:effectLst/>
                <a:latin typeface="+mn-lt"/>
                <a:ea typeface="+mn-ea"/>
                <a:cs typeface="+mn-cs"/>
              </a:rPr>
              <a:t>130</a:t>
            </a:r>
            <a:r>
              <a:rPr lang="zh-CN" altLang="zh-CN" sz="1100">
                <a:effectLst/>
                <a:latin typeface="+mn-lt"/>
                <a:ea typeface="+mn-ea"/>
                <a:cs typeface="+mn-cs"/>
              </a:rPr>
              <a:t>万元，投资者用现金交付了</a:t>
            </a:r>
            <a:r>
              <a:rPr lang="en-US" altLang="zh-CN" sz="1100">
                <a:effectLst/>
                <a:latin typeface="+mn-lt"/>
                <a:ea typeface="+mn-ea"/>
                <a:cs typeface="+mn-cs"/>
              </a:rPr>
              <a:t>50</a:t>
            </a:r>
            <a:r>
              <a:rPr lang="zh-CN" altLang="zh-CN" sz="1100">
                <a:effectLst/>
                <a:latin typeface="+mn-lt"/>
                <a:ea typeface="+mn-ea"/>
                <a:cs typeface="+mn-cs"/>
              </a:rPr>
              <a:t>万元，其余</a:t>
            </a:r>
            <a:r>
              <a:rPr lang="en-US" altLang="zh-CN" sz="1100">
                <a:effectLst/>
                <a:latin typeface="+mn-lt"/>
                <a:ea typeface="+mn-ea"/>
                <a:cs typeface="+mn-cs"/>
              </a:rPr>
              <a:t>80</a:t>
            </a:r>
            <a:r>
              <a:rPr lang="zh-CN" altLang="zh-CN" sz="1100">
                <a:effectLst/>
                <a:latin typeface="+mn-lt"/>
                <a:ea typeface="+mn-ea"/>
                <a:cs typeface="+mn-cs"/>
              </a:rPr>
              <a:t>万元为银行贷款，贷款年利率为</a:t>
            </a:r>
            <a:r>
              <a:rPr lang="en-US" altLang="zh-CN" sz="1100">
                <a:effectLst/>
                <a:latin typeface="+mn-lt"/>
                <a:ea typeface="+mn-ea"/>
                <a:cs typeface="+mn-cs"/>
              </a:rPr>
              <a:t>6%</a:t>
            </a:r>
            <a:r>
              <a:rPr lang="zh-CN" altLang="zh-CN" sz="1100">
                <a:effectLst/>
                <a:latin typeface="+mn-lt"/>
                <a:ea typeface="+mn-ea"/>
                <a:cs typeface="+mn-cs"/>
              </a:rPr>
              <a:t>。与银行商定还款方式为按年等额还款，于第</a:t>
            </a:r>
            <a:r>
              <a:rPr lang="en-US" altLang="zh-CN" sz="1100">
                <a:effectLst/>
                <a:latin typeface="+mn-lt"/>
                <a:ea typeface="+mn-ea"/>
                <a:cs typeface="+mn-cs"/>
              </a:rPr>
              <a:t>1</a:t>
            </a:r>
            <a:r>
              <a:rPr lang="zh-CN" altLang="zh-CN" sz="1100">
                <a:effectLst/>
                <a:latin typeface="+mn-lt"/>
                <a:ea typeface="+mn-ea"/>
                <a:cs typeface="+mn-cs"/>
              </a:rPr>
              <a:t>年末开始还款，分</a:t>
            </a:r>
            <a:r>
              <a:rPr lang="en-US" altLang="zh-CN" sz="1100">
                <a:effectLst/>
                <a:latin typeface="+mn-lt"/>
                <a:ea typeface="+mn-ea"/>
                <a:cs typeface="+mn-cs"/>
              </a:rPr>
              <a:t>10</a:t>
            </a:r>
            <a:r>
              <a:rPr lang="zh-CN" altLang="zh-CN" sz="1100">
                <a:effectLst/>
                <a:latin typeface="+mn-lt"/>
                <a:ea typeface="+mn-ea"/>
                <a:cs typeface="+mn-cs"/>
              </a:rPr>
              <a:t>期还清。投资者在购房时还花去</a:t>
            </a:r>
            <a:r>
              <a:rPr lang="en-US" altLang="zh-CN" sz="1100">
                <a:effectLst/>
                <a:latin typeface="+mn-lt"/>
                <a:ea typeface="+mn-ea"/>
                <a:cs typeface="+mn-cs"/>
              </a:rPr>
              <a:t>25</a:t>
            </a:r>
            <a:r>
              <a:rPr lang="zh-CN" altLang="zh-CN" sz="1100">
                <a:effectLst/>
                <a:latin typeface="+mn-lt"/>
                <a:ea typeface="+mn-ea"/>
                <a:cs typeface="+mn-cs"/>
              </a:rPr>
              <a:t>万元用于交易、税款以及装修等。预期购房以后的半年左右开始有租金收入。每年初收取下一年度租金</a:t>
            </a:r>
            <a:r>
              <a:rPr lang="en-US" altLang="zh-CN" sz="1100">
                <a:effectLst/>
                <a:latin typeface="+mn-lt"/>
                <a:ea typeface="+mn-ea"/>
                <a:cs typeface="+mn-cs"/>
              </a:rPr>
              <a:t>7</a:t>
            </a:r>
            <a:r>
              <a:rPr lang="zh-CN" altLang="zh-CN" sz="1100">
                <a:effectLst/>
                <a:latin typeface="+mn-lt"/>
                <a:ea typeface="+mn-ea"/>
                <a:cs typeface="+mn-cs"/>
              </a:rPr>
              <a:t>万元（见租金表，其中第</a:t>
            </a:r>
            <a:r>
              <a:rPr lang="en-US" altLang="zh-CN" sz="1100">
                <a:effectLst/>
                <a:latin typeface="+mn-lt"/>
                <a:ea typeface="+mn-ea"/>
                <a:cs typeface="+mn-cs"/>
              </a:rPr>
              <a:t>1</a:t>
            </a:r>
            <a:r>
              <a:rPr lang="zh-CN" altLang="zh-CN" sz="1100">
                <a:effectLst/>
                <a:latin typeface="+mn-lt"/>
                <a:ea typeface="+mn-ea"/>
                <a:cs typeface="+mn-cs"/>
              </a:rPr>
              <a:t>年末的</a:t>
            </a:r>
            <a:r>
              <a:rPr lang="en-US" altLang="zh-CN" sz="1100">
                <a:effectLst/>
                <a:latin typeface="+mn-lt"/>
                <a:ea typeface="+mn-ea"/>
                <a:cs typeface="+mn-cs"/>
              </a:rPr>
              <a:t>10.5</a:t>
            </a:r>
            <a:r>
              <a:rPr lang="zh-CN" altLang="zh-CN" sz="1100">
                <a:effectLst/>
                <a:latin typeface="+mn-lt"/>
                <a:ea typeface="+mn-ea"/>
                <a:cs typeface="+mn-cs"/>
              </a:rPr>
              <a:t>万元包括第</a:t>
            </a:r>
            <a:r>
              <a:rPr lang="en-US" altLang="zh-CN" sz="1100">
                <a:effectLst/>
                <a:latin typeface="+mn-lt"/>
                <a:ea typeface="+mn-ea"/>
                <a:cs typeface="+mn-cs"/>
              </a:rPr>
              <a:t>1</a:t>
            </a:r>
            <a:r>
              <a:rPr lang="zh-CN" altLang="zh-CN" sz="1100">
                <a:effectLst/>
                <a:latin typeface="+mn-lt"/>
                <a:ea typeface="+mn-ea"/>
                <a:cs typeface="+mn-cs"/>
              </a:rPr>
              <a:t>年后半年和第</a:t>
            </a:r>
            <a:r>
              <a:rPr lang="en-US" altLang="zh-CN" sz="1100">
                <a:effectLst/>
                <a:latin typeface="+mn-lt"/>
                <a:ea typeface="+mn-ea"/>
                <a:cs typeface="+mn-cs"/>
              </a:rPr>
              <a:t>2</a:t>
            </a:r>
            <a:r>
              <a:rPr lang="zh-CN" altLang="zh-CN" sz="1100">
                <a:effectLst/>
                <a:latin typeface="+mn-lt"/>
                <a:ea typeface="+mn-ea"/>
                <a:cs typeface="+mn-cs"/>
              </a:rPr>
              <a:t>年全年的租金）。第</a:t>
            </a:r>
            <a:r>
              <a:rPr lang="en-US" altLang="zh-CN" sz="1100">
                <a:effectLst/>
                <a:latin typeface="+mn-lt"/>
                <a:ea typeface="+mn-ea"/>
                <a:cs typeface="+mn-cs"/>
              </a:rPr>
              <a:t>10</a:t>
            </a:r>
            <a:r>
              <a:rPr lang="zh-CN" altLang="zh-CN" sz="1100">
                <a:effectLst/>
                <a:latin typeface="+mn-lt"/>
                <a:ea typeface="+mn-ea"/>
                <a:cs typeface="+mn-cs"/>
              </a:rPr>
              <a:t>年末将住宅卖掉可得到</a:t>
            </a:r>
            <a:r>
              <a:rPr lang="en-US" altLang="zh-CN" sz="1100">
                <a:effectLst/>
                <a:latin typeface="+mn-lt"/>
                <a:ea typeface="+mn-ea"/>
                <a:cs typeface="+mn-cs"/>
              </a:rPr>
              <a:t>250</a:t>
            </a:r>
            <a:r>
              <a:rPr lang="zh-CN" altLang="zh-CN" sz="1100">
                <a:effectLst/>
                <a:latin typeface="+mn-lt"/>
                <a:ea typeface="+mn-ea"/>
                <a:cs typeface="+mn-cs"/>
              </a:rPr>
              <a:t>万元现金。假定此投资者使用的贴现率为</a:t>
            </a:r>
            <a:r>
              <a:rPr lang="en-US" altLang="zh-CN" sz="1100">
                <a:effectLst/>
                <a:latin typeface="+mn-lt"/>
                <a:ea typeface="+mn-ea"/>
                <a:cs typeface="+mn-cs"/>
              </a:rPr>
              <a:t>9%</a:t>
            </a:r>
            <a:r>
              <a:rPr lang="zh-CN" altLang="zh-CN" sz="1100">
                <a:effectLst/>
                <a:latin typeface="+mn-lt"/>
                <a:ea typeface="+mn-ea"/>
                <a:cs typeface="+mn-cs"/>
              </a:rPr>
              <a:t>。要求在本工作表中建立一个模型，并完成下列工作：</a:t>
            </a:r>
          </a:p>
          <a:p>
            <a:r>
              <a:rPr lang="en-US" altLang="zh-CN" sz="1100">
                <a:effectLst/>
                <a:latin typeface="+mn-lt"/>
                <a:ea typeface="+mn-ea"/>
                <a:cs typeface="+mn-cs"/>
              </a:rPr>
              <a:t>1.</a:t>
            </a:r>
            <a:r>
              <a:rPr lang="zh-CN" altLang="zh-CN" sz="1100">
                <a:effectLst/>
                <a:latin typeface="+mn-lt"/>
                <a:ea typeface="+mn-ea"/>
                <a:cs typeface="+mn-cs"/>
              </a:rPr>
              <a:t>计算该投资者每年银行还款额；</a:t>
            </a:r>
          </a:p>
          <a:p>
            <a:r>
              <a:rPr lang="en-US" altLang="zh-CN" sz="1100">
                <a:effectLst/>
                <a:latin typeface="+mn-lt"/>
                <a:ea typeface="+mn-ea"/>
                <a:cs typeface="+mn-cs"/>
              </a:rPr>
              <a:t>2.</a:t>
            </a:r>
            <a:r>
              <a:rPr lang="zh-CN" altLang="zh-CN" sz="1100">
                <a:effectLst/>
                <a:latin typeface="+mn-lt"/>
                <a:ea typeface="+mn-ea"/>
                <a:cs typeface="+mn-cs"/>
              </a:rPr>
              <a:t>对收入（租金和期末售房收入）和支出（期初现金投资和每月银行还款）情况进行汇总，在本工作表</a:t>
            </a:r>
            <a:r>
              <a:rPr lang="en-US" altLang="zh-CN" sz="1100">
                <a:effectLst/>
                <a:latin typeface="+mn-lt"/>
                <a:ea typeface="+mn-ea"/>
                <a:cs typeface="+mn-cs"/>
              </a:rPr>
              <a:t>D3:G13</a:t>
            </a:r>
            <a:r>
              <a:rPr lang="zh-CN" altLang="zh-CN" sz="1100">
                <a:effectLst/>
                <a:latin typeface="+mn-lt"/>
                <a:ea typeface="+mn-ea"/>
                <a:cs typeface="+mn-cs"/>
              </a:rPr>
              <a:t>范围内建立现金流量表；</a:t>
            </a:r>
          </a:p>
          <a:p>
            <a:r>
              <a:rPr lang="en-US" altLang="zh-CN" sz="1100">
                <a:effectLst/>
                <a:latin typeface="+mn-lt"/>
                <a:ea typeface="+mn-ea"/>
                <a:cs typeface="+mn-cs"/>
              </a:rPr>
              <a:t>3.</a:t>
            </a:r>
            <a:r>
              <a:rPr lang="zh-CN" altLang="zh-CN" sz="1100">
                <a:effectLst/>
                <a:latin typeface="+mn-lt"/>
                <a:ea typeface="+mn-ea"/>
                <a:cs typeface="+mn-cs"/>
              </a:rPr>
              <a:t>计算该投资方案的净现值；</a:t>
            </a:r>
          </a:p>
          <a:p>
            <a:r>
              <a:rPr lang="en-US" altLang="zh-CN" sz="1100">
                <a:effectLst/>
                <a:latin typeface="+mn-lt"/>
                <a:ea typeface="+mn-ea"/>
                <a:cs typeface="+mn-cs"/>
              </a:rPr>
              <a:t>4.</a:t>
            </a:r>
            <a:r>
              <a:rPr lang="zh-CN" altLang="zh-CN" sz="1100">
                <a:effectLst/>
                <a:latin typeface="+mn-lt"/>
                <a:ea typeface="+mn-ea"/>
                <a:cs typeface="+mn-cs"/>
              </a:rPr>
              <a:t>求出使该项目的净现值为</a:t>
            </a:r>
            <a:r>
              <a:rPr lang="en-US" altLang="zh-CN" sz="1100">
                <a:effectLst/>
                <a:latin typeface="+mn-lt"/>
                <a:ea typeface="+mn-ea"/>
                <a:cs typeface="+mn-cs"/>
              </a:rPr>
              <a:t>0</a:t>
            </a:r>
            <a:r>
              <a:rPr lang="zh-CN" altLang="zh-CN" sz="1100">
                <a:effectLst/>
                <a:latin typeface="+mn-lt"/>
                <a:ea typeface="+mn-ea"/>
                <a:cs typeface="+mn-cs"/>
              </a:rPr>
              <a:t>的贷款年利率（百分数，显示到小数点后两位）。</a:t>
            </a:r>
          </a:p>
          <a:p>
            <a:pPr algn="l" rtl="0">
              <a:lnSpc>
                <a:spcPts val="1200"/>
              </a:lnSpc>
              <a:defRPr sz="1000"/>
            </a:pPr>
            <a:endParaRPr lang="zh-CN" altLang="en-US" sz="1100" b="0" i="0" u="none" strike="noStrike" baseline="0">
              <a:solidFill>
                <a:srgbClr val="000000"/>
              </a:solidFill>
              <a:latin typeface="宋体"/>
              <a:ea typeface="宋体"/>
            </a:endParaRPr>
          </a:p>
        </xdr:txBody>
      </xdr:sp>
      <xdr:pic>
        <xdr:nvPicPr>
          <xdr:cNvPr id="3" name="图片 2">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96175" y="2571750"/>
            <a:ext cx="1476375" cy="2066925"/>
          </a:xfrm>
          <a:prstGeom prst="rect">
            <a:avLst/>
          </a:prstGeom>
          <a:solidFill>
            <a:schemeClr val="bg1"/>
          </a:solidFill>
        </xdr:spPr>
      </xdr:pic>
    </xdr:grpSp>
    <xdr:clientData/>
  </xdr:twoCellAnchor>
</xdr:wsDr>
</file>

<file path=xl/drawings/drawing6.xml><?xml version="1.0" encoding="utf-8"?>
<xdr:wsDr xmlns:xdr="http://schemas.openxmlformats.org/drawingml/2006/spreadsheetDrawing" xmlns:a="http://schemas.openxmlformats.org/drawingml/2006/main">
  <xdr:twoCellAnchor>
    <xdr:from>
      <xdr:col>11</xdr:col>
      <xdr:colOff>304800</xdr:colOff>
      <xdr:row>1</xdr:row>
      <xdr:rowOff>76200</xdr:rowOff>
    </xdr:from>
    <xdr:to>
      <xdr:col>16</xdr:col>
      <xdr:colOff>609600</xdr:colOff>
      <xdr:row>18</xdr:row>
      <xdr:rowOff>133350</xdr:rowOff>
    </xdr:to>
    <xdr:sp macro="" textlink="">
      <xdr:nvSpPr>
        <xdr:cNvPr id="2" name="Text Box 3">
          <a:extLst>
            <a:ext uri="{FF2B5EF4-FFF2-40B4-BE49-F238E27FC236}">
              <a16:creationId xmlns:a16="http://schemas.microsoft.com/office/drawing/2014/main" id="{00000000-0008-0000-0500-000002000000}"/>
            </a:ext>
          </a:extLst>
        </xdr:cNvPr>
        <xdr:cNvSpPr txBox="1">
          <a:spLocks noChangeArrowheads="1"/>
        </xdr:cNvSpPr>
      </xdr:nvSpPr>
      <xdr:spPr bwMode="auto">
        <a:xfrm>
          <a:off x="7848600" y="251460"/>
          <a:ext cx="3733800" cy="3040380"/>
        </a:xfrm>
        <a:prstGeom prst="rect">
          <a:avLst/>
        </a:prstGeom>
        <a:solidFill>
          <a:schemeClr val="accent5">
            <a:lumMod val="40000"/>
            <a:lumOff val="60000"/>
          </a:schemeClr>
        </a:solidFill>
        <a:ln w="9525">
          <a:solidFill>
            <a:schemeClr val="bg1">
              <a:lumMod val="75000"/>
            </a:schemeClr>
          </a:solidFill>
          <a:miter lim="800000"/>
          <a:headEnd/>
          <a:tailEnd/>
        </a:ln>
      </xdr:spPr>
      <xdr:txBody>
        <a:bodyPr vertOverflow="clip" wrap="square" lIns="27432" tIns="18288" rIns="0" bIns="0" anchor="t" upright="1"/>
        <a:lstStyle/>
        <a:p>
          <a:r>
            <a:rPr lang="zh-CN" altLang="en-US" sz="1050" b="1" i="0" u="none" strike="noStrike" baseline="0">
              <a:solidFill>
                <a:srgbClr val="000000"/>
              </a:solidFill>
              <a:latin typeface="宋体"/>
              <a:ea typeface="宋体"/>
            </a:rPr>
            <a:t>第</a:t>
          </a:r>
          <a:r>
            <a:rPr lang="en-US" altLang="zh-CN" sz="1050" b="1" i="0" u="none" strike="noStrike" baseline="0">
              <a:solidFill>
                <a:srgbClr val="000000"/>
              </a:solidFill>
              <a:latin typeface="宋体"/>
              <a:ea typeface="宋体"/>
            </a:rPr>
            <a:t>6</a:t>
          </a:r>
          <a:r>
            <a:rPr lang="zh-CN" altLang="en-US" sz="1050" b="1" i="0" u="none" strike="noStrike" baseline="0">
              <a:solidFill>
                <a:srgbClr val="000000"/>
              </a:solidFill>
              <a:latin typeface="宋体"/>
              <a:ea typeface="宋体"/>
            </a:rPr>
            <a:t>题</a:t>
          </a:r>
          <a:r>
            <a:rPr lang="zh-CN" altLang="en-US" sz="1050" b="0" i="0" u="none" strike="noStrike" baseline="0">
              <a:solidFill>
                <a:srgbClr val="000000"/>
              </a:solidFill>
              <a:latin typeface="宋体"/>
              <a:ea typeface="宋体"/>
            </a:rPr>
            <a:t>　</a:t>
          </a:r>
          <a:r>
            <a:rPr lang="zh-CN" altLang="zh-CN" sz="1100">
              <a:effectLst/>
              <a:latin typeface="+mn-lt"/>
              <a:ea typeface="+mn-ea"/>
              <a:cs typeface="+mn-cs"/>
            </a:rPr>
            <a:t>某人即将大学毕业并考取了研究生，摆在他面前有二种方案可选择：方案一，继续攻读研究生学位，研究生学习时间为</a:t>
          </a:r>
          <a:r>
            <a:rPr lang="en-US" altLang="zh-CN" sz="1100">
              <a:effectLst/>
              <a:latin typeface="+mn-lt"/>
              <a:ea typeface="+mn-ea"/>
              <a:cs typeface="+mn-cs"/>
            </a:rPr>
            <a:t>3</a:t>
          </a:r>
          <a:r>
            <a:rPr lang="zh-CN" altLang="zh-CN" sz="1100">
              <a:effectLst/>
              <a:latin typeface="+mn-lt"/>
              <a:ea typeface="+mn-ea"/>
              <a:cs typeface="+mn-cs"/>
            </a:rPr>
            <a:t>年，每年需投入</a:t>
          </a:r>
          <a:r>
            <a:rPr lang="en-US" altLang="zh-CN" sz="1100">
              <a:effectLst/>
              <a:latin typeface="+mn-lt"/>
              <a:ea typeface="+mn-ea"/>
              <a:cs typeface="+mn-cs"/>
            </a:rPr>
            <a:t>40000</a:t>
          </a:r>
          <a:r>
            <a:rPr lang="zh-CN" altLang="zh-CN" sz="1100">
              <a:effectLst/>
              <a:latin typeface="+mn-lt"/>
              <a:ea typeface="+mn-ea"/>
              <a:cs typeface="+mn-cs"/>
            </a:rPr>
            <a:t>元，毕业工作后预见年收入</a:t>
          </a:r>
          <a:r>
            <a:rPr lang="en-US" altLang="zh-CN" sz="1100">
              <a:effectLst/>
              <a:latin typeface="+mn-lt"/>
              <a:ea typeface="+mn-ea"/>
              <a:cs typeface="+mn-cs"/>
            </a:rPr>
            <a:t>160000</a:t>
          </a:r>
          <a:r>
            <a:rPr lang="zh-CN" altLang="zh-CN" sz="1100">
              <a:effectLst/>
              <a:latin typeface="+mn-lt"/>
              <a:ea typeface="+mn-ea"/>
              <a:cs typeface="+mn-cs"/>
            </a:rPr>
            <a:t>元；方案二，大学毕业后马上工作，预见前</a:t>
          </a:r>
          <a:r>
            <a:rPr lang="en-US" altLang="zh-CN" sz="1100">
              <a:effectLst/>
              <a:latin typeface="+mn-lt"/>
              <a:ea typeface="+mn-ea"/>
              <a:cs typeface="+mn-cs"/>
            </a:rPr>
            <a:t>10</a:t>
          </a:r>
          <a:r>
            <a:rPr lang="zh-CN" altLang="zh-CN" sz="1100">
              <a:effectLst/>
              <a:latin typeface="+mn-lt"/>
              <a:ea typeface="+mn-ea"/>
              <a:cs typeface="+mn-cs"/>
            </a:rPr>
            <a:t>年的年收入为</a:t>
          </a:r>
          <a:r>
            <a:rPr lang="en-US" altLang="zh-CN" sz="1100">
              <a:effectLst/>
              <a:latin typeface="+mn-lt"/>
              <a:ea typeface="+mn-ea"/>
              <a:cs typeface="+mn-cs"/>
            </a:rPr>
            <a:t>72000</a:t>
          </a:r>
          <a:r>
            <a:rPr lang="zh-CN" altLang="zh-CN" sz="1100">
              <a:effectLst/>
              <a:latin typeface="+mn-lt"/>
              <a:ea typeface="+mn-ea"/>
              <a:cs typeface="+mn-cs"/>
            </a:rPr>
            <a:t>元，第</a:t>
          </a:r>
          <a:r>
            <a:rPr lang="en-US" altLang="zh-CN" sz="1100">
              <a:effectLst/>
              <a:latin typeface="+mn-lt"/>
              <a:ea typeface="+mn-ea"/>
              <a:cs typeface="+mn-cs"/>
            </a:rPr>
            <a:t>11</a:t>
          </a:r>
          <a:r>
            <a:rPr lang="zh-CN" altLang="zh-CN" sz="1100">
              <a:effectLst/>
              <a:latin typeface="+mn-lt"/>
              <a:ea typeface="+mn-ea"/>
              <a:cs typeface="+mn-cs"/>
            </a:rPr>
            <a:t>年及以后的每年收入增长到年收入</a:t>
          </a:r>
          <a:r>
            <a:rPr lang="en-US" altLang="zh-CN" sz="1100">
              <a:effectLst/>
              <a:latin typeface="+mn-lt"/>
              <a:ea typeface="+mn-ea"/>
              <a:cs typeface="+mn-cs"/>
            </a:rPr>
            <a:t>160000</a:t>
          </a:r>
          <a:r>
            <a:rPr lang="zh-CN" altLang="zh-CN" sz="1100">
              <a:effectLst/>
              <a:latin typeface="+mn-lt"/>
              <a:ea typeface="+mn-ea"/>
              <a:cs typeface="+mn-cs"/>
            </a:rPr>
            <a:t>元。假定贴现率为</a:t>
          </a:r>
          <a:r>
            <a:rPr lang="en-US" altLang="zh-CN" sz="1100">
              <a:effectLst/>
              <a:latin typeface="+mn-lt"/>
              <a:ea typeface="+mn-ea"/>
              <a:cs typeface="+mn-cs"/>
            </a:rPr>
            <a:t>11%</a:t>
          </a:r>
          <a:r>
            <a:rPr lang="zh-CN" altLang="zh-CN" sz="1100">
              <a:effectLst/>
              <a:latin typeface="+mn-lt"/>
              <a:ea typeface="+mn-ea"/>
              <a:cs typeface="+mn-cs"/>
            </a:rPr>
            <a:t>，在作决策时只考虑大学毕业后</a:t>
          </a:r>
          <a:r>
            <a:rPr lang="en-US" altLang="zh-CN" sz="1100">
              <a:effectLst/>
              <a:latin typeface="+mn-lt"/>
              <a:ea typeface="+mn-ea"/>
              <a:cs typeface="+mn-cs"/>
            </a:rPr>
            <a:t>20</a:t>
          </a:r>
          <a:r>
            <a:rPr lang="zh-CN" altLang="zh-CN" sz="1100">
              <a:effectLst/>
              <a:latin typeface="+mn-lt"/>
              <a:ea typeface="+mn-ea"/>
              <a:cs typeface="+mn-cs"/>
            </a:rPr>
            <a:t>年的情况。现在，根据两种方案的现值来判断哪种方案对他更为有利。要求：</a:t>
          </a:r>
        </a:p>
        <a:p>
          <a:r>
            <a:rPr lang="en-US" altLang="zh-CN" sz="1100">
              <a:effectLst/>
              <a:latin typeface="+mn-lt"/>
              <a:ea typeface="+mn-ea"/>
              <a:cs typeface="+mn-cs"/>
            </a:rPr>
            <a:t>1.</a:t>
          </a:r>
          <a:r>
            <a:rPr lang="zh-CN" altLang="zh-CN" sz="1100">
              <a:effectLst/>
              <a:latin typeface="+mn-lt"/>
              <a:ea typeface="+mn-ea"/>
              <a:cs typeface="+mn-cs"/>
            </a:rPr>
            <a:t>在本工作表中建立一个对两种方案进行比较的模型，最后在一个单元格中使用</a:t>
          </a:r>
          <a:r>
            <a:rPr lang="en-US" altLang="zh-CN" sz="1100">
              <a:effectLst/>
              <a:latin typeface="+mn-lt"/>
              <a:ea typeface="+mn-ea"/>
              <a:cs typeface="+mn-cs"/>
            </a:rPr>
            <a:t>IF()</a:t>
          </a:r>
          <a:r>
            <a:rPr lang="zh-CN" altLang="zh-CN" sz="1100">
              <a:effectLst/>
              <a:latin typeface="+mn-lt"/>
              <a:ea typeface="+mn-ea"/>
              <a:cs typeface="+mn-cs"/>
            </a:rPr>
            <a:t>函数给出“方案</a:t>
          </a:r>
          <a:r>
            <a:rPr lang="en-US" altLang="zh-CN" sz="1100">
              <a:effectLst/>
              <a:latin typeface="+mn-lt"/>
              <a:ea typeface="+mn-ea"/>
              <a:cs typeface="+mn-cs"/>
            </a:rPr>
            <a:t>X</a:t>
          </a:r>
          <a:r>
            <a:rPr lang="zh-CN" altLang="zh-CN" sz="1100">
              <a:effectLst/>
              <a:latin typeface="+mn-lt"/>
              <a:ea typeface="+mn-ea"/>
              <a:cs typeface="+mn-cs"/>
            </a:rPr>
            <a:t>有利”的结论（其中“</a:t>
          </a:r>
          <a:r>
            <a:rPr lang="en-US" altLang="zh-CN" sz="1100">
              <a:effectLst/>
              <a:latin typeface="+mn-lt"/>
              <a:ea typeface="+mn-ea"/>
              <a:cs typeface="+mn-cs"/>
            </a:rPr>
            <a:t>X”</a:t>
          </a:r>
          <a:r>
            <a:rPr lang="zh-CN" altLang="zh-CN" sz="1100">
              <a:effectLst/>
              <a:latin typeface="+mn-lt"/>
              <a:ea typeface="+mn-ea"/>
              <a:cs typeface="+mn-cs"/>
            </a:rPr>
            <a:t>为一或二）；</a:t>
          </a:r>
        </a:p>
        <a:p>
          <a:r>
            <a:rPr lang="en-US" altLang="zh-CN" sz="1100">
              <a:effectLst/>
              <a:latin typeface="+mn-lt"/>
              <a:ea typeface="+mn-ea"/>
              <a:cs typeface="+mn-cs"/>
            </a:rPr>
            <a:t>2.</a:t>
          </a:r>
          <a:r>
            <a:rPr lang="zh-CN" altLang="zh-CN" sz="1100">
              <a:effectLst/>
              <a:latin typeface="+mn-lt"/>
              <a:ea typeface="+mn-ea"/>
              <a:cs typeface="+mn-cs"/>
            </a:rPr>
            <a:t>改变贴现率的大小会使两种方案的优劣关系发生变化，在一个单元格中使用一个</a:t>
          </a:r>
          <a:r>
            <a:rPr lang="en-US" altLang="zh-CN" sz="1100">
              <a:effectLst/>
              <a:latin typeface="+mn-lt"/>
              <a:ea typeface="+mn-ea"/>
              <a:cs typeface="+mn-cs"/>
            </a:rPr>
            <a:t>Excel</a:t>
          </a:r>
          <a:r>
            <a:rPr lang="zh-CN" altLang="zh-CN" sz="1100">
              <a:effectLst/>
              <a:latin typeface="+mn-lt"/>
              <a:ea typeface="+mn-ea"/>
              <a:cs typeface="+mn-cs"/>
            </a:rPr>
            <a:t>内建函数求出使两种方案的净现值达到相等的贴现率；</a:t>
          </a:r>
        </a:p>
        <a:p>
          <a:r>
            <a:rPr lang="en-US" altLang="zh-CN" sz="1100">
              <a:effectLst/>
              <a:latin typeface="+mn-lt"/>
              <a:ea typeface="+mn-ea"/>
              <a:cs typeface="+mn-cs"/>
            </a:rPr>
            <a:t>3.</a:t>
          </a:r>
          <a:r>
            <a:rPr lang="zh-CN" altLang="zh-CN" sz="1100">
              <a:effectLst/>
              <a:latin typeface="+mn-lt"/>
              <a:ea typeface="+mn-ea"/>
              <a:cs typeface="+mn-cs"/>
            </a:rPr>
            <a:t>在另一个单元格中利用灵敏度分析生成的自变量</a:t>
          </a:r>
          <a:r>
            <a:rPr lang="en-US" altLang="zh-CN" sz="1100">
              <a:effectLst/>
              <a:latin typeface="+mn-lt"/>
              <a:ea typeface="+mn-ea"/>
              <a:cs typeface="+mn-cs"/>
            </a:rPr>
            <a:t>-</a:t>
          </a:r>
          <a:r>
            <a:rPr lang="zh-CN" altLang="zh-CN" sz="1100">
              <a:effectLst/>
              <a:latin typeface="+mn-lt"/>
              <a:ea typeface="+mn-ea"/>
              <a:cs typeface="+mn-cs"/>
            </a:rPr>
            <a:t>函数对照表中查表加内插的方法再次求出使两种方案的净现值达到相等的贴现率。</a:t>
          </a:r>
        </a:p>
        <a:p>
          <a:pPr algn="l" rtl="0">
            <a:defRPr sz="1000"/>
          </a:pPr>
          <a:endParaRPr lang="zh-CN" altLang="en-US" sz="1050" b="0" i="0" u="none" strike="noStrike" baseline="0">
            <a:solidFill>
              <a:srgbClr val="000000"/>
            </a:solidFill>
            <a:latin typeface="宋体"/>
            <a:ea typeface="宋体"/>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25</xdr:col>
      <xdr:colOff>533400</xdr:colOff>
      <xdr:row>7</xdr:row>
      <xdr:rowOff>66675</xdr:rowOff>
    </xdr:from>
    <xdr:to>
      <xdr:col>32</xdr:col>
      <xdr:colOff>381000</xdr:colOff>
      <xdr:row>9</xdr:row>
      <xdr:rowOff>57150</xdr:rowOff>
    </xdr:to>
    <xdr:pic>
      <xdr:nvPicPr>
        <xdr:cNvPr id="2" name="Picture 7">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678400" y="1295400"/>
          <a:ext cx="4648200" cy="342900"/>
        </a:xfrm>
        <a:prstGeom prst="rect">
          <a:avLst/>
        </a:prstGeom>
        <a:noFill/>
        <a:ln w="952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CCFFFF" mc:Ignorable="a14" a14:legacySpreadsheetColorIndex="41"/>
              </a:solidFill>
            </a14:hiddenFill>
          </a:ext>
        </a:extLst>
      </xdr:spPr>
    </xdr:pic>
    <xdr:clientData/>
  </xdr:twoCellAnchor>
  <xdr:twoCellAnchor>
    <xdr:from>
      <xdr:col>24</xdr:col>
      <xdr:colOff>372894</xdr:colOff>
      <xdr:row>0</xdr:row>
      <xdr:rowOff>260985</xdr:rowOff>
    </xdr:from>
    <xdr:to>
      <xdr:col>34</xdr:col>
      <xdr:colOff>156211</xdr:colOff>
      <xdr:row>30</xdr:row>
      <xdr:rowOff>20955</xdr:rowOff>
    </xdr:to>
    <xdr:grpSp>
      <xdr:nvGrpSpPr>
        <xdr:cNvPr id="3" name="组合 2">
          <a:extLst>
            <a:ext uri="{FF2B5EF4-FFF2-40B4-BE49-F238E27FC236}">
              <a16:creationId xmlns:a16="http://schemas.microsoft.com/office/drawing/2014/main" id="{00000000-0008-0000-0600-000003000000}"/>
            </a:ext>
          </a:extLst>
        </xdr:cNvPr>
        <xdr:cNvGrpSpPr/>
      </xdr:nvGrpSpPr>
      <xdr:grpSpPr>
        <a:xfrm>
          <a:off x="15239514" y="260985"/>
          <a:ext cx="5879317" cy="5619750"/>
          <a:chOff x="10908244" y="-37712"/>
          <a:chExt cx="5334000" cy="5372100"/>
        </a:xfrm>
      </xdr:grpSpPr>
      <xdr:sp macro="" textlink="">
        <xdr:nvSpPr>
          <xdr:cNvPr id="4" name="Text Box 6">
            <a:extLst>
              <a:ext uri="{FF2B5EF4-FFF2-40B4-BE49-F238E27FC236}">
                <a16:creationId xmlns:a16="http://schemas.microsoft.com/office/drawing/2014/main" id="{00000000-0008-0000-0600-000004000000}"/>
              </a:ext>
            </a:extLst>
          </xdr:cNvPr>
          <xdr:cNvSpPr txBox="1">
            <a:spLocks noChangeArrowheads="1"/>
          </xdr:cNvSpPr>
        </xdr:nvSpPr>
        <xdr:spPr bwMode="auto">
          <a:xfrm>
            <a:off x="10908244" y="-37712"/>
            <a:ext cx="5334000" cy="5372100"/>
          </a:xfrm>
          <a:prstGeom prst="rect">
            <a:avLst/>
          </a:prstGeom>
          <a:solidFill>
            <a:schemeClr val="accent5">
              <a:lumMod val="40000"/>
              <a:lumOff val="60000"/>
            </a:schemeClr>
          </a:solidFill>
          <a:ln w="9525">
            <a:solidFill>
              <a:schemeClr val="bg1">
                <a:lumMod val="75000"/>
              </a:schemeClr>
            </a:solidFill>
            <a:miter lim="800000"/>
            <a:headEnd/>
            <a:tailEnd/>
          </a:ln>
        </xdr:spPr>
        <xdr:txBody>
          <a:bodyPr vertOverflow="clip" wrap="square" lIns="27432" tIns="18288" rIns="0" bIns="0" anchor="t" upright="1"/>
          <a:lstStyle/>
          <a:p>
            <a:r>
              <a:rPr lang="zh-CN" altLang="en-US" sz="1050" b="1" i="0" u="none" strike="noStrike" baseline="0">
                <a:solidFill>
                  <a:srgbClr val="000000"/>
                </a:solidFill>
                <a:latin typeface="宋体"/>
                <a:ea typeface="宋体"/>
              </a:rPr>
              <a:t>第</a:t>
            </a:r>
            <a:r>
              <a:rPr lang="en-US" altLang="zh-CN" sz="1050" b="1" i="0" u="none" strike="noStrike" baseline="0">
                <a:solidFill>
                  <a:srgbClr val="000000"/>
                </a:solidFill>
                <a:latin typeface="宋体"/>
                <a:ea typeface="宋体"/>
              </a:rPr>
              <a:t>7</a:t>
            </a:r>
            <a:r>
              <a:rPr lang="zh-CN" altLang="en-US" sz="1050" b="1" i="0" u="none" strike="noStrike" baseline="0">
                <a:solidFill>
                  <a:srgbClr val="000000"/>
                </a:solidFill>
                <a:latin typeface="宋体"/>
                <a:ea typeface="宋体"/>
              </a:rPr>
              <a:t>题　</a:t>
            </a:r>
            <a:r>
              <a:rPr lang="zh-CN" altLang="zh-CN" sz="1100">
                <a:effectLst/>
                <a:latin typeface="+mn-lt"/>
                <a:ea typeface="+mn-ea"/>
                <a:cs typeface="+mn-cs"/>
              </a:rPr>
              <a:t>某公司在生产中使用一种设备，该设备可能的购置费如下表所示，设备的购置费在使用寿命中被平均分摊至每一年。此外，该设备除了在购入的第一年不需维修费外，随着使用年限的增加，每年需增加的维修费用是一个服从均值为</a:t>
            </a:r>
            <a:r>
              <a:rPr lang="en-US" altLang="zh-CN" sz="1100">
                <a:effectLst/>
                <a:latin typeface="+mn-lt"/>
                <a:ea typeface="+mn-ea"/>
                <a:cs typeface="+mn-cs"/>
              </a:rPr>
              <a:t>440</a:t>
            </a:r>
            <a:r>
              <a:rPr lang="zh-CN" altLang="zh-CN" sz="1100">
                <a:effectLst/>
                <a:latin typeface="+mn-lt"/>
                <a:ea typeface="+mn-ea"/>
                <a:cs typeface="+mn-cs"/>
              </a:rPr>
              <a:t>元而标准差为</a:t>
            </a:r>
            <a:r>
              <a:rPr lang="en-US" altLang="zh-CN" sz="1100">
                <a:effectLst/>
                <a:latin typeface="+mn-lt"/>
                <a:ea typeface="+mn-ea"/>
                <a:cs typeface="+mn-cs"/>
              </a:rPr>
              <a:t>40</a:t>
            </a:r>
            <a:r>
              <a:rPr lang="zh-CN" altLang="zh-CN" sz="1100">
                <a:effectLst/>
                <a:latin typeface="+mn-lt"/>
                <a:ea typeface="+mn-ea"/>
                <a:cs typeface="+mn-cs"/>
              </a:rPr>
              <a:t>元的正态分布。现要求：</a:t>
            </a:r>
          </a:p>
          <a:p>
            <a:r>
              <a:rPr lang="en-US" altLang="zh-CN" sz="1100">
                <a:effectLst/>
                <a:latin typeface="+mn-lt"/>
                <a:ea typeface="+mn-ea"/>
                <a:cs typeface="+mn-cs"/>
              </a:rPr>
              <a:t>1.</a:t>
            </a:r>
            <a:r>
              <a:rPr lang="zh-CN" altLang="zh-CN" sz="1100">
                <a:effectLst/>
                <a:latin typeface="+mn-lt"/>
                <a:ea typeface="+mn-ea"/>
                <a:cs typeface="+mn-cs"/>
              </a:rPr>
              <a:t>计算分摊到每年的购置费与年维修费用之和的年总费用；</a:t>
            </a:r>
          </a:p>
          <a:p>
            <a:r>
              <a:rPr lang="en-US" altLang="zh-CN" sz="1100">
                <a:effectLst/>
                <a:latin typeface="+mn-lt"/>
                <a:ea typeface="+mn-ea"/>
                <a:cs typeface="+mn-cs"/>
              </a:rPr>
              <a:t>2.</a:t>
            </a:r>
            <a:r>
              <a:rPr lang="zh-CN" altLang="zh-CN" sz="1100">
                <a:effectLst/>
                <a:latin typeface="+mn-lt"/>
                <a:ea typeface="+mn-ea"/>
                <a:cs typeface="+mn-cs"/>
              </a:rPr>
              <a:t>绘制</a:t>
            </a:r>
            <a:r>
              <a:rPr lang="en-US" altLang="zh-CN" sz="1100">
                <a:effectLst/>
                <a:latin typeface="+mn-lt"/>
                <a:ea typeface="+mn-ea"/>
                <a:cs typeface="+mn-cs"/>
              </a:rPr>
              <a:t>30</a:t>
            </a:r>
            <a:r>
              <a:rPr lang="zh-CN" altLang="zh-CN" sz="1100">
                <a:effectLst/>
                <a:latin typeface="+mn-lt"/>
                <a:ea typeface="+mn-ea"/>
                <a:cs typeface="+mn-cs"/>
              </a:rPr>
              <a:t>次模拟的平均年总费用随不同的使用寿命（</a:t>
            </a:r>
            <a:r>
              <a:rPr lang="en-US" altLang="zh-CN" sz="1100">
                <a:effectLst/>
                <a:latin typeface="+mn-lt"/>
                <a:ea typeface="+mn-ea"/>
                <a:cs typeface="+mn-cs"/>
              </a:rPr>
              <a:t>2~12</a:t>
            </a:r>
            <a:r>
              <a:rPr lang="zh-CN" altLang="zh-CN" sz="1100">
                <a:effectLst/>
                <a:latin typeface="+mn-lt"/>
                <a:ea typeface="+mn-ea"/>
                <a:cs typeface="+mn-cs"/>
              </a:rPr>
              <a:t>年）变化的曲线；</a:t>
            </a:r>
          </a:p>
          <a:p>
            <a:r>
              <a:rPr lang="en-US" altLang="zh-CN" sz="1100">
                <a:effectLst/>
                <a:latin typeface="+mn-lt"/>
                <a:ea typeface="+mn-ea"/>
                <a:cs typeface="+mn-cs"/>
              </a:rPr>
              <a:t>3.</a:t>
            </a:r>
            <a:r>
              <a:rPr lang="zh-CN" altLang="zh-CN" sz="1100">
                <a:effectLst/>
                <a:latin typeface="+mn-lt"/>
                <a:ea typeface="+mn-ea"/>
                <a:cs typeface="+mn-cs"/>
              </a:rPr>
              <a:t>确定使年总费用达到极小的理论和模拟最优使用寿命；</a:t>
            </a:r>
          </a:p>
          <a:p>
            <a:r>
              <a:rPr lang="en-US" altLang="zh-CN" sz="1100">
                <a:effectLst/>
                <a:latin typeface="+mn-lt"/>
                <a:ea typeface="+mn-ea"/>
                <a:cs typeface="+mn-cs"/>
              </a:rPr>
              <a:t>4.</a:t>
            </a:r>
            <a:r>
              <a:rPr lang="zh-CN" altLang="zh-CN" sz="1100">
                <a:effectLst/>
                <a:latin typeface="+mn-lt"/>
                <a:ea typeface="+mn-ea"/>
                <a:cs typeface="+mn-cs"/>
              </a:rPr>
              <a:t>在图形中添加理论和模拟最优使用寿命的垂直参考线。</a:t>
            </a:r>
          </a:p>
        </xdr:txBody>
      </xdr:sp>
      <xdr:pic>
        <xdr:nvPicPr>
          <xdr:cNvPr id="5" name="Picture 8">
            <a:extLst>
              <a:ext uri="{FF2B5EF4-FFF2-40B4-BE49-F238E27FC236}">
                <a16:creationId xmlns:a16="http://schemas.microsoft.com/office/drawing/2014/main" id="{00000000-0008-0000-06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77355" y="1372381"/>
            <a:ext cx="4905375" cy="3400425"/>
          </a:xfrm>
          <a:prstGeom prst="rect">
            <a:avLst/>
          </a:prstGeom>
          <a:solidFill>
            <a:srgbClr xmlns:mc="http://schemas.openxmlformats.org/markup-compatibility/2006" xmlns:a14="http://schemas.microsoft.com/office/drawing/2010/main" val="CCFFFF" mc:Ignorable="a14" a14:legacySpreadsheetColorIndex="41"/>
          </a:solidFill>
          <a:ln w="9525">
            <a:solidFill>
              <a:srgbClr val="000000"/>
            </a:solidFill>
            <a:miter lim="800000"/>
            <a:headEnd/>
            <a:tailEnd/>
          </a:ln>
        </xdr:spPr>
      </xdr:pic>
    </xdr:grpSp>
    <xdr:clientData/>
  </xdr:twoCellAnchor>
  <xdr:twoCellAnchor>
    <xdr:from>
      <xdr:col>9</xdr:col>
      <xdr:colOff>373380</xdr:colOff>
      <xdr:row>7</xdr:row>
      <xdr:rowOff>106680</xdr:rowOff>
    </xdr:from>
    <xdr:to>
      <xdr:col>17</xdr:col>
      <xdr:colOff>68580</xdr:colOff>
      <xdr:row>22</xdr:row>
      <xdr:rowOff>106680</xdr:rowOff>
    </xdr:to>
    <xdr:graphicFrame macro="">
      <xdr:nvGraphicFramePr>
        <xdr:cNvPr id="6" name="图表 5">
          <a:extLst>
            <a:ext uri="{FF2B5EF4-FFF2-40B4-BE49-F238E27FC236}">
              <a16:creationId xmlns:a16="http://schemas.microsoft.com/office/drawing/2014/main" id="{00000000-0008-0000-06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35838;&#31243;/&#35745;&#31639;&#26426;&#24212;&#29992;/&#32771;&#39064;/2003-1/2002&#31179;&#35745;&#31639;&#26426;&#32771;&#35797;(C)&#31572;&#2669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lgl/yy2/&#32771;&#39064;/2002-01&#32771;&#39064;/Teaching/2001Fall/&#36741;&#20462;/&#35797;&#39064;&#31572;&#2669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lgl/yy2/&#32771;&#39064;/2001-07&#32771;&#39064;/Exam1/Exam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考试须知"/>
      <sheetName val="第1题"/>
      <sheetName val="第2题"/>
      <sheetName val="第3题"/>
      <sheetName val="第4题"/>
      <sheetName val="第5题"/>
      <sheetName val="第5题透视表"/>
      <sheetName val="第5题控制"/>
      <sheetName val="第6题"/>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1题"/>
      <sheetName val="第2题"/>
      <sheetName val="第3题"/>
      <sheetName val="第4题"/>
      <sheetName val="第5题"/>
    </sheetNames>
    <sheetDataSet>
      <sheetData sheetId="0"/>
      <sheetData sheetId="1"/>
      <sheetData sheetId="2"/>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注意事项"/>
      <sheetName val="第1题"/>
      <sheetName val="第1题图片"/>
      <sheetName val="第2题"/>
      <sheetName val="第2题图形"/>
      <sheetName val="第2题Query图片"/>
      <sheetName val="第2题透视表"/>
      <sheetName val="第3题"/>
      <sheetName val="第4题"/>
      <sheetName val="第5题"/>
      <sheetName val="第5题图形"/>
      <sheetName val="第6题"/>
      <sheetName val="第6题图形"/>
      <sheetName val="第7题"/>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4072B-A85C-4BBD-9F25-528ECC927BE3}">
  <dimension ref="A2:J22"/>
  <sheetViews>
    <sheetView workbookViewId="0">
      <selection activeCell="D11" sqref="D11"/>
    </sheetView>
  </sheetViews>
  <sheetFormatPr defaultRowHeight="14.4" x14ac:dyDescent="0.25"/>
  <cols>
    <col min="1" max="1" width="2.21875" style="19" customWidth="1"/>
    <col min="2" max="3" width="12.33203125" style="19" customWidth="1"/>
    <col min="4" max="4" width="11.44140625" style="19" customWidth="1"/>
    <col min="5" max="6" width="2.21875" style="19" customWidth="1"/>
    <col min="7" max="253" width="9" style="19"/>
    <col min="254" max="254" width="2.109375" style="19" customWidth="1"/>
    <col min="255" max="255" width="11.21875" style="19" customWidth="1"/>
    <col min="256" max="256" width="11.88671875" style="19" customWidth="1"/>
    <col min="257" max="257" width="11.44140625" style="19" customWidth="1"/>
    <col min="258" max="259" width="2.33203125" style="19" customWidth="1"/>
    <col min="260" max="509" width="9" style="19"/>
    <col min="510" max="510" width="2.109375" style="19" customWidth="1"/>
    <col min="511" max="511" width="11.21875" style="19" customWidth="1"/>
    <col min="512" max="512" width="11.88671875" style="19" customWidth="1"/>
    <col min="513" max="513" width="11.44140625" style="19" customWidth="1"/>
    <col min="514" max="515" width="2.33203125" style="19" customWidth="1"/>
    <col min="516" max="765" width="9" style="19"/>
    <col min="766" max="766" width="2.109375" style="19" customWidth="1"/>
    <col min="767" max="767" width="11.21875" style="19" customWidth="1"/>
    <col min="768" max="768" width="11.88671875" style="19" customWidth="1"/>
    <col min="769" max="769" width="11.44140625" style="19" customWidth="1"/>
    <col min="770" max="771" width="2.33203125" style="19" customWidth="1"/>
    <col min="772" max="1021" width="9" style="19"/>
    <col min="1022" max="1022" width="2.109375" style="19" customWidth="1"/>
    <col min="1023" max="1023" width="11.21875" style="19" customWidth="1"/>
    <col min="1024" max="1024" width="11.88671875" style="19" customWidth="1"/>
    <col min="1025" max="1025" width="11.44140625" style="19" customWidth="1"/>
    <col min="1026" max="1027" width="2.33203125" style="19" customWidth="1"/>
    <col min="1028" max="1277" width="9" style="19"/>
    <col min="1278" max="1278" width="2.109375" style="19" customWidth="1"/>
    <col min="1279" max="1279" width="11.21875" style="19" customWidth="1"/>
    <col min="1280" max="1280" width="11.88671875" style="19" customWidth="1"/>
    <col min="1281" max="1281" width="11.44140625" style="19" customWidth="1"/>
    <col min="1282" max="1283" width="2.33203125" style="19" customWidth="1"/>
    <col min="1284" max="1533" width="9" style="19"/>
    <col min="1534" max="1534" width="2.109375" style="19" customWidth="1"/>
    <col min="1535" max="1535" width="11.21875" style="19" customWidth="1"/>
    <col min="1536" max="1536" width="11.88671875" style="19" customWidth="1"/>
    <col min="1537" max="1537" width="11.44140625" style="19" customWidth="1"/>
    <col min="1538" max="1539" width="2.33203125" style="19" customWidth="1"/>
    <col min="1540" max="1789" width="9" style="19"/>
    <col min="1790" max="1790" width="2.109375" style="19" customWidth="1"/>
    <col min="1791" max="1791" width="11.21875" style="19" customWidth="1"/>
    <col min="1792" max="1792" width="11.88671875" style="19" customWidth="1"/>
    <col min="1793" max="1793" width="11.44140625" style="19" customWidth="1"/>
    <col min="1794" max="1795" width="2.33203125" style="19" customWidth="1"/>
    <col min="1796" max="2045" width="9" style="19"/>
    <col min="2046" max="2046" width="2.109375" style="19" customWidth="1"/>
    <col min="2047" max="2047" width="11.21875" style="19" customWidth="1"/>
    <col min="2048" max="2048" width="11.88671875" style="19" customWidth="1"/>
    <col min="2049" max="2049" width="11.44140625" style="19" customWidth="1"/>
    <col min="2050" max="2051" width="2.33203125" style="19" customWidth="1"/>
    <col min="2052" max="2301" width="9" style="19"/>
    <col min="2302" max="2302" width="2.109375" style="19" customWidth="1"/>
    <col min="2303" max="2303" width="11.21875" style="19" customWidth="1"/>
    <col min="2304" max="2304" width="11.88671875" style="19" customWidth="1"/>
    <col min="2305" max="2305" width="11.44140625" style="19" customWidth="1"/>
    <col min="2306" max="2307" width="2.33203125" style="19" customWidth="1"/>
    <col min="2308" max="2557" width="9" style="19"/>
    <col min="2558" max="2558" width="2.109375" style="19" customWidth="1"/>
    <col min="2559" max="2559" width="11.21875" style="19" customWidth="1"/>
    <col min="2560" max="2560" width="11.88671875" style="19" customWidth="1"/>
    <col min="2561" max="2561" width="11.44140625" style="19" customWidth="1"/>
    <col min="2562" max="2563" width="2.33203125" style="19" customWidth="1"/>
    <col min="2564" max="2813" width="9" style="19"/>
    <col min="2814" max="2814" width="2.109375" style="19" customWidth="1"/>
    <col min="2815" max="2815" width="11.21875" style="19" customWidth="1"/>
    <col min="2816" max="2816" width="11.88671875" style="19" customWidth="1"/>
    <col min="2817" max="2817" width="11.44140625" style="19" customWidth="1"/>
    <col min="2818" max="2819" width="2.33203125" style="19" customWidth="1"/>
    <col min="2820" max="3069" width="9" style="19"/>
    <col min="3070" max="3070" width="2.109375" style="19" customWidth="1"/>
    <col min="3071" max="3071" width="11.21875" style="19" customWidth="1"/>
    <col min="3072" max="3072" width="11.88671875" style="19" customWidth="1"/>
    <col min="3073" max="3073" width="11.44140625" style="19" customWidth="1"/>
    <col min="3074" max="3075" width="2.33203125" style="19" customWidth="1"/>
    <col min="3076" max="3325" width="9" style="19"/>
    <col min="3326" max="3326" width="2.109375" style="19" customWidth="1"/>
    <col min="3327" max="3327" width="11.21875" style="19" customWidth="1"/>
    <col min="3328" max="3328" width="11.88671875" style="19" customWidth="1"/>
    <col min="3329" max="3329" width="11.44140625" style="19" customWidth="1"/>
    <col min="3330" max="3331" width="2.33203125" style="19" customWidth="1"/>
    <col min="3332" max="3581" width="9" style="19"/>
    <col min="3582" max="3582" width="2.109375" style="19" customWidth="1"/>
    <col min="3583" max="3583" width="11.21875" style="19" customWidth="1"/>
    <col min="3584" max="3584" width="11.88671875" style="19" customWidth="1"/>
    <col min="3585" max="3585" width="11.44140625" style="19" customWidth="1"/>
    <col min="3586" max="3587" width="2.33203125" style="19" customWidth="1"/>
    <col min="3588" max="3837" width="9" style="19"/>
    <col min="3838" max="3838" width="2.109375" style="19" customWidth="1"/>
    <col min="3839" max="3839" width="11.21875" style="19" customWidth="1"/>
    <col min="3840" max="3840" width="11.88671875" style="19" customWidth="1"/>
    <col min="3841" max="3841" width="11.44140625" style="19" customWidth="1"/>
    <col min="3842" max="3843" width="2.33203125" style="19" customWidth="1"/>
    <col min="3844" max="4093" width="9" style="19"/>
    <col min="4094" max="4094" width="2.109375" style="19" customWidth="1"/>
    <col min="4095" max="4095" width="11.21875" style="19" customWidth="1"/>
    <col min="4096" max="4096" width="11.88671875" style="19" customWidth="1"/>
    <col min="4097" max="4097" width="11.44140625" style="19" customWidth="1"/>
    <col min="4098" max="4099" width="2.33203125" style="19" customWidth="1"/>
    <col min="4100" max="4349" width="9" style="19"/>
    <col min="4350" max="4350" width="2.109375" style="19" customWidth="1"/>
    <col min="4351" max="4351" width="11.21875" style="19" customWidth="1"/>
    <col min="4352" max="4352" width="11.88671875" style="19" customWidth="1"/>
    <col min="4353" max="4353" width="11.44140625" style="19" customWidth="1"/>
    <col min="4354" max="4355" width="2.33203125" style="19" customWidth="1"/>
    <col min="4356" max="4605" width="9" style="19"/>
    <col min="4606" max="4606" width="2.109375" style="19" customWidth="1"/>
    <col min="4607" max="4607" width="11.21875" style="19" customWidth="1"/>
    <col min="4608" max="4608" width="11.88671875" style="19" customWidth="1"/>
    <col min="4609" max="4609" width="11.44140625" style="19" customWidth="1"/>
    <col min="4610" max="4611" width="2.33203125" style="19" customWidth="1"/>
    <col min="4612" max="4861" width="9" style="19"/>
    <col min="4862" max="4862" width="2.109375" style="19" customWidth="1"/>
    <col min="4863" max="4863" width="11.21875" style="19" customWidth="1"/>
    <col min="4864" max="4864" width="11.88671875" style="19" customWidth="1"/>
    <col min="4865" max="4865" width="11.44140625" style="19" customWidth="1"/>
    <col min="4866" max="4867" width="2.33203125" style="19" customWidth="1"/>
    <col min="4868" max="5117" width="9" style="19"/>
    <col min="5118" max="5118" width="2.109375" style="19" customWidth="1"/>
    <col min="5119" max="5119" width="11.21875" style="19" customWidth="1"/>
    <col min="5120" max="5120" width="11.88671875" style="19" customWidth="1"/>
    <col min="5121" max="5121" width="11.44140625" style="19" customWidth="1"/>
    <col min="5122" max="5123" width="2.33203125" style="19" customWidth="1"/>
    <col min="5124" max="5373" width="9" style="19"/>
    <col min="5374" max="5374" width="2.109375" style="19" customWidth="1"/>
    <col min="5375" max="5375" width="11.21875" style="19" customWidth="1"/>
    <col min="5376" max="5376" width="11.88671875" style="19" customWidth="1"/>
    <col min="5377" max="5377" width="11.44140625" style="19" customWidth="1"/>
    <col min="5378" max="5379" width="2.33203125" style="19" customWidth="1"/>
    <col min="5380" max="5629" width="9" style="19"/>
    <col min="5630" max="5630" width="2.109375" style="19" customWidth="1"/>
    <col min="5631" max="5631" width="11.21875" style="19" customWidth="1"/>
    <col min="5632" max="5632" width="11.88671875" style="19" customWidth="1"/>
    <col min="5633" max="5633" width="11.44140625" style="19" customWidth="1"/>
    <col min="5634" max="5635" width="2.33203125" style="19" customWidth="1"/>
    <col min="5636" max="5885" width="9" style="19"/>
    <col min="5886" max="5886" width="2.109375" style="19" customWidth="1"/>
    <col min="5887" max="5887" width="11.21875" style="19" customWidth="1"/>
    <col min="5888" max="5888" width="11.88671875" style="19" customWidth="1"/>
    <col min="5889" max="5889" width="11.44140625" style="19" customWidth="1"/>
    <col min="5890" max="5891" width="2.33203125" style="19" customWidth="1"/>
    <col min="5892" max="6141" width="9" style="19"/>
    <col min="6142" max="6142" width="2.109375" style="19" customWidth="1"/>
    <col min="6143" max="6143" width="11.21875" style="19" customWidth="1"/>
    <col min="6144" max="6144" width="11.88671875" style="19" customWidth="1"/>
    <col min="6145" max="6145" width="11.44140625" style="19" customWidth="1"/>
    <col min="6146" max="6147" width="2.33203125" style="19" customWidth="1"/>
    <col min="6148" max="6397" width="9" style="19"/>
    <col min="6398" max="6398" width="2.109375" style="19" customWidth="1"/>
    <col min="6399" max="6399" width="11.21875" style="19" customWidth="1"/>
    <col min="6400" max="6400" width="11.88671875" style="19" customWidth="1"/>
    <col min="6401" max="6401" width="11.44140625" style="19" customWidth="1"/>
    <col min="6402" max="6403" width="2.33203125" style="19" customWidth="1"/>
    <col min="6404" max="6653" width="9" style="19"/>
    <col min="6654" max="6654" width="2.109375" style="19" customWidth="1"/>
    <col min="6655" max="6655" width="11.21875" style="19" customWidth="1"/>
    <col min="6656" max="6656" width="11.88671875" style="19" customWidth="1"/>
    <col min="6657" max="6657" width="11.44140625" style="19" customWidth="1"/>
    <col min="6658" max="6659" width="2.33203125" style="19" customWidth="1"/>
    <col min="6660" max="6909" width="9" style="19"/>
    <col min="6910" max="6910" width="2.109375" style="19" customWidth="1"/>
    <col min="6911" max="6911" width="11.21875" style="19" customWidth="1"/>
    <col min="6912" max="6912" width="11.88671875" style="19" customWidth="1"/>
    <col min="6913" max="6913" width="11.44140625" style="19" customWidth="1"/>
    <col min="6914" max="6915" width="2.33203125" style="19" customWidth="1"/>
    <col min="6916" max="7165" width="9" style="19"/>
    <col min="7166" max="7166" width="2.109375" style="19" customWidth="1"/>
    <col min="7167" max="7167" width="11.21875" style="19" customWidth="1"/>
    <col min="7168" max="7168" width="11.88671875" style="19" customWidth="1"/>
    <col min="7169" max="7169" width="11.44140625" style="19" customWidth="1"/>
    <col min="7170" max="7171" width="2.33203125" style="19" customWidth="1"/>
    <col min="7172" max="7421" width="9" style="19"/>
    <col min="7422" max="7422" width="2.109375" style="19" customWidth="1"/>
    <col min="7423" max="7423" width="11.21875" style="19" customWidth="1"/>
    <col min="7424" max="7424" width="11.88671875" style="19" customWidth="1"/>
    <col min="7425" max="7425" width="11.44140625" style="19" customWidth="1"/>
    <col min="7426" max="7427" width="2.33203125" style="19" customWidth="1"/>
    <col min="7428" max="7677" width="9" style="19"/>
    <col min="7678" max="7678" width="2.109375" style="19" customWidth="1"/>
    <col min="7679" max="7679" width="11.21875" style="19" customWidth="1"/>
    <col min="7680" max="7680" width="11.88671875" style="19" customWidth="1"/>
    <col min="7681" max="7681" width="11.44140625" style="19" customWidth="1"/>
    <col min="7682" max="7683" width="2.33203125" style="19" customWidth="1"/>
    <col min="7684" max="7933" width="9" style="19"/>
    <col min="7934" max="7934" width="2.109375" style="19" customWidth="1"/>
    <col min="7935" max="7935" width="11.21875" style="19" customWidth="1"/>
    <col min="7936" max="7936" width="11.88671875" style="19" customWidth="1"/>
    <col min="7937" max="7937" width="11.44140625" style="19" customWidth="1"/>
    <col min="7938" max="7939" width="2.33203125" style="19" customWidth="1"/>
    <col min="7940" max="8189" width="9" style="19"/>
    <col min="8190" max="8190" width="2.109375" style="19" customWidth="1"/>
    <col min="8191" max="8191" width="11.21875" style="19" customWidth="1"/>
    <col min="8192" max="8192" width="11.88671875" style="19" customWidth="1"/>
    <col min="8193" max="8193" width="11.44140625" style="19" customWidth="1"/>
    <col min="8194" max="8195" width="2.33203125" style="19" customWidth="1"/>
    <col min="8196" max="8445" width="9" style="19"/>
    <col min="8446" max="8446" width="2.109375" style="19" customWidth="1"/>
    <col min="8447" max="8447" width="11.21875" style="19" customWidth="1"/>
    <col min="8448" max="8448" width="11.88671875" style="19" customWidth="1"/>
    <col min="8449" max="8449" width="11.44140625" style="19" customWidth="1"/>
    <col min="8450" max="8451" width="2.33203125" style="19" customWidth="1"/>
    <col min="8452" max="8701" width="9" style="19"/>
    <col min="8702" max="8702" width="2.109375" style="19" customWidth="1"/>
    <col min="8703" max="8703" width="11.21875" style="19" customWidth="1"/>
    <col min="8704" max="8704" width="11.88671875" style="19" customWidth="1"/>
    <col min="8705" max="8705" width="11.44140625" style="19" customWidth="1"/>
    <col min="8706" max="8707" width="2.33203125" style="19" customWidth="1"/>
    <col min="8708" max="8957" width="9" style="19"/>
    <col min="8958" max="8958" width="2.109375" style="19" customWidth="1"/>
    <col min="8959" max="8959" width="11.21875" style="19" customWidth="1"/>
    <col min="8960" max="8960" width="11.88671875" style="19" customWidth="1"/>
    <col min="8961" max="8961" width="11.44140625" style="19" customWidth="1"/>
    <col min="8962" max="8963" width="2.33203125" style="19" customWidth="1"/>
    <col min="8964" max="9213" width="9" style="19"/>
    <col min="9214" max="9214" width="2.109375" style="19" customWidth="1"/>
    <col min="9215" max="9215" width="11.21875" style="19" customWidth="1"/>
    <col min="9216" max="9216" width="11.88671875" style="19" customWidth="1"/>
    <col min="9217" max="9217" width="11.44140625" style="19" customWidth="1"/>
    <col min="9218" max="9219" width="2.33203125" style="19" customWidth="1"/>
    <col min="9220" max="9469" width="9" style="19"/>
    <col min="9470" max="9470" width="2.109375" style="19" customWidth="1"/>
    <col min="9471" max="9471" width="11.21875" style="19" customWidth="1"/>
    <col min="9472" max="9472" width="11.88671875" style="19" customWidth="1"/>
    <col min="9473" max="9473" width="11.44140625" style="19" customWidth="1"/>
    <col min="9474" max="9475" width="2.33203125" style="19" customWidth="1"/>
    <col min="9476" max="9725" width="9" style="19"/>
    <col min="9726" max="9726" width="2.109375" style="19" customWidth="1"/>
    <col min="9727" max="9727" width="11.21875" style="19" customWidth="1"/>
    <col min="9728" max="9728" width="11.88671875" style="19" customWidth="1"/>
    <col min="9729" max="9729" width="11.44140625" style="19" customWidth="1"/>
    <col min="9730" max="9731" width="2.33203125" style="19" customWidth="1"/>
    <col min="9732" max="9981" width="9" style="19"/>
    <col min="9982" max="9982" width="2.109375" style="19" customWidth="1"/>
    <col min="9983" max="9983" width="11.21875" style="19" customWidth="1"/>
    <col min="9984" max="9984" width="11.88671875" style="19" customWidth="1"/>
    <col min="9985" max="9985" width="11.44140625" style="19" customWidth="1"/>
    <col min="9986" max="9987" width="2.33203125" style="19" customWidth="1"/>
    <col min="9988" max="10237" width="9" style="19"/>
    <col min="10238" max="10238" width="2.109375" style="19" customWidth="1"/>
    <col min="10239" max="10239" width="11.21875" style="19" customWidth="1"/>
    <col min="10240" max="10240" width="11.88671875" style="19" customWidth="1"/>
    <col min="10241" max="10241" width="11.44140625" style="19" customWidth="1"/>
    <col min="10242" max="10243" width="2.33203125" style="19" customWidth="1"/>
    <col min="10244" max="10493" width="9" style="19"/>
    <col min="10494" max="10494" width="2.109375" style="19" customWidth="1"/>
    <col min="10495" max="10495" width="11.21875" style="19" customWidth="1"/>
    <col min="10496" max="10496" width="11.88671875" style="19" customWidth="1"/>
    <col min="10497" max="10497" width="11.44140625" style="19" customWidth="1"/>
    <col min="10498" max="10499" width="2.33203125" style="19" customWidth="1"/>
    <col min="10500" max="10749" width="9" style="19"/>
    <col min="10750" max="10750" width="2.109375" style="19" customWidth="1"/>
    <col min="10751" max="10751" width="11.21875" style="19" customWidth="1"/>
    <col min="10752" max="10752" width="11.88671875" style="19" customWidth="1"/>
    <col min="10753" max="10753" width="11.44140625" style="19" customWidth="1"/>
    <col min="10754" max="10755" width="2.33203125" style="19" customWidth="1"/>
    <col min="10756" max="11005" width="9" style="19"/>
    <col min="11006" max="11006" width="2.109375" style="19" customWidth="1"/>
    <col min="11007" max="11007" width="11.21875" style="19" customWidth="1"/>
    <col min="11008" max="11008" width="11.88671875" style="19" customWidth="1"/>
    <col min="11009" max="11009" width="11.44140625" style="19" customWidth="1"/>
    <col min="11010" max="11011" width="2.33203125" style="19" customWidth="1"/>
    <col min="11012" max="11261" width="9" style="19"/>
    <col min="11262" max="11262" width="2.109375" style="19" customWidth="1"/>
    <col min="11263" max="11263" width="11.21875" style="19" customWidth="1"/>
    <col min="11264" max="11264" width="11.88671875" style="19" customWidth="1"/>
    <col min="11265" max="11265" width="11.44140625" style="19" customWidth="1"/>
    <col min="11266" max="11267" width="2.33203125" style="19" customWidth="1"/>
    <col min="11268" max="11517" width="9" style="19"/>
    <col min="11518" max="11518" width="2.109375" style="19" customWidth="1"/>
    <col min="11519" max="11519" width="11.21875" style="19" customWidth="1"/>
    <col min="11520" max="11520" width="11.88671875" style="19" customWidth="1"/>
    <col min="11521" max="11521" width="11.44140625" style="19" customWidth="1"/>
    <col min="11522" max="11523" width="2.33203125" style="19" customWidth="1"/>
    <col min="11524" max="11773" width="9" style="19"/>
    <col min="11774" max="11774" width="2.109375" style="19" customWidth="1"/>
    <col min="11775" max="11775" width="11.21875" style="19" customWidth="1"/>
    <col min="11776" max="11776" width="11.88671875" style="19" customWidth="1"/>
    <col min="11777" max="11777" width="11.44140625" style="19" customWidth="1"/>
    <col min="11778" max="11779" width="2.33203125" style="19" customWidth="1"/>
    <col min="11780" max="12029" width="9" style="19"/>
    <col min="12030" max="12030" width="2.109375" style="19" customWidth="1"/>
    <col min="12031" max="12031" width="11.21875" style="19" customWidth="1"/>
    <col min="12032" max="12032" width="11.88671875" style="19" customWidth="1"/>
    <col min="12033" max="12033" width="11.44140625" style="19" customWidth="1"/>
    <col min="12034" max="12035" width="2.33203125" style="19" customWidth="1"/>
    <col min="12036" max="12285" width="9" style="19"/>
    <col min="12286" max="12286" width="2.109375" style="19" customWidth="1"/>
    <col min="12287" max="12287" width="11.21875" style="19" customWidth="1"/>
    <col min="12288" max="12288" width="11.88671875" style="19" customWidth="1"/>
    <col min="12289" max="12289" width="11.44140625" style="19" customWidth="1"/>
    <col min="12290" max="12291" width="2.33203125" style="19" customWidth="1"/>
    <col min="12292" max="12541" width="9" style="19"/>
    <col min="12542" max="12542" width="2.109375" style="19" customWidth="1"/>
    <col min="12543" max="12543" width="11.21875" style="19" customWidth="1"/>
    <col min="12544" max="12544" width="11.88671875" style="19" customWidth="1"/>
    <col min="12545" max="12545" width="11.44140625" style="19" customWidth="1"/>
    <col min="12546" max="12547" width="2.33203125" style="19" customWidth="1"/>
    <col min="12548" max="12797" width="9" style="19"/>
    <col min="12798" max="12798" width="2.109375" style="19" customWidth="1"/>
    <col min="12799" max="12799" width="11.21875" style="19" customWidth="1"/>
    <col min="12800" max="12800" width="11.88671875" style="19" customWidth="1"/>
    <col min="12801" max="12801" width="11.44140625" style="19" customWidth="1"/>
    <col min="12802" max="12803" width="2.33203125" style="19" customWidth="1"/>
    <col min="12804" max="13053" width="9" style="19"/>
    <col min="13054" max="13054" width="2.109375" style="19" customWidth="1"/>
    <col min="13055" max="13055" width="11.21875" style="19" customWidth="1"/>
    <col min="13056" max="13056" width="11.88671875" style="19" customWidth="1"/>
    <col min="13057" max="13057" width="11.44140625" style="19" customWidth="1"/>
    <col min="13058" max="13059" width="2.33203125" style="19" customWidth="1"/>
    <col min="13060" max="13309" width="9" style="19"/>
    <col min="13310" max="13310" width="2.109375" style="19" customWidth="1"/>
    <col min="13311" max="13311" width="11.21875" style="19" customWidth="1"/>
    <col min="13312" max="13312" width="11.88671875" style="19" customWidth="1"/>
    <col min="13313" max="13313" width="11.44140625" style="19" customWidth="1"/>
    <col min="13314" max="13315" width="2.33203125" style="19" customWidth="1"/>
    <col min="13316" max="13565" width="9" style="19"/>
    <col min="13566" max="13566" width="2.109375" style="19" customWidth="1"/>
    <col min="13567" max="13567" width="11.21875" style="19" customWidth="1"/>
    <col min="13568" max="13568" width="11.88671875" style="19" customWidth="1"/>
    <col min="13569" max="13569" width="11.44140625" style="19" customWidth="1"/>
    <col min="13570" max="13571" width="2.33203125" style="19" customWidth="1"/>
    <col min="13572" max="13821" width="9" style="19"/>
    <col min="13822" max="13822" width="2.109375" style="19" customWidth="1"/>
    <col min="13823" max="13823" width="11.21875" style="19" customWidth="1"/>
    <col min="13824" max="13824" width="11.88671875" style="19" customWidth="1"/>
    <col min="13825" max="13825" width="11.44140625" style="19" customWidth="1"/>
    <col min="13826" max="13827" width="2.33203125" style="19" customWidth="1"/>
    <col min="13828" max="14077" width="9" style="19"/>
    <col min="14078" max="14078" width="2.109375" style="19" customWidth="1"/>
    <col min="14079" max="14079" width="11.21875" style="19" customWidth="1"/>
    <col min="14080" max="14080" width="11.88671875" style="19" customWidth="1"/>
    <col min="14081" max="14081" width="11.44140625" style="19" customWidth="1"/>
    <col min="14082" max="14083" width="2.33203125" style="19" customWidth="1"/>
    <col min="14084" max="14333" width="9" style="19"/>
    <col min="14334" max="14334" width="2.109375" style="19" customWidth="1"/>
    <col min="14335" max="14335" width="11.21875" style="19" customWidth="1"/>
    <col min="14336" max="14336" width="11.88671875" style="19" customWidth="1"/>
    <col min="14337" max="14337" width="11.44140625" style="19" customWidth="1"/>
    <col min="14338" max="14339" width="2.33203125" style="19" customWidth="1"/>
    <col min="14340" max="14589" width="9" style="19"/>
    <col min="14590" max="14590" width="2.109375" style="19" customWidth="1"/>
    <col min="14591" max="14591" width="11.21875" style="19" customWidth="1"/>
    <col min="14592" max="14592" width="11.88671875" style="19" customWidth="1"/>
    <col min="14593" max="14593" width="11.44140625" style="19" customWidth="1"/>
    <col min="14594" max="14595" width="2.33203125" style="19" customWidth="1"/>
    <col min="14596" max="14845" width="9" style="19"/>
    <col min="14846" max="14846" width="2.109375" style="19" customWidth="1"/>
    <col min="14847" max="14847" width="11.21875" style="19" customWidth="1"/>
    <col min="14848" max="14848" width="11.88671875" style="19" customWidth="1"/>
    <col min="14849" max="14849" width="11.44140625" style="19" customWidth="1"/>
    <col min="14850" max="14851" width="2.33203125" style="19" customWidth="1"/>
    <col min="14852" max="15101" width="9" style="19"/>
    <col min="15102" max="15102" width="2.109375" style="19" customWidth="1"/>
    <col min="15103" max="15103" width="11.21875" style="19" customWidth="1"/>
    <col min="15104" max="15104" width="11.88671875" style="19" customWidth="1"/>
    <col min="15105" max="15105" width="11.44140625" style="19" customWidth="1"/>
    <col min="15106" max="15107" width="2.33203125" style="19" customWidth="1"/>
    <col min="15108" max="15357" width="9" style="19"/>
    <col min="15358" max="15358" width="2.109375" style="19" customWidth="1"/>
    <col min="15359" max="15359" width="11.21875" style="19" customWidth="1"/>
    <col min="15360" max="15360" width="11.88671875" style="19" customWidth="1"/>
    <col min="15361" max="15361" width="11.44140625" style="19" customWidth="1"/>
    <col min="15362" max="15363" width="2.33203125" style="19" customWidth="1"/>
    <col min="15364" max="15613" width="9" style="19"/>
    <col min="15614" max="15614" width="2.109375" style="19" customWidth="1"/>
    <col min="15615" max="15615" width="11.21875" style="19" customWidth="1"/>
    <col min="15616" max="15616" width="11.88671875" style="19" customWidth="1"/>
    <col min="15617" max="15617" width="11.44140625" style="19" customWidth="1"/>
    <col min="15618" max="15619" width="2.33203125" style="19" customWidth="1"/>
    <col min="15620" max="15869" width="9" style="19"/>
    <col min="15870" max="15870" width="2.109375" style="19" customWidth="1"/>
    <col min="15871" max="15871" width="11.21875" style="19" customWidth="1"/>
    <col min="15872" max="15872" width="11.88671875" style="19" customWidth="1"/>
    <col min="15873" max="15873" width="11.44140625" style="19" customWidth="1"/>
    <col min="15874" max="15875" width="2.33203125" style="19" customWidth="1"/>
    <col min="15876" max="16125" width="9" style="19"/>
    <col min="16126" max="16126" width="2.109375" style="19" customWidth="1"/>
    <col min="16127" max="16127" width="11.21875" style="19" customWidth="1"/>
    <col min="16128" max="16128" width="11.88671875" style="19" customWidth="1"/>
    <col min="16129" max="16129" width="11.44140625" style="19" customWidth="1"/>
    <col min="16130" max="16131" width="2.33203125" style="19" customWidth="1"/>
    <col min="16132" max="16384" width="9" style="19"/>
  </cols>
  <sheetData>
    <row r="2" spans="1:10" x14ac:dyDescent="0.25">
      <c r="B2" s="128" t="s">
        <v>66</v>
      </c>
      <c r="C2" s="128"/>
      <c r="D2" s="94">
        <v>23</v>
      </c>
    </row>
    <row r="3" spans="1:10" x14ac:dyDescent="0.25">
      <c r="F3" s="97"/>
      <c r="I3" s="98"/>
    </row>
    <row r="4" spans="1:10" x14ac:dyDescent="0.25">
      <c r="B4" s="94"/>
      <c r="C4" s="24" t="s">
        <v>55</v>
      </c>
      <c r="D4" s="24" t="s">
        <v>54</v>
      </c>
      <c r="F4" s="97"/>
      <c r="I4" s="92"/>
      <c r="J4" s="92"/>
    </row>
    <row r="5" spans="1:10" x14ac:dyDescent="0.25">
      <c r="B5" s="94" t="s">
        <v>67</v>
      </c>
      <c r="C5" s="94"/>
      <c r="D5" s="94">
        <v>72</v>
      </c>
      <c r="F5" s="97"/>
      <c r="I5" s="92"/>
    </row>
    <row r="6" spans="1:10" x14ac:dyDescent="0.25">
      <c r="B6" s="94" t="s">
        <v>68</v>
      </c>
      <c r="C6" s="94">
        <v>12</v>
      </c>
      <c r="D6" s="94">
        <v>20</v>
      </c>
    </row>
    <row r="7" spans="1:10" x14ac:dyDescent="0.25">
      <c r="B7" s="96" t="s">
        <v>69</v>
      </c>
      <c r="C7" s="94">
        <f>C6*D2</f>
        <v>276</v>
      </c>
      <c r="D7" s="94">
        <f>D5+20*(D2-12)</f>
        <v>292</v>
      </c>
    </row>
    <row r="9" spans="1:10" ht="16.2" x14ac:dyDescent="0.35">
      <c r="B9" s="128" t="s">
        <v>70</v>
      </c>
      <c r="C9" s="128"/>
      <c r="D9" s="95">
        <f>12+D5/(D6-C6)</f>
        <v>21</v>
      </c>
    </row>
    <row r="10" spans="1:10" ht="16.2" x14ac:dyDescent="0.35">
      <c r="B10" s="128" t="s">
        <v>71</v>
      </c>
      <c r="C10" s="128"/>
      <c r="D10" s="94">
        <f>D9*C6</f>
        <v>252</v>
      </c>
    </row>
    <row r="11" spans="1:10" x14ac:dyDescent="0.25">
      <c r="B11" s="128" t="s">
        <v>72</v>
      </c>
      <c r="C11" s="128"/>
      <c r="D11" s="93" t="str">
        <f>IF(C7&lt;D7,"方案一","方案二")</f>
        <v>方案一</v>
      </c>
    </row>
    <row r="13" spans="1:10" x14ac:dyDescent="0.25">
      <c r="A13" s="91"/>
      <c r="D13" s="92"/>
      <c r="E13" s="92"/>
    </row>
    <row r="22" spans="4:4" x14ac:dyDescent="0.25">
      <c r="D22" s="91"/>
    </row>
  </sheetData>
  <mergeCells count="4">
    <mergeCell ref="B2:C2"/>
    <mergeCell ref="B9:C9"/>
    <mergeCell ref="B10:C10"/>
    <mergeCell ref="B11:C11"/>
  </mergeCells>
  <phoneticPr fontId="3" type="noConversion"/>
  <printOptions headings="1"/>
  <pageMargins left="0.75" right="0.75" top="1" bottom="1" header="0.5" footer="0.5"/>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pinner 1">
              <controlPr defaultSize="0" autoPict="0">
                <anchor moveWithCells="1" sizeWithCells="1">
                  <from>
                    <xdr:col>2</xdr:col>
                    <xdr:colOff>731520</xdr:colOff>
                    <xdr:row>1</xdr:row>
                    <xdr:rowOff>7620</xdr:rowOff>
                  </from>
                  <to>
                    <xdr:col>3</xdr:col>
                    <xdr:colOff>7620</xdr:colOff>
                    <xdr:row>2</xdr:row>
                    <xdr:rowOff>7620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1423F-BB99-4564-AC0B-CA29D3A4162B}">
  <dimension ref="A1:T36"/>
  <sheetViews>
    <sheetView showGridLines="0" workbookViewId="0">
      <selection activeCell="D20" sqref="D20"/>
    </sheetView>
  </sheetViews>
  <sheetFormatPr defaultRowHeight="14.4" x14ac:dyDescent="0.25"/>
  <cols>
    <col min="1" max="1" width="17" style="99" customWidth="1"/>
    <col min="2" max="3" width="7.88671875" style="99" customWidth="1"/>
    <col min="4" max="4" width="5.88671875" style="99" customWidth="1"/>
    <col min="5" max="5" width="7.88671875" style="99" customWidth="1"/>
    <col min="6" max="6" width="13.109375" style="99" customWidth="1"/>
    <col min="7" max="7" width="8.88671875" style="99" customWidth="1"/>
    <col min="8" max="8" width="9.44140625" style="99" customWidth="1"/>
    <col min="9" max="9" width="9.6640625" style="99" customWidth="1"/>
    <col min="10" max="10" width="2.44140625" style="99" customWidth="1"/>
    <col min="11" max="256" width="9" style="99"/>
    <col min="257" max="257" width="17" style="99" customWidth="1"/>
    <col min="258" max="258" width="11.44140625" style="99" customWidth="1"/>
    <col min="259" max="259" width="7.88671875" style="99" customWidth="1"/>
    <col min="260" max="260" width="5.88671875" style="99" customWidth="1"/>
    <col min="261" max="261" width="7.88671875" style="99" customWidth="1"/>
    <col min="262" max="262" width="13.109375" style="99" customWidth="1"/>
    <col min="263" max="263" width="8.88671875" style="99" customWidth="1"/>
    <col min="264" max="264" width="9.44140625" style="99" customWidth="1"/>
    <col min="265" max="265" width="9.6640625" style="99" customWidth="1"/>
    <col min="266" max="266" width="2.44140625" style="99" customWidth="1"/>
    <col min="267" max="512" width="9" style="99"/>
    <col min="513" max="513" width="17" style="99" customWidth="1"/>
    <col min="514" max="514" width="11.44140625" style="99" customWidth="1"/>
    <col min="515" max="515" width="7.88671875" style="99" customWidth="1"/>
    <col min="516" max="516" width="5.88671875" style="99" customWidth="1"/>
    <col min="517" max="517" width="7.88671875" style="99" customWidth="1"/>
    <col min="518" max="518" width="13.109375" style="99" customWidth="1"/>
    <col min="519" max="519" width="8.88671875" style="99" customWidth="1"/>
    <col min="520" max="520" width="9.44140625" style="99" customWidth="1"/>
    <col min="521" max="521" width="9.6640625" style="99" customWidth="1"/>
    <col min="522" max="522" width="2.44140625" style="99" customWidth="1"/>
    <col min="523" max="768" width="9" style="99"/>
    <col min="769" max="769" width="17" style="99" customWidth="1"/>
    <col min="770" max="770" width="11.44140625" style="99" customWidth="1"/>
    <col min="771" max="771" width="7.88671875" style="99" customWidth="1"/>
    <col min="772" max="772" width="5.88671875" style="99" customWidth="1"/>
    <col min="773" max="773" width="7.88671875" style="99" customWidth="1"/>
    <col min="774" max="774" width="13.109375" style="99" customWidth="1"/>
    <col min="775" max="775" width="8.88671875" style="99" customWidth="1"/>
    <col min="776" max="776" width="9.44140625" style="99" customWidth="1"/>
    <col min="777" max="777" width="9.6640625" style="99" customWidth="1"/>
    <col min="778" max="778" width="2.44140625" style="99" customWidth="1"/>
    <col min="779" max="1024" width="9" style="99"/>
    <col min="1025" max="1025" width="17" style="99" customWidth="1"/>
    <col min="1026" max="1026" width="11.44140625" style="99" customWidth="1"/>
    <col min="1027" max="1027" width="7.88671875" style="99" customWidth="1"/>
    <col min="1028" max="1028" width="5.88671875" style="99" customWidth="1"/>
    <col min="1029" max="1029" width="7.88671875" style="99" customWidth="1"/>
    <col min="1030" max="1030" width="13.109375" style="99" customWidth="1"/>
    <col min="1031" max="1031" width="8.88671875" style="99" customWidth="1"/>
    <col min="1032" max="1032" width="9.44140625" style="99" customWidth="1"/>
    <col min="1033" max="1033" width="9.6640625" style="99" customWidth="1"/>
    <col min="1034" max="1034" width="2.44140625" style="99" customWidth="1"/>
    <col min="1035" max="1280" width="9" style="99"/>
    <col min="1281" max="1281" width="17" style="99" customWidth="1"/>
    <col min="1282" max="1282" width="11.44140625" style="99" customWidth="1"/>
    <col min="1283" max="1283" width="7.88671875" style="99" customWidth="1"/>
    <col min="1284" max="1284" width="5.88671875" style="99" customWidth="1"/>
    <col min="1285" max="1285" width="7.88671875" style="99" customWidth="1"/>
    <col min="1286" max="1286" width="13.109375" style="99" customWidth="1"/>
    <col min="1287" max="1287" width="8.88671875" style="99" customWidth="1"/>
    <col min="1288" max="1288" width="9.44140625" style="99" customWidth="1"/>
    <col min="1289" max="1289" width="9.6640625" style="99" customWidth="1"/>
    <col min="1290" max="1290" width="2.44140625" style="99" customWidth="1"/>
    <col min="1291" max="1536" width="9" style="99"/>
    <col min="1537" max="1537" width="17" style="99" customWidth="1"/>
    <col min="1538" max="1538" width="11.44140625" style="99" customWidth="1"/>
    <col min="1539" max="1539" width="7.88671875" style="99" customWidth="1"/>
    <col min="1540" max="1540" width="5.88671875" style="99" customWidth="1"/>
    <col min="1541" max="1541" width="7.88671875" style="99" customWidth="1"/>
    <col min="1542" max="1542" width="13.109375" style="99" customWidth="1"/>
    <col min="1543" max="1543" width="8.88671875" style="99" customWidth="1"/>
    <col min="1544" max="1544" width="9.44140625" style="99" customWidth="1"/>
    <col min="1545" max="1545" width="9.6640625" style="99" customWidth="1"/>
    <col min="1546" max="1546" width="2.44140625" style="99" customWidth="1"/>
    <col min="1547" max="1792" width="9" style="99"/>
    <col min="1793" max="1793" width="17" style="99" customWidth="1"/>
    <col min="1794" max="1794" width="11.44140625" style="99" customWidth="1"/>
    <col min="1795" max="1795" width="7.88671875" style="99" customWidth="1"/>
    <col min="1796" max="1796" width="5.88671875" style="99" customWidth="1"/>
    <col min="1797" max="1797" width="7.88671875" style="99" customWidth="1"/>
    <col min="1798" max="1798" width="13.109375" style="99" customWidth="1"/>
    <col min="1799" max="1799" width="8.88671875" style="99" customWidth="1"/>
    <col min="1800" max="1800" width="9.44140625" style="99" customWidth="1"/>
    <col min="1801" max="1801" width="9.6640625" style="99" customWidth="1"/>
    <col min="1802" max="1802" width="2.44140625" style="99" customWidth="1"/>
    <col min="1803" max="2048" width="9" style="99"/>
    <col min="2049" max="2049" width="17" style="99" customWidth="1"/>
    <col min="2050" max="2050" width="11.44140625" style="99" customWidth="1"/>
    <col min="2051" max="2051" width="7.88671875" style="99" customWidth="1"/>
    <col min="2052" max="2052" width="5.88671875" style="99" customWidth="1"/>
    <col min="2053" max="2053" width="7.88671875" style="99" customWidth="1"/>
    <col min="2054" max="2054" width="13.109375" style="99" customWidth="1"/>
    <col min="2055" max="2055" width="8.88671875" style="99" customWidth="1"/>
    <col min="2056" max="2056" width="9.44140625" style="99" customWidth="1"/>
    <col min="2057" max="2057" width="9.6640625" style="99" customWidth="1"/>
    <col min="2058" max="2058" width="2.44140625" style="99" customWidth="1"/>
    <col min="2059" max="2304" width="9" style="99"/>
    <col min="2305" max="2305" width="17" style="99" customWidth="1"/>
    <col min="2306" max="2306" width="11.44140625" style="99" customWidth="1"/>
    <col min="2307" max="2307" width="7.88671875" style="99" customWidth="1"/>
    <col min="2308" max="2308" width="5.88671875" style="99" customWidth="1"/>
    <col min="2309" max="2309" width="7.88671875" style="99" customWidth="1"/>
    <col min="2310" max="2310" width="13.109375" style="99" customWidth="1"/>
    <col min="2311" max="2311" width="8.88671875" style="99" customWidth="1"/>
    <col min="2312" max="2312" width="9.44140625" style="99" customWidth="1"/>
    <col min="2313" max="2313" width="9.6640625" style="99" customWidth="1"/>
    <col min="2314" max="2314" width="2.44140625" style="99" customWidth="1"/>
    <col min="2315" max="2560" width="9" style="99"/>
    <col min="2561" max="2561" width="17" style="99" customWidth="1"/>
    <col min="2562" max="2562" width="11.44140625" style="99" customWidth="1"/>
    <col min="2563" max="2563" width="7.88671875" style="99" customWidth="1"/>
    <col min="2564" max="2564" width="5.88671875" style="99" customWidth="1"/>
    <col min="2565" max="2565" width="7.88671875" style="99" customWidth="1"/>
    <col min="2566" max="2566" width="13.109375" style="99" customWidth="1"/>
    <col min="2567" max="2567" width="8.88671875" style="99" customWidth="1"/>
    <col min="2568" max="2568" width="9.44140625" style="99" customWidth="1"/>
    <col min="2569" max="2569" width="9.6640625" style="99" customWidth="1"/>
    <col min="2570" max="2570" width="2.44140625" style="99" customWidth="1"/>
    <col min="2571" max="2816" width="9" style="99"/>
    <col min="2817" max="2817" width="17" style="99" customWidth="1"/>
    <col min="2818" max="2818" width="11.44140625" style="99" customWidth="1"/>
    <col min="2819" max="2819" width="7.88671875" style="99" customWidth="1"/>
    <col min="2820" max="2820" width="5.88671875" style="99" customWidth="1"/>
    <col min="2821" max="2821" width="7.88671875" style="99" customWidth="1"/>
    <col min="2822" max="2822" width="13.109375" style="99" customWidth="1"/>
    <col min="2823" max="2823" width="8.88671875" style="99" customWidth="1"/>
    <col min="2824" max="2824" width="9.44140625" style="99" customWidth="1"/>
    <col min="2825" max="2825" width="9.6640625" style="99" customWidth="1"/>
    <col min="2826" max="2826" width="2.44140625" style="99" customWidth="1"/>
    <col min="2827" max="3072" width="9" style="99"/>
    <col min="3073" max="3073" width="17" style="99" customWidth="1"/>
    <col min="3074" max="3074" width="11.44140625" style="99" customWidth="1"/>
    <col min="3075" max="3075" width="7.88671875" style="99" customWidth="1"/>
    <col min="3076" max="3076" width="5.88671875" style="99" customWidth="1"/>
    <col min="3077" max="3077" width="7.88671875" style="99" customWidth="1"/>
    <col min="3078" max="3078" width="13.109375" style="99" customWidth="1"/>
    <col min="3079" max="3079" width="8.88671875" style="99" customWidth="1"/>
    <col min="3080" max="3080" width="9.44140625" style="99" customWidth="1"/>
    <col min="3081" max="3081" width="9.6640625" style="99" customWidth="1"/>
    <col min="3082" max="3082" width="2.44140625" style="99" customWidth="1"/>
    <col min="3083" max="3328" width="9" style="99"/>
    <col min="3329" max="3329" width="17" style="99" customWidth="1"/>
    <col min="3330" max="3330" width="11.44140625" style="99" customWidth="1"/>
    <col min="3331" max="3331" width="7.88671875" style="99" customWidth="1"/>
    <col min="3332" max="3332" width="5.88671875" style="99" customWidth="1"/>
    <col min="3333" max="3333" width="7.88671875" style="99" customWidth="1"/>
    <col min="3334" max="3334" width="13.109375" style="99" customWidth="1"/>
    <col min="3335" max="3335" width="8.88671875" style="99" customWidth="1"/>
    <col min="3336" max="3336" width="9.44140625" style="99" customWidth="1"/>
    <col min="3337" max="3337" width="9.6640625" style="99" customWidth="1"/>
    <col min="3338" max="3338" width="2.44140625" style="99" customWidth="1"/>
    <col min="3339" max="3584" width="9" style="99"/>
    <col min="3585" max="3585" width="17" style="99" customWidth="1"/>
    <col min="3586" max="3586" width="11.44140625" style="99" customWidth="1"/>
    <col min="3587" max="3587" width="7.88671875" style="99" customWidth="1"/>
    <col min="3588" max="3588" width="5.88671875" style="99" customWidth="1"/>
    <col min="3589" max="3589" width="7.88671875" style="99" customWidth="1"/>
    <col min="3590" max="3590" width="13.109375" style="99" customWidth="1"/>
    <col min="3591" max="3591" width="8.88671875" style="99" customWidth="1"/>
    <col min="3592" max="3592" width="9.44140625" style="99" customWidth="1"/>
    <col min="3593" max="3593" width="9.6640625" style="99" customWidth="1"/>
    <col min="3594" max="3594" width="2.44140625" style="99" customWidth="1"/>
    <col min="3595" max="3840" width="9" style="99"/>
    <col min="3841" max="3841" width="17" style="99" customWidth="1"/>
    <col min="3842" max="3842" width="11.44140625" style="99" customWidth="1"/>
    <col min="3843" max="3843" width="7.88671875" style="99" customWidth="1"/>
    <col min="3844" max="3844" width="5.88671875" style="99" customWidth="1"/>
    <col min="3845" max="3845" width="7.88671875" style="99" customWidth="1"/>
    <col min="3846" max="3846" width="13.109375" style="99" customWidth="1"/>
    <col min="3847" max="3847" width="8.88671875" style="99" customWidth="1"/>
    <col min="3848" max="3848" width="9.44140625" style="99" customWidth="1"/>
    <col min="3849" max="3849" width="9.6640625" style="99" customWidth="1"/>
    <col min="3850" max="3850" width="2.44140625" style="99" customWidth="1"/>
    <col min="3851" max="4096" width="9" style="99"/>
    <col min="4097" max="4097" width="17" style="99" customWidth="1"/>
    <col min="4098" max="4098" width="11.44140625" style="99" customWidth="1"/>
    <col min="4099" max="4099" width="7.88671875" style="99" customWidth="1"/>
    <col min="4100" max="4100" width="5.88671875" style="99" customWidth="1"/>
    <col min="4101" max="4101" width="7.88671875" style="99" customWidth="1"/>
    <col min="4102" max="4102" width="13.109375" style="99" customWidth="1"/>
    <col min="4103" max="4103" width="8.88671875" style="99" customWidth="1"/>
    <col min="4104" max="4104" width="9.44140625" style="99" customWidth="1"/>
    <col min="4105" max="4105" width="9.6640625" style="99" customWidth="1"/>
    <col min="4106" max="4106" width="2.44140625" style="99" customWidth="1"/>
    <col min="4107" max="4352" width="9" style="99"/>
    <col min="4353" max="4353" width="17" style="99" customWidth="1"/>
    <col min="4354" max="4354" width="11.44140625" style="99" customWidth="1"/>
    <col min="4355" max="4355" width="7.88671875" style="99" customWidth="1"/>
    <col min="4356" max="4356" width="5.88671875" style="99" customWidth="1"/>
    <col min="4357" max="4357" width="7.88671875" style="99" customWidth="1"/>
    <col min="4358" max="4358" width="13.109375" style="99" customWidth="1"/>
    <col min="4359" max="4359" width="8.88671875" style="99" customWidth="1"/>
    <col min="4360" max="4360" width="9.44140625" style="99" customWidth="1"/>
    <col min="4361" max="4361" width="9.6640625" style="99" customWidth="1"/>
    <col min="4362" max="4362" width="2.44140625" style="99" customWidth="1"/>
    <col min="4363" max="4608" width="9" style="99"/>
    <col min="4609" max="4609" width="17" style="99" customWidth="1"/>
    <col min="4610" max="4610" width="11.44140625" style="99" customWidth="1"/>
    <col min="4611" max="4611" width="7.88671875" style="99" customWidth="1"/>
    <col min="4612" max="4612" width="5.88671875" style="99" customWidth="1"/>
    <col min="4613" max="4613" width="7.88671875" style="99" customWidth="1"/>
    <col min="4614" max="4614" width="13.109375" style="99" customWidth="1"/>
    <col min="4615" max="4615" width="8.88671875" style="99" customWidth="1"/>
    <col min="4616" max="4616" width="9.44140625" style="99" customWidth="1"/>
    <col min="4617" max="4617" width="9.6640625" style="99" customWidth="1"/>
    <col min="4618" max="4618" width="2.44140625" style="99" customWidth="1"/>
    <col min="4619" max="4864" width="9" style="99"/>
    <col min="4865" max="4865" width="17" style="99" customWidth="1"/>
    <col min="4866" max="4866" width="11.44140625" style="99" customWidth="1"/>
    <col min="4867" max="4867" width="7.88671875" style="99" customWidth="1"/>
    <col min="4868" max="4868" width="5.88671875" style="99" customWidth="1"/>
    <col min="4869" max="4869" width="7.88671875" style="99" customWidth="1"/>
    <col min="4870" max="4870" width="13.109375" style="99" customWidth="1"/>
    <col min="4871" max="4871" width="8.88671875" style="99" customWidth="1"/>
    <col min="4872" max="4872" width="9.44140625" style="99" customWidth="1"/>
    <col min="4873" max="4873" width="9.6640625" style="99" customWidth="1"/>
    <col min="4874" max="4874" width="2.44140625" style="99" customWidth="1"/>
    <col min="4875" max="5120" width="9" style="99"/>
    <col min="5121" max="5121" width="17" style="99" customWidth="1"/>
    <col min="5122" max="5122" width="11.44140625" style="99" customWidth="1"/>
    <col min="5123" max="5123" width="7.88671875" style="99" customWidth="1"/>
    <col min="5124" max="5124" width="5.88671875" style="99" customWidth="1"/>
    <col min="5125" max="5125" width="7.88671875" style="99" customWidth="1"/>
    <col min="5126" max="5126" width="13.109375" style="99" customWidth="1"/>
    <col min="5127" max="5127" width="8.88671875" style="99" customWidth="1"/>
    <col min="5128" max="5128" width="9.44140625" style="99" customWidth="1"/>
    <col min="5129" max="5129" width="9.6640625" style="99" customWidth="1"/>
    <col min="5130" max="5130" width="2.44140625" style="99" customWidth="1"/>
    <col min="5131" max="5376" width="9" style="99"/>
    <col min="5377" max="5377" width="17" style="99" customWidth="1"/>
    <col min="5378" max="5378" width="11.44140625" style="99" customWidth="1"/>
    <col min="5379" max="5379" width="7.88671875" style="99" customWidth="1"/>
    <col min="5380" max="5380" width="5.88671875" style="99" customWidth="1"/>
    <col min="5381" max="5381" width="7.88671875" style="99" customWidth="1"/>
    <col min="5382" max="5382" width="13.109375" style="99" customWidth="1"/>
    <col min="5383" max="5383" width="8.88671875" style="99" customWidth="1"/>
    <col min="5384" max="5384" width="9.44140625" style="99" customWidth="1"/>
    <col min="5385" max="5385" width="9.6640625" style="99" customWidth="1"/>
    <col min="5386" max="5386" width="2.44140625" style="99" customWidth="1"/>
    <col min="5387" max="5632" width="9" style="99"/>
    <col min="5633" max="5633" width="17" style="99" customWidth="1"/>
    <col min="5634" max="5634" width="11.44140625" style="99" customWidth="1"/>
    <col min="5635" max="5635" width="7.88671875" style="99" customWidth="1"/>
    <col min="5636" max="5636" width="5.88671875" style="99" customWidth="1"/>
    <col min="5637" max="5637" width="7.88671875" style="99" customWidth="1"/>
    <col min="5638" max="5638" width="13.109375" style="99" customWidth="1"/>
    <col min="5639" max="5639" width="8.88671875" style="99" customWidth="1"/>
    <col min="5640" max="5640" width="9.44140625" style="99" customWidth="1"/>
    <col min="5641" max="5641" width="9.6640625" style="99" customWidth="1"/>
    <col min="5642" max="5642" width="2.44140625" style="99" customWidth="1"/>
    <col min="5643" max="5888" width="9" style="99"/>
    <col min="5889" max="5889" width="17" style="99" customWidth="1"/>
    <col min="5890" max="5890" width="11.44140625" style="99" customWidth="1"/>
    <col min="5891" max="5891" width="7.88671875" style="99" customWidth="1"/>
    <col min="5892" max="5892" width="5.88671875" style="99" customWidth="1"/>
    <col min="5893" max="5893" width="7.88671875" style="99" customWidth="1"/>
    <col min="5894" max="5894" width="13.109375" style="99" customWidth="1"/>
    <col min="5895" max="5895" width="8.88671875" style="99" customWidth="1"/>
    <col min="5896" max="5896" width="9.44140625" style="99" customWidth="1"/>
    <col min="5897" max="5897" width="9.6640625" style="99" customWidth="1"/>
    <col min="5898" max="5898" width="2.44140625" style="99" customWidth="1"/>
    <col min="5899" max="6144" width="9" style="99"/>
    <col min="6145" max="6145" width="17" style="99" customWidth="1"/>
    <col min="6146" max="6146" width="11.44140625" style="99" customWidth="1"/>
    <col min="6147" max="6147" width="7.88671875" style="99" customWidth="1"/>
    <col min="6148" max="6148" width="5.88671875" style="99" customWidth="1"/>
    <col min="6149" max="6149" width="7.88671875" style="99" customWidth="1"/>
    <col min="6150" max="6150" width="13.109375" style="99" customWidth="1"/>
    <col min="6151" max="6151" width="8.88671875" style="99" customWidth="1"/>
    <col min="6152" max="6152" width="9.44140625" style="99" customWidth="1"/>
    <col min="6153" max="6153" width="9.6640625" style="99" customWidth="1"/>
    <col min="6154" max="6154" width="2.44140625" style="99" customWidth="1"/>
    <col min="6155" max="6400" width="9" style="99"/>
    <col min="6401" max="6401" width="17" style="99" customWidth="1"/>
    <col min="6402" max="6402" width="11.44140625" style="99" customWidth="1"/>
    <col min="6403" max="6403" width="7.88671875" style="99" customWidth="1"/>
    <col min="6404" max="6404" width="5.88671875" style="99" customWidth="1"/>
    <col min="6405" max="6405" width="7.88671875" style="99" customWidth="1"/>
    <col min="6406" max="6406" width="13.109375" style="99" customWidth="1"/>
    <col min="6407" max="6407" width="8.88671875" style="99" customWidth="1"/>
    <col min="6408" max="6408" width="9.44140625" style="99" customWidth="1"/>
    <col min="6409" max="6409" width="9.6640625" style="99" customWidth="1"/>
    <col min="6410" max="6410" width="2.44140625" style="99" customWidth="1"/>
    <col min="6411" max="6656" width="9" style="99"/>
    <col min="6657" max="6657" width="17" style="99" customWidth="1"/>
    <col min="6658" max="6658" width="11.44140625" style="99" customWidth="1"/>
    <col min="6659" max="6659" width="7.88671875" style="99" customWidth="1"/>
    <col min="6660" max="6660" width="5.88671875" style="99" customWidth="1"/>
    <col min="6661" max="6661" width="7.88671875" style="99" customWidth="1"/>
    <col min="6662" max="6662" width="13.109375" style="99" customWidth="1"/>
    <col min="6663" max="6663" width="8.88671875" style="99" customWidth="1"/>
    <col min="6664" max="6664" width="9.44140625" style="99" customWidth="1"/>
    <col min="6665" max="6665" width="9.6640625" style="99" customWidth="1"/>
    <col min="6666" max="6666" width="2.44140625" style="99" customWidth="1"/>
    <col min="6667" max="6912" width="9" style="99"/>
    <col min="6913" max="6913" width="17" style="99" customWidth="1"/>
    <col min="6914" max="6914" width="11.44140625" style="99" customWidth="1"/>
    <col min="6915" max="6915" width="7.88671875" style="99" customWidth="1"/>
    <col min="6916" max="6916" width="5.88671875" style="99" customWidth="1"/>
    <col min="6917" max="6917" width="7.88671875" style="99" customWidth="1"/>
    <col min="6918" max="6918" width="13.109375" style="99" customWidth="1"/>
    <col min="6919" max="6919" width="8.88671875" style="99" customWidth="1"/>
    <col min="6920" max="6920" width="9.44140625" style="99" customWidth="1"/>
    <col min="6921" max="6921" width="9.6640625" style="99" customWidth="1"/>
    <col min="6922" max="6922" width="2.44140625" style="99" customWidth="1"/>
    <col min="6923" max="7168" width="9" style="99"/>
    <col min="7169" max="7169" width="17" style="99" customWidth="1"/>
    <col min="7170" max="7170" width="11.44140625" style="99" customWidth="1"/>
    <col min="7171" max="7171" width="7.88671875" style="99" customWidth="1"/>
    <col min="7172" max="7172" width="5.88671875" style="99" customWidth="1"/>
    <col min="7173" max="7173" width="7.88671875" style="99" customWidth="1"/>
    <col min="7174" max="7174" width="13.109375" style="99" customWidth="1"/>
    <col min="7175" max="7175" width="8.88671875" style="99" customWidth="1"/>
    <col min="7176" max="7176" width="9.44140625" style="99" customWidth="1"/>
    <col min="7177" max="7177" width="9.6640625" style="99" customWidth="1"/>
    <col min="7178" max="7178" width="2.44140625" style="99" customWidth="1"/>
    <col min="7179" max="7424" width="9" style="99"/>
    <col min="7425" max="7425" width="17" style="99" customWidth="1"/>
    <col min="7426" max="7426" width="11.44140625" style="99" customWidth="1"/>
    <col min="7427" max="7427" width="7.88671875" style="99" customWidth="1"/>
    <col min="7428" max="7428" width="5.88671875" style="99" customWidth="1"/>
    <col min="7429" max="7429" width="7.88671875" style="99" customWidth="1"/>
    <col min="7430" max="7430" width="13.109375" style="99" customWidth="1"/>
    <col min="7431" max="7431" width="8.88671875" style="99" customWidth="1"/>
    <col min="7432" max="7432" width="9.44140625" style="99" customWidth="1"/>
    <col min="7433" max="7433" width="9.6640625" style="99" customWidth="1"/>
    <col min="7434" max="7434" width="2.44140625" style="99" customWidth="1"/>
    <col min="7435" max="7680" width="9" style="99"/>
    <col min="7681" max="7681" width="17" style="99" customWidth="1"/>
    <col min="7682" max="7682" width="11.44140625" style="99" customWidth="1"/>
    <col min="7683" max="7683" width="7.88671875" style="99" customWidth="1"/>
    <col min="7684" max="7684" width="5.88671875" style="99" customWidth="1"/>
    <col min="7685" max="7685" width="7.88671875" style="99" customWidth="1"/>
    <col min="7686" max="7686" width="13.109375" style="99" customWidth="1"/>
    <col min="7687" max="7687" width="8.88671875" style="99" customWidth="1"/>
    <col min="7688" max="7688" width="9.44140625" style="99" customWidth="1"/>
    <col min="7689" max="7689" width="9.6640625" style="99" customWidth="1"/>
    <col min="7690" max="7690" width="2.44140625" style="99" customWidth="1"/>
    <col min="7691" max="7936" width="9" style="99"/>
    <col min="7937" max="7937" width="17" style="99" customWidth="1"/>
    <col min="7938" max="7938" width="11.44140625" style="99" customWidth="1"/>
    <col min="7939" max="7939" width="7.88671875" style="99" customWidth="1"/>
    <col min="7940" max="7940" width="5.88671875" style="99" customWidth="1"/>
    <col min="7941" max="7941" width="7.88671875" style="99" customWidth="1"/>
    <col min="7942" max="7942" width="13.109375" style="99" customWidth="1"/>
    <col min="7943" max="7943" width="8.88671875" style="99" customWidth="1"/>
    <col min="7944" max="7944" width="9.44140625" style="99" customWidth="1"/>
    <col min="7945" max="7945" width="9.6640625" style="99" customWidth="1"/>
    <col min="7946" max="7946" width="2.44140625" style="99" customWidth="1"/>
    <col min="7947" max="8192" width="9" style="99"/>
    <col min="8193" max="8193" width="17" style="99" customWidth="1"/>
    <col min="8194" max="8194" width="11.44140625" style="99" customWidth="1"/>
    <col min="8195" max="8195" width="7.88671875" style="99" customWidth="1"/>
    <col min="8196" max="8196" width="5.88671875" style="99" customWidth="1"/>
    <col min="8197" max="8197" width="7.88671875" style="99" customWidth="1"/>
    <col min="8198" max="8198" width="13.109375" style="99" customWidth="1"/>
    <col min="8199" max="8199" width="8.88671875" style="99" customWidth="1"/>
    <col min="8200" max="8200" width="9.44140625" style="99" customWidth="1"/>
    <col min="8201" max="8201" width="9.6640625" style="99" customWidth="1"/>
    <col min="8202" max="8202" width="2.44140625" style="99" customWidth="1"/>
    <col min="8203" max="8448" width="9" style="99"/>
    <col min="8449" max="8449" width="17" style="99" customWidth="1"/>
    <col min="8450" max="8450" width="11.44140625" style="99" customWidth="1"/>
    <col min="8451" max="8451" width="7.88671875" style="99" customWidth="1"/>
    <col min="8452" max="8452" width="5.88671875" style="99" customWidth="1"/>
    <col min="8453" max="8453" width="7.88671875" style="99" customWidth="1"/>
    <col min="8454" max="8454" width="13.109375" style="99" customWidth="1"/>
    <col min="8455" max="8455" width="8.88671875" style="99" customWidth="1"/>
    <col min="8456" max="8456" width="9.44140625" style="99" customWidth="1"/>
    <col min="8457" max="8457" width="9.6640625" style="99" customWidth="1"/>
    <col min="8458" max="8458" width="2.44140625" style="99" customWidth="1"/>
    <col min="8459" max="8704" width="9" style="99"/>
    <col min="8705" max="8705" width="17" style="99" customWidth="1"/>
    <col min="8706" max="8706" width="11.44140625" style="99" customWidth="1"/>
    <col min="8707" max="8707" width="7.88671875" style="99" customWidth="1"/>
    <col min="8708" max="8708" width="5.88671875" style="99" customWidth="1"/>
    <col min="8709" max="8709" width="7.88671875" style="99" customWidth="1"/>
    <col min="8710" max="8710" width="13.109375" style="99" customWidth="1"/>
    <col min="8711" max="8711" width="8.88671875" style="99" customWidth="1"/>
    <col min="8712" max="8712" width="9.44140625" style="99" customWidth="1"/>
    <col min="8713" max="8713" width="9.6640625" style="99" customWidth="1"/>
    <col min="8714" max="8714" width="2.44140625" style="99" customWidth="1"/>
    <col min="8715" max="8960" width="9" style="99"/>
    <col min="8961" max="8961" width="17" style="99" customWidth="1"/>
    <col min="8962" max="8962" width="11.44140625" style="99" customWidth="1"/>
    <col min="8963" max="8963" width="7.88671875" style="99" customWidth="1"/>
    <col min="8964" max="8964" width="5.88671875" style="99" customWidth="1"/>
    <col min="8965" max="8965" width="7.88671875" style="99" customWidth="1"/>
    <col min="8966" max="8966" width="13.109375" style="99" customWidth="1"/>
    <col min="8967" max="8967" width="8.88671875" style="99" customWidth="1"/>
    <col min="8968" max="8968" width="9.44140625" style="99" customWidth="1"/>
    <col min="8969" max="8969" width="9.6640625" style="99" customWidth="1"/>
    <col min="8970" max="8970" width="2.44140625" style="99" customWidth="1"/>
    <col min="8971" max="9216" width="9" style="99"/>
    <col min="9217" max="9217" width="17" style="99" customWidth="1"/>
    <col min="9218" max="9218" width="11.44140625" style="99" customWidth="1"/>
    <col min="9219" max="9219" width="7.88671875" style="99" customWidth="1"/>
    <col min="9220" max="9220" width="5.88671875" style="99" customWidth="1"/>
    <col min="9221" max="9221" width="7.88671875" style="99" customWidth="1"/>
    <col min="9222" max="9222" width="13.109375" style="99" customWidth="1"/>
    <col min="9223" max="9223" width="8.88671875" style="99" customWidth="1"/>
    <col min="9224" max="9224" width="9.44140625" style="99" customWidth="1"/>
    <col min="9225" max="9225" width="9.6640625" style="99" customWidth="1"/>
    <col min="9226" max="9226" width="2.44140625" style="99" customWidth="1"/>
    <col min="9227" max="9472" width="9" style="99"/>
    <col min="9473" max="9473" width="17" style="99" customWidth="1"/>
    <col min="9474" max="9474" width="11.44140625" style="99" customWidth="1"/>
    <col min="9475" max="9475" width="7.88671875" style="99" customWidth="1"/>
    <col min="9476" max="9476" width="5.88671875" style="99" customWidth="1"/>
    <col min="9477" max="9477" width="7.88671875" style="99" customWidth="1"/>
    <col min="9478" max="9478" width="13.109375" style="99" customWidth="1"/>
    <col min="9479" max="9479" width="8.88671875" style="99" customWidth="1"/>
    <col min="9480" max="9480" width="9.44140625" style="99" customWidth="1"/>
    <col min="9481" max="9481" width="9.6640625" style="99" customWidth="1"/>
    <col min="9482" max="9482" width="2.44140625" style="99" customWidth="1"/>
    <col min="9483" max="9728" width="9" style="99"/>
    <col min="9729" max="9729" width="17" style="99" customWidth="1"/>
    <col min="9730" max="9730" width="11.44140625" style="99" customWidth="1"/>
    <col min="9731" max="9731" width="7.88671875" style="99" customWidth="1"/>
    <col min="9732" max="9732" width="5.88671875" style="99" customWidth="1"/>
    <col min="9733" max="9733" width="7.88671875" style="99" customWidth="1"/>
    <col min="9734" max="9734" width="13.109375" style="99" customWidth="1"/>
    <col min="9735" max="9735" width="8.88671875" style="99" customWidth="1"/>
    <col min="9736" max="9736" width="9.44140625" style="99" customWidth="1"/>
    <col min="9737" max="9737" width="9.6640625" style="99" customWidth="1"/>
    <col min="9738" max="9738" width="2.44140625" style="99" customWidth="1"/>
    <col min="9739" max="9984" width="9" style="99"/>
    <col min="9985" max="9985" width="17" style="99" customWidth="1"/>
    <col min="9986" max="9986" width="11.44140625" style="99" customWidth="1"/>
    <col min="9987" max="9987" width="7.88671875" style="99" customWidth="1"/>
    <col min="9988" max="9988" width="5.88671875" style="99" customWidth="1"/>
    <col min="9989" max="9989" width="7.88671875" style="99" customWidth="1"/>
    <col min="9990" max="9990" width="13.109375" style="99" customWidth="1"/>
    <col min="9991" max="9991" width="8.88671875" style="99" customWidth="1"/>
    <col min="9992" max="9992" width="9.44140625" style="99" customWidth="1"/>
    <col min="9993" max="9993" width="9.6640625" style="99" customWidth="1"/>
    <col min="9994" max="9994" width="2.44140625" style="99" customWidth="1"/>
    <col min="9995" max="10240" width="9" style="99"/>
    <col min="10241" max="10241" width="17" style="99" customWidth="1"/>
    <col min="10242" max="10242" width="11.44140625" style="99" customWidth="1"/>
    <col min="10243" max="10243" width="7.88671875" style="99" customWidth="1"/>
    <col min="10244" max="10244" width="5.88671875" style="99" customWidth="1"/>
    <col min="10245" max="10245" width="7.88671875" style="99" customWidth="1"/>
    <col min="10246" max="10246" width="13.109375" style="99" customWidth="1"/>
    <col min="10247" max="10247" width="8.88671875" style="99" customWidth="1"/>
    <col min="10248" max="10248" width="9.44140625" style="99" customWidth="1"/>
    <col min="10249" max="10249" width="9.6640625" style="99" customWidth="1"/>
    <col min="10250" max="10250" width="2.44140625" style="99" customWidth="1"/>
    <col min="10251" max="10496" width="9" style="99"/>
    <col min="10497" max="10497" width="17" style="99" customWidth="1"/>
    <col min="10498" max="10498" width="11.44140625" style="99" customWidth="1"/>
    <col min="10499" max="10499" width="7.88671875" style="99" customWidth="1"/>
    <col min="10500" max="10500" width="5.88671875" style="99" customWidth="1"/>
    <col min="10501" max="10501" width="7.88671875" style="99" customWidth="1"/>
    <col min="10502" max="10502" width="13.109375" style="99" customWidth="1"/>
    <col min="10503" max="10503" width="8.88671875" style="99" customWidth="1"/>
    <col min="10504" max="10504" width="9.44140625" style="99" customWidth="1"/>
    <col min="10505" max="10505" width="9.6640625" style="99" customWidth="1"/>
    <col min="10506" max="10506" width="2.44140625" style="99" customWidth="1"/>
    <col min="10507" max="10752" width="9" style="99"/>
    <col min="10753" max="10753" width="17" style="99" customWidth="1"/>
    <col min="10754" max="10754" width="11.44140625" style="99" customWidth="1"/>
    <col min="10755" max="10755" width="7.88671875" style="99" customWidth="1"/>
    <col min="10756" max="10756" width="5.88671875" style="99" customWidth="1"/>
    <col min="10757" max="10757" width="7.88671875" style="99" customWidth="1"/>
    <col min="10758" max="10758" width="13.109375" style="99" customWidth="1"/>
    <col min="10759" max="10759" width="8.88671875" style="99" customWidth="1"/>
    <col min="10760" max="10760" width="9.44140625" style="99" customWidth="1"/>
    <col min="10761" max="10761" width="9.6640625" style="99" customWidth="1"/>
    <col min="10762" max="10762" width="2.44140625" style="99" customWidth="1"/>
    <col min="10763" max="11008" width="9" style="99"/>
    <col min="11009" max="11009" width="17" style="99" customWidth="1"/>
    <col min="11010" max="11010" width="11.44140625" style="99" customWidth="1"/>
    <col min="11011" max="11011" width="7.88671875" style="99" customWidth="1"/>
    <col min="11012" max="11012" width="5.88671875" style="99" customWidth="1"/>
    <col min="11013" max="11013" width="7.88671875" style="99" customWidth="1"/>
    <col min="11014" max="11014" width="13.109375" style="99" customWidth="1"/>
    <col min="11015" max="11015" width="8.88671875" style="99" customWidth="1"/>
    <col min="11016" max="11016" width="9.44140625" style="99" customWidth="1"/>
    <col min="11017" max="11017" width="9.6640625" style="99" customWidth="1"/>
    <col min="11018" max="11018" width="2.44140625" style="99" customWidth="1"/>
    <col min="11019" max="11264" width="9" style="99"/>
    <col min="11265" max="11265" width="17" style="99" customWidth="1"/>
    <col min="11266" max="11266" width="11.44140625" style="99" customWidth="1"/>
    <col min="11267" max="11267" width="7.88671875" style="99" customWidth="1"/>
    <col min="11268" max="11268" width="5.88671875" style="99" customWidth="1"/>
    <col min="11269" max="11269" width="7.88671875" style="99" customWidth="1"/>
    <col min="11270" max="11270" width="13.109375" style="99" customWidth="1"/>
    <col min="11271" max="11271" width="8.88671875" style="99" customWidth="1"/>
    <col min="11272" max="11272" width="9.44140625" style="99" customWidth="1"/>
    <col min="11273" max="11273" width="9.6640625" style="99" customWidth="1"/>
    <col min="11274" max="11274" width="2.44140625" style="99" customWidth="1"/>
    <col min="11275" max="11520" width="9" style="99"/>
    <col min="11521" max="11521" width="17" style="99" customWidth="1"/>
    <col min="11522" max="11522" width="11.44140625" style="99" customWidth="1"/>
    <col min="11523" max="11523" width="7.88671875" style="99" customWidth="1"/>
    <col min="11524" max="11524" width="5.88671875" style="99" customWidth="1"/>
    <col min="11525" max="11525" width="7.88671875" style="99" customWidth="1"/>
    <col min="11526" max="11526" width="13.109375" style="99" customWidth="1"/>
    <col min="11527" max="11527" width="8.88671875" style="99" customWidth="1"/>
    <col min="11528" max="11528" width="9.44140625" style="99" customWidth="1"/>
    <col min="11529" max="11529" width="9.6640625" style="99" customWidth="1"/>
    <col min="11530" max="11530" width="2.44140625" style="99" customWidth="1"/>
    <col min="11531" max="11776" width="9" style="99"/>
    <col min="11777" max="11777" width="17" style="99" customWidth="1"/>
    <col min="11778" max="11778" width="11.44140625" style="99" customWidth="1"/>
    <col min="11779" max="11779" width="7.88671875" style="99" customWidth="1"/>
    <col min="11780" max="11780" width="5.88671875" style="99" customWidth="1"/>
    <col min="11781" max="11781" width="7.88671875" style="99" customWidth="1"/>
    <col min="11782" max="11782" width="13.109375" style="99" customWidth="1"/>
    <col min="11783" max="11783" width="8.88671875" style="99" customWidth="1"/>
    <col min="11784" max="11784" width="9.44140625" style="99" customWidth="1"/>
    <col min="11785" max="11785" width="9.6640625" style="99" customWidth="1"/>
    <col min="11786" max="11786" width="2.44140625" style="99" customWidth="1"/>
    <col min="11787" max="12032" width="9" style="99"/>
    <col min="12033" max="12033" width="17" style="99" customWidth="1"/>
    <col min="12034" max="12034" width="11.44140625" style="99" customWidth="1"/>
    <col min="12035" max="12035" width="7.88671875" style="99" customWidth="1"/>
    <col min="12036" max="12036" width="5.88671875" style="99" customWidth="1"/>
    <col min="12037" max="12037" width="7.88671875" style="99" customWidth="1"/>
    <col min="12038" max="12038" width="13.109375" style="99" customWidth="1"/>
    <col min="12039" max="12039" width="8.88671875" style="99" customWidth="1"/>
    <col min="12040" max="12040" width="9.44140625" style="99" customWidth="1"/>
    <col min="12041" max="12041" width="9.6640625" style="99" customWidth="1"/>
    <col min="12042" max="12042" width="2.44140625" style="99" customWidth="1"/>
    <col min="12043" max="12288" width="9" style="99"/>
    <col min="12289" max="12289" width="17" style="99" customWidth="1"/>
    <col min="12290" max="12290" width="11.44140625" style="99" customWidth="1"/>
    <col min="12291" max="12291" width="7.88671875" style="99" customWidth="1"/>
    <col min="12292" max="12292" width="5.88671875" style="99" customWidth="1"/>
    <col min="12293" max="12293" width="7.88671875" style="99" customWidth="1"/>
    <col min="12294" max="12294" width="13.109375" style="99" customWidth="1"/>
    <col min="12295" max="12295" width="8.88671875" style="99" customWidth="1"/>
    <col min="12296" max="12296" width="9.44140625" style="99" customWidth="1"/>
    <col min="12297" max="12297" width="9.6640625" style="99" customWidth="1"/>
    <col min="12298" max="12298" width="2.44140625" style="99" customWidth="1"/>
    <col min="12299" max="12544" width="9" style="99"/>
    <col min="12545" max="12545" width="17" style="99" customWidth="1"/>
    <col min="12546" max="12546" width="11.44140625" style="99" customWidth="1"/>
    <col min="12547" max="12547" width="7.88671875" style="99" customWidth="1"/>
    <col min="12548" max="12548" width="5.88671875" style="99" customWidth="1"/>
    <col min="12549" max="12549" width="7.88671875" style="99" customWidth="1"/>
    <col min="12550" max="12550" width="13.109375" style="99" customWidth="1"/>
    <col min="12551" max="12551" width="8.88671875" style="99" customWidth="1"/>
    <col min="12552" max="12552" width="9.44140625" style="99" customWidth="1"/>
    <col min="12553" max="12553" width="9.6640625" style="99" customWidth="1"/>
    <col min="12554" max="12554" width="2.44140625" style="99" customWidth="1"/>
    <col min="12555" max="12800" width="9" style="99"/>
    <col min="12801" max="12801" width="17" style="99" customWidth="1"/>
    <col min="12802" max="12802" width="11.44140625" style="99" customWidth="1"/>
    <col min="12803" max="12803" width="7.88671875" style="99" customWidth="1"/>
    <col min="12804" max="12804" width="5.88671875" style="99" customWidth="1"/>
    <col min="12805" max="12805" width="7.88671875" style="99" customWidth="1"/>
    <col min="12806" max="12806" width="13.109375" style="99" customWidth="1"/>
    <col min="12807" max="12807" width="8.88671875" style="99" customWidth="1"/>
    <col min="12808" max="12808" width="9.44140625" style="99" customWidth="1"/>
    <col min="12809" max="12809" width="9.6640625" style="99" customWidth="1"/>
    <col min="12810" max="12810" width="2.44140625" style="99" customWidth="1"/>
    <col min="12811" max="13056" width="9" style="99"/>
    <col min="13057" max="13057" width="17" style="99" customWidth="1"/>
    <col min="13058" max="13058" width="11.44140625" style="99" customWidth="1"/>
    <col min="13059" max="13059" width="7.88671875" style="99" customWidth="1"/>
    <col min="13060" max="13060" width="5.88671875" style="99" customWidth="1"/>
    <col min="13061" max="13061" width="7.88671875" style="99" customWidth="1"/>
    <col min="13062" max="13062" width="13.109375" style="99" customWidth="1"/>
    <col min="13063" max="13063" width="8.88671875" style="99" customWidth="1"/>
    <col min="13064" max="13064" width="9.44140625" style="99" customWidth="1"/>
    <col min="13065" max="13065" width="9.6640625" style="99" customWidth="1"/>
    <col min="13066" max="13066" width="2.44140625" style="99" customWidth="1"/>
    <col min="13067" max="13312" width="9" style="99"/>
    <col min="13313" max="13313" width="17" style="99" customWidth="1"/>
    <col min="13314" max="13314" width="11.44140625" style="99" customWidth="1"/>
    <col min="13315" max="13315" width="7.88671875" style="99" customWidth="1"/>
    <col min="13316" max="13316" width="5.88671875" style="99" customWidth="1"/>
    <col min="13317" max="13317" width="7.88671875" style="99" customWidth="1"/>
    <col min="13318" max="13318" width="13.109375" style="99" customWidth="1"/>
    <col min="13319" max="13319" width="8.88671875" style="99" customWidth="1"/>
    <col min="13320" max="13320" width="9.44140625" style="99" customWidth="1"/>
    <col min="13321" max="13321" width="9.6640625" style="99" customWidth="1"/>
    <col min="13322" max="13322" width="2.44140625" style="99" customWidth="1"/>
    <col min="13323" max="13568" width="9" style="99"/>
    <col min="13569" max="13569" width="17" style="99" customWidth="1"/>
    <col min="13570" max="13570" width="11.44140625" style="99" customWidth="1"/>
    <col min="13571" max="13571" width="7.88671875" style="99" customWidth="1"/>
    <col min="13572" max="13572" width="5.88671875" style="99" customWidth="1"/>
    <col min="13573" max="13573" width="7.88671875" style="99" customWidth="1"/>
    <col min="13574" max="13574" width="13.109375" style="99" customWidth="1"/>
    <col min="13575" max="13575" width="8.88671875" style="99" customWidth="1"/>
    <col min="13576" max="13576" width="9.44140625" style="99" customWidth="1"/>
    <col min="13577" max="13577" width="9.6640625" style="99" customWidth="1"/>
    <col min="13578" max="13578" width="2.44140625" style="99" customWidth="1"/>
    <col min="13579" max="13824" width="9" style="99"/>
    <col min="13825" max="13825" width="17" style="99" customWidth="1"/>
    <col min="13826" max="13826" width="11.44140625" style="99" customWidth="1"/>
    <col min="13827" max="13827" width="7.88671875" style="99" customWidth="1"/>
    <col min="13828" max="13828" width="5.88671875" style="99" customWidth="1"/>
    <col min="13829" max="13829" width="7.88671875" style="99" customWidth="1"/>
    <col min="13830" max="13830" width="13.109375" style="99" customWidth="1"/>
    <col min="13831" max="13831" width="8.88671875" style="99" customWidth="1"/>
    <col min="13832" max="13832" width="9.44140625" style="99" customWidth="1"/>
    <col min="13833" max="13833" width="9.6640625" style="99" customWidth="1"/>
    <col min="13834" max="13834" width="2.44140625" style="99" customWidth="1"/>
    <col min="13835" max="14080" width="9" style="99"/>
    <col min="14081" max="14081" width="17" style="99" customWidth="1"/>
    <col min="14082" max="14082" width="11.44140625" style="99" customWidth="1"/>
    <col min="14083" max="14083" width="7.88671875" style="99" customWidth="1"/>
    <col min="14084" max="14084" width="5.88671875" style="99" customWidth="1"/>
    <col min="14085" max="14085" width="7.88671875" style="99" customWidth="1"/>
    <col min="14086" max="14086" width="13.109375" style="99" customWidth="1"/>
    <col min="14087" max="14087" width="8.88671875" style="99" customWidth="1"/>
    <col min="14088" max="14088" width="9.44140625" style="99" customWidth="1"/>
    <col min="14089" max="14089" width="9.6640625" style="99" customWidth="1"/>
    <col min="14090" max="14090" width="2.44140625" style="99" customWidth="1"/>
    <col min="14091" max="14336" width="9" style="99"/>
    <col min="14337" max="14337" width="17" style="99" customWidth="1"/>
    <col min="14338" max="14338" width="11.44140625" style="99" customWidth="1"/>
    <col min="14339" max="14339" width="7.88671875" style="99" customWidth="1"/>
    <col min="14340" max="14340" width="5.88671875" style="99" customWidth="1"/>
    <col min="14341" max="14341" width="7.88671875" style="99" customWidth="1"/>
    <col min="14342" max="14342" width="13.109375" style="99" customWidth="1"/>
    <col min="14343" max="14343" width="8.88671875" style="99" customWidth="1"/>
    <col min="14344" max="14344" width="9.44140625" style="99" customWidth="1"/>
    <col min="14345" max="14345" width="9.6640625" style="99" customWidth="1"/>
    <col min="14346" max="14346" width="2.44140625" style="99" customWidth="1"/>
    <col min="14347" max="14592" width="9" style="99"/>
    <col min="14593" max="14593" width="17" style="99" customWidth="1"/>
    <col min="14594" max="14594" width="11.44140625" style="99" customWidth="1"/>
    <col min="14595" max="14595" width="7.88671875" style="99" customWidth="1"/>
    <col min="14596" max="14596" width="5.88671875" style="99" customWidth="1"/>
    <col min="14597" max="14597" width="7.88671875" style="99" customWidth="1"/>
    <col min="14598" max="14598" width="13.109375" style="99" customWidth="1"/>
    <col min="14599" max="14599" width="8.88671875" style="99" customWidth="1"/>
    <col min="14600" max="14600" width="9.44140625" style="99" customWidth="1"/>
    <col min="14601" max="14601" width="9.6640625" style="99" customWidth="1"/>
    <col min="14602" max="14602" width="2.44140625" style="99" customWidth="1"/>
    <col min="14603" max="14848" width="9" style="99"/>
    <col min="14849" max="14849" width="17" style="99" customWidth="1"/>
    <col min="14850" max="14850" width="11.44140625" style="99" customWidth="1"/>
    <col min="14851" max="14851" width="7.88671875" style="99" customWidth="1"/>
    <col min="14852" max="14852" width="5.88671875" style="99" customWidth="1"/>
    <col min="14853" max="14853" width="7.88671875" style="99" customWidth="1"/>
    <col min="14854" max="14854" width="13.109375" style="99" customWidth="1"/>
    <col min="14855" max="14855" width="8.88671875" style="99" customWidth="1"/>
    <col min="14856" max="14856" width="9.44140625" style="99" customWidth="1"/>
    <col min="14857" max="14857" width="9.6640625" style="99" customWidth="1"/>
    <col min="14858" max="14858" width="2.44140625" style="99" customWidth="1"/>
    <col min="14859" max="15104" width="9" style="99"/>
    <col min="15105" max="15105" width="17" style="99" customWidth="1"/>
    <col min="15106" max="15106" width="11.44140625" style="99" customWidth="1"/>
    <col min="15107" max="15107" width="7.88671875" style="99" customWidth="1"/>
    <col min="15108" max="15108" width="5.88671875" style="99" customWidth="1"/>
    <col min="15109" max="15109" width="7.88671875" style="99" customWidth="1"/>
    <col min="15110" max="15110" width="13.109375" style="99" customWidth="1"/>
    <col min="15111" max="15111" width="8.88671875" style="99" customWidth="1"/>
    <col min="15112" max="15112" width="9.44140625" style="99" customWidth="1"/>
    <col min="15113" max="15113" width="9.6640625" style="99" customWidth="1"/>
    <col min="15114" max="15114" width="2.44140625" style="99" customWidth="1"/>
    <col min="15115" max="15360" width="9" style="99"/>
    <col min="15361" max="15361" width="17" style="99" customWidth="1"/>
    <col min="15362" max="15362" width="11.44140625" style="99" customWidth="1"/>
    <col min="15363" max="15363" width="7.88671875" style="99" customWidth="1"/>
    <col min="15364" max="15364" width="5.88671875" style="99" customWidth="1"/>
    <col min="15365" max="15365" width="7.88671875" style="99" customWidth="1"/>
    <col min="15366" max="15366" width="13.109375" style="99" customWidth="1"/>
    <col min="15367" max="15367" width="8.88671875" style="99" customWidth="1"/>
    <col min="15368" max="15368" width="9.44140625" style="99" customWidth="1"/>
    <col min="15369" max="15369" width="9.6640625" style="99" customWidth="1"/>
    <col min="15370" max="15370" width="2.44140625" style="99" customWidth="1"/>
    <col min="15371" max="15616" width="9" style="99"/>
    <col min="15617" max="15617" width="17" style="99" customWidth="1"/>
    <col min="15618" max="15618" width="11.44140625" style="99" customWidth="1"/>
    <col min="15619" max="15619" width="7.88671875" style="99" customWidth="1"/>
    <col min="15620" max="15620" width="5.88671875" style="99" customWidth="1"/>
    <col min="15621" max="15621" width="7.88671875" style="99" customWidth="1"/>
    <col min="15622" max="15622" width="13.109375" style="99" customWidth="1"/>
    <col min="15623" max="15623" width="8.88671875" style="99" customWidth="1"/>
    <col min="15624" max="15624" width="9.44140625" style="99" customWidth="1"/>
    <col min="15625" max="15625" width="9.6640625" style="99" customWidth="1"/>
    <col min="15626" max="15626" width="2.44140625" style="99" customWidth="1"/>
    <col min="15627" max="15872" width="9" style="99"/>
    <col min="15873" max="15873" width="17" style="99" customWidth="1"/>
    <col min="15874" max="15874" width="11.44140625" style="99" customWidth="1"/>
    <col min="15875" max="15875" width="7.88671875" style="99" customWidth="1"/>
    <col min="15876" max="15876" width="5.88671875" style="99" customWidth="1"/>
    <col min="15877" max="15877" width="7.88671875" style="99" customWidth="1"/>
    <col min="15878" max="15878" width="13.109375" style="99" customWidth="1"/>
    <col min="15879" max="15879" width="8.88671875" style="99" customWidth="1"/>
    <col min="15880" max="15880" width="9.44140625" style="99" customWidth="1"/>
    <col min="15881" max="15881" width="9.6640625" style="99" customWidth="1"/>
    <col min="15882" max="15882" width="2.44140625" style="99" customWidth="1"/>
    <col min="15883" max="16128" width="9" style="99"/>
    <col min="16129" max="16129" width="17" style="99" customWidth="1"/>
    <col min="16130" max="16130" width="11.44140625" style="99" customWidth="1"/>
    <col min="16131" max="16131" width="7.88671875" style="99" customWidth="1"/>
    <col min="16132" max="16132" width="5.88671875" style="99" customWidth="1"/>
    <col min="16133" max="16133" width="7.88671875" style="99" customWidth="1"/>
    <col min="16134" max="16134" width="13.109375" style="99" customWidth="1"/>
    <col min="16135" max="16135" width="8.88671875" style="99" customWidth="1"/>
    <col min="16136" max="16136" width="9.44140625" style="99" customWidth="1"/>
    <col min="16137" max="16137" width="9.6640625" style="99" customWidth="1"/>
    <col min="16138" max="16138" width="2.44140625" style="99" customWidth="1"/>
    <col min="16139" max="16384" width="9" style="99"/>
  </cols>
  <sheetData>
    <row r="1" spans="1:16" ht="16.8" x14ac:dyDescent="0.25">
      <c r="A1" s="111" t="s">
        <v>30</v>
      </c>
      <c r="B1" s="111" t="s">
        <v>31</v>
      </c>
      <c r="C1" s="111" t="s">
        <v>32</v>
      </c>
      <c r="D1" s="19"/>
      <c r="E1" s="99" t="s">
        <v>33</v>
      </c>
      <c r="O1" s="111" t="s">
        <v>30</v>
      </c>
      <c r="P1" s="111" t="s">
        <v>32</v>
      </c>
    </row>
    <row r="2" spans="1:16" x14ac:dyDescent="0.25">
      <c r="A2" s="110">
        <v>14</v>
      </c>
      <c r="B2" s="109">
        <f t="shared" ref="B2:B10" si="0">A2^2</f>
        <v>196</v>
      </c>
      <c r="C2" s="109">
        <v>200</v>
      </c>
      <c r="D2" s="19"/>
      <c r="E2" s="108" t="s">
        <v>34</v>
      </c>
      <c r="F2" s="107">
        <f>B31</f>
        <v>-22.011236360003835</v>
      </c>
      <c r="O2" s="110">
        <v>14</v>
      </c>
      <c r="P2" s="109">
        <v>200</v>
      </c>
    </row>
    <row r="3" spans="1:16" x14ac:dyDescent="0.25">
      <c r="A3" s="106">
        <v>9</v>
      </c>
      <c r="B3" s="105">
        <f t="shared" si="0"/>
        <v>81</v>
      </c>
      <c r="C3" s="105">
        <v>74</v>
      </c>
      <c r="D3" s="19"/>
      <c r="E3" s="108" t="s">
        <v>35</v>
      </c>
      <c r="F3" s="107">
        <f>B32</f>
        <v>3.3848648193379929</v>
      </c>
      <c r="O3" s="106">
        <v>9</v>
      </c>
      <c r="P3" s="105">
        <v>74</v>
      </c>
    </row>
    <row r="4" spans="1:16" x14ac:dyDescent="0.25">
      <c r="A4" s="106">
        <v>6</v>
      </c>
      <c r="B4" s="105">
        <f t="shared" si="0"/>
        <v>36</v>
      </c>
      <c r="C4" s="105">
        <v>29</v>
      </c>
      <c r="D4" s="19"/>
      <c r="E4" s="108" t="s">
        <v>36</v>
      </c>
      <c r="F4" s="107">
        <f>B33</f>
        <v>0.93733035086447858</v>
      </c>
      <c r="O4" s="106">
        <v>6</v>
      </c>
      <c r="P4" s="105">
        <v>29</v>
      </c>
    </row>
    <row r="5" spans="1:16" x14ac:dyDescent="0.25">
      <c r="A5" s="106">
        <v>21</v>
      </c>
      <c r="B5" s="105">
        <f t="shared" si="0"/>
        <v>441</v>
      </c>
      <c r="C5" s="105">
        <v>456</v>
      </c>
      <c r="D5" s="19"/>
      <c r="E5" s="107" t="s">
        <v>37</v>
      </c>
      <c r="F5" s="107">
        <f>B20</f>
        <v>0.99312428640651795</v>
      </c>
      <c r="O5" s="106">
        <v>21</v>
      </c>
      <c r="P5" s="105">
        <v>456</v>
      </c>
    </row>
    <row r="6" spans="1:16" x14ac:dyDescent="0.25">
      <c r="A6" s="106">
        <v>17</v>
      </c>
      <c r="B6" s="105">
        <f t="shared" si="0"/>
        <v>289</v>
      </c>
      <c r="C6" s="105">
        <v>320</v>
      </c>
      <c r="D6" s="19"/>
      <c r="E6" s="99" t="s">
        <v>38</v>
      </c>
      <c r="O6" s="106">
        <v>17</v>
      </c>
      <c r="P6" s="105">
        <v>320</v>
      </c>
    </row>
    <row r="7" spans="1:16" x14ac:dyDescent="0.25">
      <c r="A7" s="106">
        <v>15</v>
      </c>
      <c r="B7" s="105">
        <f t="shared" si="0"/>
        <v>225</v>
      </c>
      <c r="C7" s="105">
        <v>247</v>
      </c>
      <c r="D7" s="19"/>
      <c r="E7" s="108" t="s">
        <v>34</v>
      </c>
      <c r="F7" s="107">
        <f>M31</f>
        <v>-147.26963601532555</v>
      </c>
      <c r="O7" s="106">
        <v>15</v>
      </c>
      <c r="P7" s="105">
        <v>247</v>
      </c>
    </row>
    <row r="8" spans="1:16" x14ac:dyDescent="0.25">
      <c r="A8" s="106">
        <v>8</v>
      </c>
      <c r="B8" s="105">
        <f t="shared" si="0"/>
        <v>64</v>
      </c>
      <c r="C8" s="105">
        <v>82</v>
      </c>
      <c r="D8" s="19"/>
      <c r="E8" s="108" t="s">
        <v>35</v>
      </c>
      <c r="F8" s="107">
        <f>M32</f>
        <v>27.127873563218383</v>
      </c>
      <c r="O8" s="106">
        <v>8</v>
      </c>
      <c r="P8" s="105">
        <v>82</v>
      </c>
    </row>
    <row r="9" spans="1:16" x14ac:dyDescent="0.25">
      <c r="A9" s="106">
        <v>5</v>
      </c>
      <c r="B9" s="105">
        <f t="shared" si="0"/>
        <v>25</v>
      </c>
      <c r="C9" s="105">
        <v>21</v>
      </c>
      <c r="D9" s="19"/>
      <c r="E9" s="107" t="s">
        <v>37</v>
      </c>
      <c r="F9" s="107">
        <f>M20</f>
        <v>0.96619734472268881</v>
      </c>
      <c r="O9" s="106">
        <v>5</v>
      </c>
      <c r="P9" s="105">
        <v>21</v>
      </c>
    </row>
    <row r="10" spans="1:16" ht="15" thickBot="1" x14ac:dyDescent="0.3">
      <c r="A10" s="104">
        <v>10</v>
      </c>
      <c r="B10" s="103">
        <f t="shared" si="0"/>
        <v>100</v>
      </c>
      <c r="C10" s="103">
        <v>94</v>
      </c>
      <c r="D10" s="19"/>
      <c r="E10" s="99" t="s">
        <v>39</v>
      </c>
      <c r="O10" s="104">
        <v>10</v>
      </c>
      <c r="P10" s="103">
        <v>94</v>
      </c>
    </row>
    <row r="11" spans="1:16" ht="15.6" thickTop="1" thickBot="1" x14ac:dyDescent="0.3">
      <c r="E11" s="129" t="s">
        <v>147</v>
      </c>
      <c r="F11" s="130"/>
    </row>
    <row r="12" spans="1:16" ht="15" thickTop="1" x14ac:dyDescent="0.25"/>
    <row r="13" spans="1:16" customFormat="1" x14ac:dyDescent="0.25"/>
    <row r="14" spans="1:16" customFormat="1" x14ac:dyDescent="0.25"/>
    <row r="15" spans="1:16" customFormat="1" x14ac:dyDescent="0.25">
      <c r="A15" t="s">
        <v>146</v>
      </c>
      <c r="L15" t="s">
        <v>146</v>
      </c>
    </row>
    <row r="16" spans="1:16" customFormat="1" ht="15" thickBot="1" x14ac:dyDescent="0.3"/>
    <row r="17" spans="1:20" customFormat="1" x14ac:dyDescent="0.25">
      <c r="A17" s="102" t="s">
        <v>145</v>
      </c>
      <c r="B17" s="102"/>
      <c r="L17" s="102" t="s">
        <v>145</v>
      </c>
      <c r="M17" s="102"/>
    </row>
    <row r="18" spans="1:20" customFormat="1" x14ac:dyDescent="0.25">
      <c r="A18" t="s">
        <v>144</v>
      </c>
      <c r="B18">
        <v>0.99741827474981049</v>
      </c>
      <c r="L18" t="s">
        <v>144</v>
      </c>
      <c r="M18">
        <v>0.9851003383576481</v>
      </c>
    </row>
    <row r="19" spans="1:20" customFormat="1" x14ac:dyDescent="0.25">
      <c r="A19" t="s">
        <v>143</v>
      </c>
      <c r="B19">
        <v>0.99484321480488846</v>
      </c>
      <c r="L19" t="s">
        <v>143</v>
      </c>
      <c r="M19">
        <v>0.97042267663235271</v>
      </c>
    </row>
    <row r="20" spans="1:20" customFormat="1" x14ac:dyDescent="0.25">
      <c r="A20" t="s">
        <v>142</v>
      </c>
      <c r="B20">
        <v>0.99312428640651795</v>
      </c>
      <c r="L20" t="s">
        <v>142</v>
      </c>
      <c r="M20">
        <v>0.96619734472268881</v>
      </c>
    </row>
    <row r="21" spans="1:20" customFormat="1" x14ac:dyDescent="0.25">
      <c r="A21" t="s">
        <v>130</v>
      </c>
      <c r="B21">
        <v>12.296830091213282</v>
      </c>
      <c r="L21" t="s">
        <v>130</v>
      </c>
      <c r="M21">
        <v>27.265263020868762</v>
      </c>
    </row>
    <row r="22" spans="1:20" customFormat="1" ht="15" thickBot="1" x14ac:dyDescent="0.3">
      <c r="A22" s="100" t="s">
        <v>141</v>
      </c>
      <c r="B22" s="100">
        <v>9</v>
      </c>
      <c r="L22" s="100" t="s">
        <v>141</v>
      </c>
      <c r="M22" s="100">
        <v>9</v>
      </c>
    </row>
    <row r="23" spans="1:20" customFormat="1" x14ac:dyDescent="0.25"/>
    <row r="24" spans="1:20" customFormat="1" ht="15" thickBot="1" x14ac:dyDescent="0.3">
      <c r="A24" t="s">
        <v>140</v>
      </c>
      <c r="L24" t="s">
        <v>140</v>
      </c>
    </row>
    <row r="25" spans="1:20" customFormat="1" x14ac:dyDescent="0.25">
      <c r="A25" s="101"/>
      <c r="B25" s="101" t="s">
        <v>139</v>
      </c>
      <c r="C25" s="101" t="s">
        <v>138</v>
      </c>
      <c r="D25" s="101" t="s">
        <v>137</v>
      </c>
      <c r="E25" s="101" t="s">
        <v>136</v>
      </c>
      <c r="F25" s="101" t="s">
        <v>135</v>
      </c>
      <c r="L25" s="101"/>
      <c r="M25" s="101" t="s">
        <v>139</v>
      </c>
      <c r="N25" s="101" t="s">
        <v>138</v>
      </c>
      <c r="O25" s="101" t="s">
        <v>137</v>
      </c>
      <c r="P25" s="101" t="s">
        <v>136</v>
      </c>
      <c r="Q25" s="101" t="s">
        <v>135</v>
      </c>
    </row>
    <row r="26" spans="1:20" customFormat="1" x14ac:dyDescent="0.25">
      <c r="A26" t="s">
        <v>134</v>
      </c>
      <c r="B26">
        <v>2</v>
      </c>
      <c r="C26">
        <v>175030.28337380255</v>
      </c>
      <c r="D26">
        <v>87515.141686901276</v>
      </c>
      <c r="E26">
        <v>578.75779802576881</v>
      </c>
      <c r="F26">
        <v>1.371314676250072E-7</v>
      </c>
      <c r="L26" t="s">
        <v>134</v>
      </c>
      <c r="M26">
        <v>1</v>
      </c>
      <c r="N26">
        <v>170733.79358237548</v>
      </c>
      <c r="O26">
        <v>170733.79358237548</v>
      </c>
      <c r="P26">
        <v>229.66779826523612</v>
      </c>
      <c r="Q26">
        <v>1.3102269021577513E-6</v>
      </c>
    </row>
    <row r="27" spans="1:20" customFormat="1" x14ac:dyDescent="0.25">
      <c r="A27" t="s">
        <v>133</v>
      </c>
      <c r="B27">
        <v>6</v>
      </c>
      <c r="C27">
        <v>907.27218175301073</v>
      </c>
      <c r="D27">
        <v>151.21203029216846</v>
      </c>
      <c r="L27" t="s">
        <v>133</v>
      </c>
      <c r="M27">
        <v>7</v>
      </c>
      <c r="N27">
        <v>5203.7619731800742</v>
      </c>
      <c r="O27">
        <v>743.39456759715347</v>
      </c>
    </row>
    <row r="28" spans="1:20" customFormat="1" ht="15" thickBot="1" x14ac:dyDescent="0.3">
      <c r="A28" s="100" t="s">
        <v>132</v>
      </c>
      <c r="B28" s="100">
        <v>8</v>
      </c>
      <c r="C28" s="100">
        <v>175937.55555555556</v>
      </c>
      <c r="D28" s="100"/>
      <c r="E28" s="100"/>
      <c r="F28" s="100"/>
      <c r="L28" s="100" t="s">
        <v>132</v>
      </c>
      <c r="M28" s="100">
        <v>8</v>
      </c>
      <c r="N28" s="100">
        <v>175937.55555555556</v>
      </c>
      <c r="O28" s="100"/>
      <c r="P28" s="100"/>
      <c r="Q28" s="100"/>
    </row>
    <row r="29" spans="1:20" customFormat="1" ht="15" thickBot="1" x14ac:dyDescent="0.3"/>
    <row r="30" spans="1:20" customFormat="1" x14ac:dyDescent="0.25">
      <c r="A30" s="101"/>
      <c r="B30" s="101" t="s">
        <v>131</v>
      </c>
      <c r="C30" s="101" t="s">
        <v>130</v>
      </c>
      <c r="D30" s="101" t="s">
        <v>129</v>
      </c>
      <c r="E30" s="101" t="s">
        <v>128</v>
      </c>
      <c r="F30" s="101" t="s">
        <v>127</v>
      </c>
      <c r="G30" s="101" t="s">
        <v>126</v>
      </c>
      <c r="H30" s="101" t="s">
        <v>125</v>
      </c>
      <c r="I30" s="101" t="s">
        <v>124</v>
      </c>
      <c r="L30" s="101"/>
      <c r="M30" s="101" t="s">
        <v>131</v>
      </c>
      <c r="N30" s="101" t="s">
        <v>130</v>
      </c>
      <c r="O30" s="101" t="s">
        <v>129</v>
      </c>
      <c r="P30" s="101" t="s">
        <v>128</v>
      </c>
      <c r="Q30" s="101" t="s">
        <v>127</v>
      </c>
      <c r="R30" s="101" t="s">
        <v>126</v>
      </c>
      <c r="S30" s="101" t="s">
        <v>125</v>
      </c>
      <c r="T30" s="101" t="s">
        <v>124</v>
      </c>
    </row>
    <row r="31" spans="1:20" customFormat="1" x14ac:dyDescent="0.25">
      <c r="A31" t="s">
        <v>123</v>
      </c>
      <c r="B31">
        <v>-22.011236360003835</v>
      </c>
      <c r="C31">
        <v>25.645709547787515</v>
      </c>
      <c r="D31">
        <v>-0.8582814337419169</v>
      </c>
      <c r="E31">
        <v>0.42369187866441849</v>
      </c>
      <c r="F31">
        <v>-84.76402698350681</v>
      </c>
      <c r="G31">
        <v>40.74155426349914</v>
      </c>
      <c r="H31">
        <v>-84.76402698350681</v>
      </c>
      <c r="I31">
        <v>40.74155426349914</v>
      </c>
      <c r="L31" t="s">
        <v>123</v>
      </c>
      <c r="M31">
        <v>-147.26963601532555</v>
      </c>
      <c r="N31">
        <v>22.775830405613203</v>
      </c>
      <c r="O31">
        <v>-6.4660490262093937</v>
      </c>
      <c r="P31">
        <v>3.4499555781088192E-4</v>
      </c>
      <c r="Q31">
        <v>-201.12591694260286</v>
      </c>
      <c r="R31">
        <v>-93.413355088048235</v>
      </c>
      <c r="S31">
        <v>-201.12591694260286</v>
      </c>
      <c r="T31">
        <v>-93.413355088048235</v>
      </c>
    </row>
    <row r="32" spans="1:20" customFormat="1" ht="15" thickBot="1" x14ac:dyDescent="0.3">
      <c r="A32" t="s">
        <v>122</v>
      </c>
      <c r="B32">
        <v>3.3848648193379929</v>
      </c>
      <c r="C32">
        <v>4.5267963856050502</v>
      </c>
      <c r="D32">
        <v>0.74773957806047264</v>
      </c>
      <c r="E32">
        <v>0.48288340810802932</v>
      </c>
      <c r="F32">
        <v>-7.6918069043192183</v>
      </c>
      <c r="G32">
        <v>14.461536542995205</v>
      </c>
      <c r="H32">
        <v>-7.6918069043192183</v>
      </c>
      <c r="I32">
        <v>14.461536542995205</v>
      </c>
      <c r="L32" s="100" t="s">
        <v>122</v>
      </c>
      <c r="M32" s="100">
        <v>27.127873563218383</v>
      </c>
      <c r="N32" s="100">
        <v>1.7900522141261899</v>
      </c>
      <c r="O32" s="100">
        <v>15.154794563610423</v>
      </c>
      <c r="P32" s="100">
        <v>1.3102269021577535E-6</v>
      </c>
      <c r="Q32" s="100">
        <v>22.895072686078233</v>
      </c>
      <c r="R32" s="100">
        <v>31.360674440358533</v>
      </c>
      <c r="S32" s="100">
        <v>22.895072686078233</v>
      </c>
      <c r="T32" s="100">
        <v>31.360674440358533</v>
      </c>
    </row>
    <row r="33" spans="1:20" ht="15" thickBot="1" x14ac:dyDescent="0.3">
      <c r="A33" s="100" t="s">
        <v>121</v>
      </c>
      <c r="B33" s="100">
        <v>0.93733035086447858</v>
      </c>
      <c r="C33" s="100">
        <v>0.17584456915164337</v>
      </c>
      <c r="D33" s="100">
        <v>5.3304481075906951</v>
      </c>
      <c r="E33" s="100">
        <v>1.7773818948078166E-3</v>
      </c>
      <c r="F33" s="100">
        <v>0.5070541906478413</v>
      </c>
      <c r="G33" s="100">
        <v>1.367606511081116</v>
      </c>
      <c r="H33" s="100">
        <v>0.5070541906478413</v>
      </c>
      <c r="I33" s="100">
        <v>1.367606511081116</v>
      </c>
      <c r="L33"/>
      <c r="M33"/>
      <c r="N33"/>
      <c r="O33"/>
      <c r="P33"/>
      <c r="Q33"/>
      <c r="R33"/>
      <c r="S33"/>
      <c r="T33"/>
    </row>
    <row r="34" spans="1:20" x14ac:dyDescent="0.25">
      <c r="A34"/>
      <c r="B34"/>
      <c r="C34"/>
      <c r="D34"/>
      <c r="E34"/>
      <c r="F34"/>
      <c r="G34"/>
      <c r="H34"/>
      <c r="I34"/>
      <c r="L34"/>
      <c r="M34"/>
      <c r="N34"/>
      <c r="O34"/>
      <c r="P34"/>
      <c r="Q34"/>
      <c r="R34"/>
      <c r="S34"/>
      <c r="T34"/>
    </row>
    <row r="35" spans="1:20" x14ac:dyDescent="0.25">
      <c r="A35"/>
      <c r="B35"/>
      <c r="C35"/>
      <c r="D35"/>
      <c r="E35"/>
      <c r="F35"/>
      <c r="G35"/>
      <c r="H35"/>
      <c r="I35"/>
      <c r="L35"/>
      <c r="M35"/>
      <c r="N35"/>
      <c r="O35"/>
      <c r="P35"/>
      <c r="Q35"/>
      <c r="R35"/>
      <c r="S35"/>
      <c r="T35"/>
    </row>
    <row r="36" spans="1:20" x14ac:dyDescent="0.25">
      <c r="A36"/>
      <c r="B36"/>
      <c r="C36"/>
      <c r="D36"/>
      <c r="E36"/>
      <c r="F36"/>
      <c r="G36"/>
      <c r="H36"/>
      <c r="I36"/>
    </row>
  </sheetData>
  <mergeCells count="1">
    <mergeCell ref="E11:F11"/>
  </mergeCells>
  <phoneticPr fontId="3" type="noConversion"/>
  <printOptions headings="1"/>
  <pageMargins left="0.75" right="0.75" top="1" bottom="1" header="0.5" footer="0.5"/>
  <pageSetup paperSize="9"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5D60B-A1D6-482E-A8EF-6D772A32C5E1}">
  <dimension ref="B1:G15"/>
  <sheetViews>
    <sheetView showGridLines="0" workbookViewId="0">
      <selection activeCell="F34" sqref="F34"/>
    </sheetView>
  </sheetViews>
  <sheetFormatPr defaultColWidth="9" defaultRowHeight="14.4" x14ac:dyDescent="0.25"/>
  <cols>
    <col min="1" max="1" width="2.109375" style="25" customWidth="1"/>
    <col min="2" max="2" width="16.44140625" style="25" customWidth="1"/>
    <col min="3" max="3" width="6.44140625" style="25" bestFit="1" customWidth="1"/>
    <col min="4" max="4" width="2.44140625" style="25" customWidth="1"/>
    <col min="5" max="5" width="9.109375" style="25" bestFit="1" customWidth="1"/>
    <col min="6" max="7" width="7.44140625" style="25" bestFit="1" customWidth="1"/>
    <col min="8" max="8" width="2.109375" style="25" customWidth="1"/>
    <col min="9" max="16384" width="9" style="25"/>
  </cols>
  <sheetData>
    <row r="1" spans="2:7" x14ac:dyDescent="0.25">
      <c r="B1" s="112" t="s">
        <v>52</v>
      </c>
      <c r="C1" s="112">
        <v>20000</v>
      </c>
      <c r="E1" s="127"/>
      <c r="F1" s="126">
        <f>C10</f>
        <v>800</v>
      </c>
      <c r="G1" s="126">
        <f>C11</f>
        <v>2000</v>
      </c>
    </row>
    <row r="2" spans="2:7" x14ac:dyDescent="0.25">
      <c r="B2" s="112" t="s">
        <v>51</v>
      </c>
      <c r="C2" s="112">
        <v>50</v>
      </c>
      <c r="E2" s="125">
        <v>70</v>
      </c>
      <c r="F2" s="123">
        <f t="dataTable" ref="F2:G8" dt2D="0" dtr="0" r1="C4"/>
        <v>1333.3333333333333</v>
      </c>
      <c r="G2" s="122">
        <v>3333.3333333333339</v>
      </c>
    </row>
    <row r="3" spans="2:7" x14ac:dyDescent="0.25">
      <c r="B3" s="112" t="s">
        <v>50</v>
      </c>
      <c r="C3" s="112">
        <v>5</v>
      </c>
      <c r="E3" s="124">
        <v>75</v>
      </c>
      <c r="F3" s="123">
        <v>1000</v>
      </c>
      <c r="G3" s="122">
        <v>2500</v>
      </c>
    </row>
    <row r="4" spans="2:7" x14ac:dyDescent="0.25">
      <c r="B4" s="112" t="s">
        <v>49</v>
      </c>
      <c r="C4" s="112">
        <v>80</v>
      </c>
      <c r="E4" s="124">
        <v>80</v>
      </c>
      <c r="F4" s="123">
        <v>800</v>
      </c>
      <c r="G4" s="122">
        <v>2000</v>
      </c>
    </row>
    <row r="5" spans="2:7" x14ac:dyDescent="0.25">
      <c r="E5" s="124">
        <v>85</v>
      </c>
      <c r="F5" s="123">
        <v>666.66666666666663</v>
      </c>
      <c r="G5" s="122">
        <v>1666.666666666667</v>
      </c>
    </row>
    <row r="6" spans="2:7" x14ac:dyDescent="0.25">
      <c r="B6" s="112" t="s">
        <v>48</v>
      </c>
      <c r="C6" s="112">
        <f>C2+C3</f>
        <v>55</v>
      </c>
      <c r="E6" s="124">
        <v>90</v>
      </c>
      <c r="F6" s="123">
        <v>571.42857142857144</v>
      </c>
      <c r="G6" s="122">
        <v>1428.5714285714284</v>
      </c>
    </row>
    <row r="7" spans="2:7" x14ac:dyDescent="0.25">
      <c r="B7" s="112" t="s">
        <v>47</v>
      </c>
      <c r="C7" s="112">
        <f>C4-C6</f>
        <v>25</v>
      </c>
      <c r="E7" s="124">
        <v>95</v>
      </c>
      <c r="F7" s="123">
        <v>500</v>
      </c>
      <c r="G7" s="122">
        <v>1250</v>
      </c>
    </row>
    <row r="8" spans="2:7" x14ac:dyDescent="0.25">
      <c r="B8" s="112" t="s">
        <v>46</v>
      </c>
      <c r="C8" s="112">
        <v>50000</v>
      </c>
      <c r="E8" s="121">
        <v>100</v>
      </c>
      <c r="F8" s="120">
        <v>444.44444444444446</v>
      </c>
      <c r="G8" s="119">
        <v>1111.1111111111113</v>
      </c>
    </row>
    <row r="9" spans="2:7" x14ac:dyDescent="0.25">
      <c r="B9" s="112" t="s">
        <v>45</v>
      </c>
      <c r="C9" s="112">
        <f>(C8+C1)/C7</f>
        <v>2800</v>
      </c>
    </row>
    <row r="10" spans="2:7" x14ac:dyDescent="0.25">
      <c r="B10" s="112" t="s">
        <v>44</v>
      </c>
      <c r="C10" s="112">
        <f>C1/C7</f>
        <v>800</v>
      </c>
      <c r="E10" s="25" t="s">
        <v>43</v>
      </c>
    </row>
    <row r="11" spans="2:7" x14ac:dyDescent="0.25">
      <c r="B11" s="112" t="s">
        <v>42</v>
      </c>
      <c r="C11" s="112">
        <f>C9-C10</f>
        <v>2000</v>
      </c>
      <c r="E11" s="118">
        <f>C4</f>
        <v>80</v>
      </c>
      <c r="F11" s="117">
        <v>3500</v>
      </c>
    </row>
    <row r="12" spans="2:7" x14ac:dyDescent="0.25">
      <c r="E12" s="116">
        <f>C4</f>
        <v>80</v>
      </c>
      <c r="F12" s="115">
        <f>C10</f>
        <v>800</v>
      </c>
    </row>
    <row r="13" spans="2:7" x14ac:dyDescent="0.25">
      <c r="B13" s="112" t="str">
        <f>B4&amp;"="&amp;C4</f>
        <v>销售单价=80</v>
      </c>
      <c r="E13" s="116">
        <f>C4</f>
        <v>80</v>
      </c>
      <c r="F13" s="115">
        <f>C11</f>
        <v>2000</v>
      </c>
    </row>
    <row r="14" spans="2:7" x14ac:dyDescent="0.25">
      <c r="B14" s="112" t="str">
        <f>B10&amp;"="&amp;C10</f>
        <v>盈亏平衡销量=800</v>
      </c>
      <c r="E14" s="114">
        <f>C4</f>
        <v>80</v>
      </c>
      <c r="F14" s="113">
        <v>0</v>
      </c>
    </row>
    <row r="15" spans="2:7" x14ac:dyDescent="0.25">
      <c r="B15" s="112" t="str">
        <f>B11&amp;"="&amp;C11</f>
        <v>安全边际=2000</v>
      </c>
    </row>
  </sheetData>
  <phoneticPr fontId="3" type="noConversion"/>
  <printOptions headings="1"/>
  <pageMargins left="0.75" right="0.75" top="1" bottom="1" header="0.5" footer="0.5"/>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9457" r:id="rId4" name="Spinner 1">
              <controlPr defaultSize="0" autoPict="0">
                <anchor moveWithCells="1" sizeWithCells="1">
                  <from>
                    <xdr:col>1</xdr:col>
                    <xdr:colOff>556260</xdr:colOff>
                    <xdr:row>29</xdr:row>
                    <xdr:rowOff>160020</xdr:rowOff>
                  </from>
                  <to>
                    <xdr:col>1</xdr:col>
                    <xdr:colOff>769620</xdr:colOff>
                    <xdr:row>31</xdr:row>
                    <xdr:rowOff>68580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2156"/>
  <sheetViews>
    <sheetView zoomScale="70" zoomScaleNormal="70" workbookViewId="0">
      <selection activeCell="L3" sqref="L3"/>
    </sheetView>
  </sheetViews>
  <sheetFormatPr defaultRowHeight="14.4" x14ac:dyDescent="0.25"/>
  <cols>
    <col min="1" max="1" width="11.6640625" style="19" bestFit="1" customWidth="1"/>
    <col min="2" max="2" width="10.109375" style="19" customWidth="1"/>
    <col min="3" max="3" width="10.44140625" style="19" bestFit="1" customWidth="1"/>
    <col min="4" max="4" width="9" style="20"/>
    <col min="5" max="5" width="1.33203125" style="19" customWidth="1"/>
    <col min="6" max="6" width="11.6640625" style="19" bestFit="1" customWidth="1"/>
    <col min="7" max="7" width="14.88671875" style="19" customWidth="1"/>
    <col min="8" max="8" width="10.21875" style="19" customWidth="1"/>
    <col min="9" max="9" width="10.44140625" style="19" customWidth="1"/>
    <col min="10" max="10" width="10.6640625" style="19" customWidth="1"/>
    <col min="11" max="12" width="11" style="20" bestFit="1" customWidth="1"/>
    <col min="13" max="13" width="1.21875" style="19" customWidth="1"/>
    <col min="14" max="256" width="9" style="19"/>
    <col min="257" max="257" width="11.6640625" style="19" bestFit="1" customWidth="1"/>
    <col min="258" max="258" width="10.109375" style="19" customWidth="1"/>
    <col min="259" max="259" width="10.44140625" style="19" bestFit="1" customWidth="1"/>
    <col min="260" max="260" width="9" style="19"/>
    <col min="261" max="261" width="1.33203125" style="19" customWidth="1"/>
    <col min="262" max="262" width="9.88671875" style="19" customWidth="1"/>
    <col min="263" max="263" width="8.88671875" style="19" customWidth="1"/>
    <col min="264" max="264" width="1.21875" style="19" customWidth="1"/>
    <col min="265" max="265" width="10.44140625" style="19" customWidth="1"/>
    <col min="266" max="266" width="11.33203125" style="19" customWidth="1"/>
    <col min="267" max="268" width="9" style="19"/>
    <col min="269" max="269" width="1.21875" style="19" customWidth="1"/>
    <col min="270" max="512" width="9" style="19"/>
    <col min="513" max="513" width="11.6640625" style="19" bestFit="1" customWidth="1"/>
    <col min="514" max="514" width="10.109375" style="19" customWidth="1"/>
    <col min="515" max="515" width="10.44140625" style="19" bestFit="1" customWidth="1"/>
    <col min="516" max="516" width="9" style="19"/>
    <col min="517" max="517" width="1.33203125" style="19" customWidth="1"/>
    <col min="518" max="518" width="9.88671875" style="19" customWidth="1"/>
    <col min="519" max="519" width="8.88671875" style="19" customWidth="1"/>
    <col min="520" max="520" width="1.21875" style="19" customWidth="1"/>
    <col min="521" max="521" width="10.44140625" style="19" customWidth="1"/>
    <col min="522" max="522" width="11.33203125" style="19" customWidth="1"/>
    <col min="523" max="524" width="9" style="19"/>
    <col min="525" max="525" width="1.21875" style="19" customWidth="1"/>
    <col min="526" max="768" width="9" style="19"/>
    <col min="769" max="769" width="11.6640625" style="19" bestFit="1" customWidth="1"/>
    <col min="770" max="770" width="10.109375" style="19" customWidth="1"/>
    <col min="771" max="771" width="10.44140625" style="19" bestFit="1" customWidth="1"/>
    <col min="772" max="772" width="9" style="19"/>
    <col min="773" max="773" width="1.33203125" style="19" customWidth="1"/>
    <col min="774" max="774" width="9.88671875" style="19" customWidth="1"/>
    <col min="775" max="775" width="8.88671875" style="19" customWidth="1"/>
    <col min="776" max="776" width="1.21875" style="19" customWidth="1"/>
    <col min="777" max="777" width="10.44140625" style="19" customWidth="1"/>
    <col min="778" max="778" width="11.33203125" style="19" customWidth="1"/>
    <col min="779" max="780" width="9" style="19"/>
    <col min="781" max="781" width="1.21875" style="19" customWidth="1"/>
    <col min="782" max="1024" width="9" style="19"/>
    <col min="1025" max="1025" width="11.6640625" style="19" bestFit="1" customWidth="1"/>
    <col min="1026" max="1026" width="10.109375" style="19" customWidth="1"/>
    <col min="1027" max="1027" width="10.44140625" style="19" bestFit="1" customWidth="1"/>
    <col min="1028" max="1028" width="9" style="19"/>
    <col min="1029" max="1029" width="1.33203125" style="19" customWidth="1"/>
    <col min="1030" max="1030" width="9.88671875" style="19" customWidth="1"/>
    <col min="1031" max="1031" width="8.88671875" style="19" customWidth="1"/>
    <col min="1032" max="1032" width="1.21875" style="19" customWidth="1"/>
    <col min="1033" max="1033" width="10.44140625" style="19" customWidth="1"/>
    <col min="1034" max="1034" width="11.33203125" style="19" customWidth="1"/>
    <col min="1035" max="1036" width="9" style="19"/>
    <col min="1037" max="1037" width="1.21875" style="19" customWidth="1"/>
    <col min="1038" max="1280" width="9" style="19"/>
    <col min="1281" max="1281" width="11.6640625" style="19" bestFit="1" customWidth="1"/>
    <col min="1282" max="1282" width="10.109375" style="19" customWidth="1"/>
    <col min="1283" max="1283" width="10.44140625" style="19" bestFit="1" customWidth="1"/>
    <col min="1284" max="1284" width="9" style="19"/>
    <col min="1285" max="1285" width="1.33203125" style="19" customWidth="1"/>
    <col min="1286" max="1286" width="9.88671875" style="19" customWidth="1"/>
    <col min="1287" max="1287" width="8.88671875" style="19" customWidth="1"/>
    <col min="1288" max="1288" width="1.21875" style="19" customWidth="1"/>
    <col min="1289" max="1289" width="10.44140625" style="19" customWidth="1"/>
    <col min="1290" max="1290" width="11.33203125" style="19" customWidth="1"/>
    <col min="1291" max="1292" width="9" style="19"/>
    <col min="1293" max="1293" width="1.21875" style="19" customWidth="1"/>
    <col min="1294" max="1536" width="9" style="19"/>
    <col min="1537" max="1537" width="11.6640625" style="19" bestFit="1" customWidth="1"/>
    <col min="1538" max="1538" width="10.109375" style="19" customWidth="1"/>
    <col min="1539" max="1539" width="10.44140625" style="19" bestFit="1" customWidth="1"/>
    <col min="1540" max="1540" width="9" style="19"/>
    <col min="1541" max="1541" width="1.33203125" style="19" customWidth="1"/>
    <col min="1542" max="1542" width="9.88671875" style="19" customWidth="1"/>
    <col min="1543" max="1543" width="8.88671875" style="19" customWidth="1"/>
    <col min="1544" max="1544" width="1.21875" style="19" customWidth="1"/>
    <col min="1545" max="1545" width="10.44140625" style="19" customWidth="1"/>
    <col min="1546" max="1546" width="11.33203125" style="19" customWidth="1"/>
    <col min="1547" max="1548" width="9" style="19"/>
    <col min="1549" max="1549" width="1.21875" style="19" customWidth="1"/>
    <col min="1550" max="1792" width="9" style="19"/>
    <col min="1793" max="1793" width="11.6640625" style="19" bestFit="1" customWidth="1"/>
    <col min="1794" max="1794" width="10.109375" style="19" customWidth="1"/>
    <col min="1795" max="1795" width="10.44140625" style="19" bestFit="1" customWidth="1"/>
    <col min="1796" max="1796" width="9" style="19"/>
    <col min="1797" max="1797" width="1.33203125" style="19" customWidth="1"/>
    <col min="1798" max="1798" width="9.88671875" style="19" customWidth="1"/>
    <col min="1799" max="1799" width="8.88671875" style="19" customWidth="1"/>
    <col min="1800" max="1800" width="1.21875" style="19" customWidth="1"/>
    <col min="1801" max="1801" width="10.44140625" style="19" customWidth="1"/>
    <col min="1802" max="1802" width="11.33203125" style="19" customWidth="1"/>
    <col min="1803" max="1804" width="9" style="19"/>
    <col min="1805" max="1805" width="1.21875" style="19" customWidth="1"/>
    <col min="1806" max="2048" width="9" style="19"/>
    <col min="2049" max="2049" width="11.6640625" style="19" bestFit="1" customWidth="1"/>
    <col min="2050" max="2050" width="10.109375" style="19" customWidth="1"/>
    <col min="2051" max="2051" width="10.44140625" style="19" bestFit="1" customWidth="1"/>
    <col min="2052" max="2052" width="9" style="19"/>
    <col min="2053" max="2053" width="1.33203125" style="19" customWidth="1"/>
    <col min="2054" max="2054" width="9.88671875" style="19" customWidth="1"/>
    <col min="2055" max="2055" width="8.88671875" style="19" customWidth="1"/>
    <col min="2056" max="2056" width="1.21875" style="19" customWidth="1"/>
    <col min="2057" max="2057" width="10.44140625" style="19" customWidth="1"/>
    <col min="2058" max="2058" width="11.33203125" style="19" customWidth="1"/>
    <col min="2059" max="2060" width="9" style="19"/>
    <col min="2061" max="2061" width="1.21875" style="19" customWidth="1"/>
    <col min="2062" max="2304" width="9" style="19"/>
    <col min="2305" max="2305" width="11.6640625" style="19" bestFit="1" customWidth="1"/>
    <col min="2306" max="2306" width="10.109375" style="19" customWidth="1"/>
    <col min="2307" max="2307" width="10.44140625" style="19" bestFit="1" customWidth="1"/>
    <col min="2308" max="2308" width="9" style="19"/>
    <col min="2309" max="2309" width="1.33203125" style="19" customWidth="1"/>
    <col min="2310" max="2310" width="9.88671875" style="19" customWidth="1"/>
    <col min="2311" max="2311" width="8.88671875" style="19" customWidth="1"/>
    <col min="2312" max="2312" width="1.21875" style="19" customWidth="1"/>
    <col min="2313" max="2313" width="10.44140625" style="19" customWidth="1"/>
    <col min="2314" max="2314" width="11.33203125" style="19" customWidth="1"/>
    <col min="2315" max="2316" width="9" style="19"/>
    <col min="2317" max="2317" width="1.21875" style="19" customWidth="1"/>
    <col min="2318" max="2560" width="9" style="19"/>
    <col min="2561" max="2561" width="11.6640625" style="19" bestFit="1" customWidth="1"/>
    <col min="2562" max="2562" width="10.109375" style="19" customWidth="1"/>
    <col min="2563" max="2563" width="10.44140625" style="19" bestFit="1" customWidth="1"/>
    <col min="2564" max="2564" width="9" style="19"/>
    <col min="2565" max="2565" width="1.33203125" style="19" customWidth="1"/>
    <col min="2566" max="2566" width="9.88671875" style="19" customWidth="1"/>
    <col min="2567" max="2567" width="8.88671875" style="19" customWidth="1"/>
    <col min="2568" max="2568" width="1.21875" style="19" customWidth="1"/>
    <col min="2569" max="2569" width="10.44140625" style="19" customWidth="1"/>
    <col min="2570" max="2570" width="11.33203125" style="19" customWidth="1"/>
    <col min="2571" max="2572" width="9" style="19"/>
    <col min="2573" max="2573" width="1.21875" style="19" customWidth="1"/>
    <col min="2574" max="2816" width="9" style="19"/>
    <col min="2817" max="2817" width="11.6640625" style="19" bestFit="1" customWidth="1"/>
    <col min="2818" max="2818" width="10.109375" style="19" customWidth="1"/>
    <col min="2819" max="2819" width="10.44140625" style="19" bestFit="1" customWidth="1"/>
    <col min="2820" max="2820" width="9" style="19"/>
    <col min="2821" max="2821" width="1.33203125" style="19" customWidth="1"/>
    <col min="2822" max="2822" width="9.88671875" style="19" customWidth="1"/>
    <col min="2823" max="2823" width="8.88671875" style="19" customWidth="1"/>
    <col min="2824" max="2824" width="1.21875" style="19" customWidth="1"/>
    <col min="2825" max="2825" width="10.44140625" style="19" customWidth="1"/>
    <col min="2826" max="2826" width="11.33203125" style="19" customWidth="1"/>
    <col min="2827" max="2828" width="9" style="19"/>
    <col min="2829" max="2829" width="1.21875" style="19" customWidth="1"/>
    <col min="2830" max="3072" width="9" style="19"/>
    <col min="3073" max="3073" width="11.6640625" style="19" bestFit="1" customWidth="1"/>
    <col min="3074" max="3074" width="10.109375" style="19" customWidth="1"/>
    <col min="3075" max="3075" width="10.44140625" style="19" bestFit="1" customWidth="1"/>
    <col min="3076" max="3076" width="9" style="19"/>
    <col min="3077" max="3077" width="1.33203125" style="19" customWidth="1"/>
    <col min="3078" max="3078" width="9.88671875" style="19" customWidth="1"/>
    <col min="3079" max="3079" width="8.88671875" style="19" customWidth="1"/>
    <col min="3080" max="3080" width="1.21875" style="19" customWidth="1"/>
    <col min="3081" max="3081" width="10.44140625" style="19" customWidth="1"/>
    <col min="3082" max="3082" width="11.33203125" style="19" customWidth="1"/>
    <col min="3083" max="3084" width="9" style="19"/>
    <col min="3085" max="3085" width="1.21875" style="19" customWidth="1"/>
    <col min="3086" max="3328" width="9" style="19"/>
    <col min="3329" max="3329" width="11.6640625" style="19" bestFit="1" customWidth="1"/>
    <col min="3330" max="3330" width="10.109375" style="19" customWidth="1"/>
    <col min="3331" max="3331" width="10.44140625" style="19" bestFit="1" customWidth="1"/>
    <col min="3332" max="3332" width="9" style="19"/>
    <col min="3333" max="3333" width="1.33203125" style="19" customWidth="1"/>
    <col min="3334" max="3334" width="9.88671875" style="19" customWidth="1"/>
    <col min="3335" max="3335" width="8.88671875" style="19" customWidth="1"/>
    <col min="3336" max="3336" width="1.21875" style="19" customWidth="1"/>
    <col min="3337" max="3337" width="10.44140625" style="19" customWidth="1"/>
    <col min="3338" max="3338" width="11.33203125" style="19" customWidth="1"/>
    <col min="3339" max="3340" width="9" style="19"/>
    <col min="3341" max="3341" width="1.21875" style="19" customWidth="1"/>
    <col min="3342" max="3584" width="9" style="19"/>
    <col min="3585" max="3585" width="11.6640625" style="19" bestFit="1" customWidth="1"/>
    <col min="3586" max="3586" width="10.109375" style="19" customWidth="1"/>
    <col min="3587" max="3587" width="10.44140625" style="19" bestFit="1" customWidth="1"/>
    <col min="3588" max="3588" width="9" style="19"/>
    <col min="3589" max="3589" width="1.33203125" style="19" customWidth="1"/>
    <col min="3590" max="3590" width="9.88671875" style="19" customWidth="1"/>
    <col min="3591" max="3591" width="8.88671875" style="19" customWidth="1"/>
    <col min="3592" max="3592" width="1.21875" style="19" customWidth="1"/>
    <col min="3593" max="3593" width="10.44140625" style="19" customWidth="1"/>
    <col min="3594" max="3594" width="11.33203125" style="19" customWidth="1"/>
    <col min="3595" max="3596" width="9" style="19"/>
    <col min="3597" max="3597" width="1.21875" style="19" customWidth="1"/>
    <col min="3598" max="3840" width="9" style="19"/>
    <col min="3841" max="3841" width="11.6640625" style="19" bestFit="1" customWidth="1"/>
    <col min="3842" max="3842" width="10.109375" style="19" customWidth="1"/>
    <col min="3843" max="3843" width="10.44140625" style="19" bestFit="1" customWidth="1"/>
    <col min="3844" max="3844" width="9" style="19"/>
    <col min="3845" max="3845" width="1.33203125" style="19" customWidth="1"/>
    <col min="3846" max="3846" width="9.88671875" style="19" customWidth="1"/>
    <col min="3847" max="3847" width="8.88671875" style="19" customWidth="1"/>
    <col min="3848" max="3848" width="1.21875" style="19" customWidth="1"/>
    <col min="3849" max="3849" width="10.44140625" style="19" customWidth="1"/>
    <col min="3850" max="3850" width="11.33203125" style="19" customWidth="1"/>
    <col min="3851" max="3852" width="9" style="19"/>
    <col min="3853" max="3853" width="1.21875" style="19" customWidth="1"/>
    <col min="3854" max="4096" width="9" style="19"/>
    <col min="4097" max="4097" width="11.6640625" style="19" bestFit="1" customWidth="1"/>
    <col min="4098" max="4098" width="10.109375" style="19" customWidth="1"/>
    <col min="4099" max="4099" width="10.44140625" style="19" bestFit="1" customWidth="1"/>
    <col min="4100" max="4100" width="9" style="19"/>
    <col min="4101" max="4101" width="1.33203125" style="19" customWidth="1"/>
    <col min="4102" max="4102" width="9.88671875" style="19" customWidth="1"/>
    <col min="4103" max="4103" width="8.88671875" style="19" customWidth="1"/>
    <col min="4104" max="4104" width="1.21875" style="19" customWidth="1"/>
    <col min="4105" max="4105" width="10.44140625" style="19" customWidth="1"/>
    <col min="4106" max="4106" width="11.33203125" style="19" customWidth="1"/>
    <col min="4107" max="4108" width="9" style="19"/>
    <col min="4109" max="4109" width="1.21875" style="19" customWidth="1"/>
    <col min="4110" max="4352" width="9" style="19"/>
    <col min="4353" max="4353" width="11.6640625" style="19" bestFit="1" customWidth="1"/>
    <col min="4354" max="4354" width="10.109375" style="19" customWidth="1"/>
    <col min="4355" max="4355" width="10.44140625" style="19" bestFit="1" customWidth="1"/>
    <col min="4356" max="4356" width="9" style="19"/>
    <col min="4357" max="4357" width="1.33203125" style="19" customWidth="1"/>
    <col min="4358" max="4358" width="9.88671875" style="19" customWidth="1"/>
    <col min="4359" max="4359" width="8.88671875" style="19" customWidth="1"/>
    <col min="4360" max="4360" width="1.21875" style="19" customWidth="1"/>
    <col min="4361" max="4361" width="10.44140625" style="19" customWidth="1"/>
    <col min="4362" max="4362" width="11.33203125" style="19" customWidth="1"/>
    <col min="4363" max="4364" width="9" style="19"/>
    <col min="4365" max="4365" width="1.21875" style="19" customWidth="1"/>
    <col min="4366" max="4608" width="9" style="19"/>
    <col min="4609" max="4609" width="11.6640625" style="19" bestFit="1" customWidth="1"/>
    <col min="4610" max="4610" width="10.109375" style="19" customWidth="1"/>
    <col min="4611" max="4611" width="10.44140625" style="19" bestFit="1" customWidth="1"/>
    <col min="4612" max="4612" width="9" style="19"/>
    <col min="4613" max="4613" width="1.33203125" style="19" customWidth="1"/>
    <col min="4614" max="4614" width="9.88671875" style="19" customWidth="1"/>
    <col min="4615" max="4615" width="8.88671875" style="19" customWidth="1"/>
    <col min="4616" max="4616" width="1.21875" style="19" customWidth="1"/>
    <col min="4617" max="4617" width="10.44140625" style="19" customWidth="1"/>
    <col min="4618" max="4618" width="11.33203125" style="19" customWidth="1"/>
    <col min="4619" max="4620" width="9" style="19"/>
    <col min="4621" max="4621" width="1.21875" style="19" customWidth="1"/>
    <col min="4622" max="4864" width="9" style="19"/>
    <col min="4865" max="4865" width="11.6640625" style="19" bestFit="1" customWidth="1"/>
    <col min="4866" max="4866" width="10.109375" style="19" customWidth="1"/>
    <col min="4867" max="4867" width="10.44140625" style="19" bestFit="1" customWidth="1"/>
    <col min="4868" max="4868" width="9" style="19"/>
    <col min="4869" max="4869" width="1.33203125" style="19" customWidth="1"/>
    <col min="4870" max="4870" width="9.88671875" style="19" customWidth="1"/>
    <col min="4871" max="4871" width="8.88671875" style="19" customWidth="1"/>
    <col min="4872" max="4872" width="1.21875" style="19" customWidth="1"/>
    <col min="4873" max="4873" width="10.44140625" style="19" customWidth="1"/>
    <col min="4874" max="4874" width="11.33203125" style="19" customWidth="1"/>
    <col min="4875" max="4876" width="9" style="19"/>
    <col min="4877" max="4877" width="1.21875" style="19" customWidth="1"/>
    <col min="4878" max="5120" width="9" style="19"/>
    <col min="5121" max="5121" width="11.6640625" style="19" bestFit="1" customWidth="1"/>
    <col min="5122" max="5122" width="10.109375" style="19" customWidth="1"/>
    <col min="5123" max="5123" width="10.44140625" style="19" bestFit="1" customWidth="1"/>
    <col min="5124" max="5124" width="9" style="19"/>
    <col min="5125" max="5125" width="1.33203125" style="19" customWidth="1"/>
    <col min="5126" max="5126" width="9.88671875" style="19" customWidth="1"/>
    <col min="5127" max="5127" width="8.88671875" style="19" customWidth="1"/>
    <col min="5128" max="5128" width="1.21875" style="19" customWidth="1"/>
    <col min="5129" max="5129" width="10.44140625" style="19" customWidth="1"/>
    <col min="5130" max="5130" width="11.33203125" style="19" customWidth="1"/>
    <col min="5131" max="5132" width="9" style="19"/>
    <col min="5133" max="5133" width="1.21875" style="19" customWidth="1"/>
    <col min="5134" max="5376" width="9" style="19"/>
    <col min="5377" max="5377" width="11.6640625" style="19" bestFit="1" customWidth="1"/>
    <col min="5378" max="5378" width="10.109375" style="19" customWidth="1"/>
    <col min="5379" max="5379" width="10.44140625" style="19" bestFit="1" customWidth="1"/>
    <col min="5380" max="5380" width="9" style="19"/>
    <col min="5381" max="5381" width="1.33203125" style="19" customWidth="1"/>
    <col min="5382" max="5382" width="9.88671875" style="19" customWidth="1"/>
    <col min="5383" max="5383" width="8.88671875" style="19" customWidth="1"/>
    <col min="5384" max="5384" width="1.21875" style="19" customWidth="1"/>
    <col min="5385" max="5385" width="10.44140625" style="19" customWidth="1"/>
    <col min="5386" max="5386" width="11.33203125" style="19" customWidth="1"/>
    <col min="5387" max="5388" width="9" style="19"/>
    <col min="5389" max="5389" width="1.21875" style="19" customWidth="1"/>
    <col min="5390" max="5632" width="9" style="19"/>
    <col min="5633" max="5633" width="11.6640625" style="19" bestFit="1" customWidth="1"/>
    <col min="5634" max="5634" width="10.109375" style="19" customWidth="1"/>
    <col min="5635" max="5635" width="10.44140625" style="19" bestFit="1" customWidth="1"/>
    <col min="5636" max="5636" width="9" style="19"/>
    <col min="5637" max="5637" width="1.33203125" style="19" customWidth="1"/>
    <col min="5638" max="5638" width="9.88671875" style="19" customWidth="1"/>
    <col min="5639" max="5639" width="8.88671875" style="19" customWidth="1"/>
    <col min="5640" max="5640" width="1.21875" style="19" customWidth="1"/>
    <col min="5641" max="5641" width="10.44140625" style="19" customWidth="1"/>
    <col min="5642" max="5642" width="11.33203125" style="19" customWidth="1"/>
    <col min="5643" max="5644" width="9" style="19"/>
    <col min="5645" max="5645" width="1.21875" style="19" customWidth="1"/>
    <col min="5646" max="5888" width="9" style="19"/>
    <col min="5889" max="5889" width="11.6640625" style="19" bestFit="1" customWidth="1"/>
    <col min="5890" max="5890" width="10.109375" style="19" customWidth="1"/>
    <col min="5891" max="5891" width="10.44140625" style="19" bestFit="1" customWidth="1"/>
    <col min="5892" max="5892" width="9" style="19"/>
    <col min="5893" max="5893" width="1.33203125" style="19" customWidth="1"/>
    <col min="5894" max="5894" width="9.88671875" style="19" customWidth="1"/>
    <col min="5895" max="5895" width="8.88671875" style="19" customWidth="1"/>
    <col min="5896" max="5896" width="1.21875" style="19" customWidth="1"/>
    <col min="5897" max="5897" width="10.44140625" style="19" customWidth="1"/>
    <col min="5898" max="5898" width="11.33203125" style="19" customWidth="1"/>
    <col min="5899" max="5900" width="9" style="19"/>
    <col min="5901" max="5901" width="1.21875" style="19" customWidth="1"/>
    <col min="5902" max="6144" width="9" style="19"/>
    <col min="6145" max="6145" width="11.6640625" style="19" bestFit="1" customWidth="1"/>
    <col min="6146" max="6146" width="10.109375" style="19" customWidth="1"/>
    <col min="6147" max="6147" width="10.44140625" style="19" bestFit="1" customWidth="1"/>
    <col min="6148" max="6148" width="9" style="19"/>
    <col min="6149" max="6149" width="1.33203125" style="19" customWidth="1"/>
    <col min="6150" max="6150" width="9.88671875" style="19" customWidth="1"/>
    <col min="6151" max="6151" width="8.88671875" style="19" customWidth="1"/>
    <col min="6152" max="6152" width="1.21875" style="19" customWidth="1"/>
    <col min="6153" max="6153" width="10.44140625" style="19" customWidth="1"/>
    <col min="6154" max="6154" width="11.33203125" style="19" customWidth="1"/>
    <col min="6155" max="6156" width="9" style="19"/>
    <col min="6157" max="6157" width="1.21875" style="19" customWidth="1"/>
    <col min="6158" max="6400" width="9" style="19"/>
    <col min="6401" max="6401" width="11.6640625" style="19" bestFit="1" customWidth="1"/>
    <col min="6402" max="6402" width="10.109375" style="19" customWidth="1"/>
    <col min="6403" max="6403" width="10.44140625" style="19" bestFit="1" customWidth="1"/>
    <col min="6404" max="6404" width="9" style="19"/>
    <col min="6405" max="6405" width="1.33203125" style="19" customWidth="1"/>
    <col min="6406" max="6406" width="9.88671875" style="19" customWidth="1"/>
    <col min="6407" max="6407" width="8.88671875" style="19" customWidth="1"/>
    <col min="6408" max="6408" width="1.21875" style="19" customWidth="1"/>
    <col min="6409" max="6409" width="10.44140625" style="19" customWidth="1"/>
    <col min="6410" max="6410" width="11.33203125" style="19" customWidth="1"/>
    <col min="6411" max="6412" width="9" style="19"/>
    <col min="6413" max="6413" width="1.21875" style="19" customWidth="1"/>
    <col min="6414" max="6656" width="9" style="19"/>
    <col min="6657" max="6657" width="11.6640625" style="19" bestFit="1" customWidth="1"/>
    <col min="6658" max="6658" width="10.109375" style="19" customWidth="1"/>
    <col min="6659" max="6659" width="10.44140625" style="19" bestFit="1" customWidth="1"/>
    <col min="6660" max="6660" width="9" style="19"/>
    <col min="6661" max="6661" width="1.33203125" style="19" customWidth="1"/>
    <col min="6662" max="6662" width="9.88671875" style="19" customWidth="1"/>
    <col min="6663" max="6663" width="8.88671875" style="19" customWidth="1"/>
    <col min="6664" max="6664" width="1.21875" style="19" customWidth="1"/>
    <col min="6665" max="6665" width="10.44140625" style="19" customWidth="1"/>
    <col min="6666" max="6666" width="11.33203125" style="19" customWidth="1"/>
    <col min="6667" max="6668" width="9" style="19"/>
    <col min="6669" max="6669" width="1.21875" style="19" customWidth="1"/>
    <col min="6670" max="6912" width="9" style="19"/>
    <col min="6913" max="6913" width="11.6640625" style="19" bestFit="1" customWidth="1"/>
    <col min="6914" max="6914" width="10.109375" style="19" customWidth="1"/>
    <col min="6915" max="6915" width="10.44140625" style="19" bestFit="1" customWidth="1"/>
    <col min="6916" max="6916" width="9" style="19"/>
    <col min="6917" max="6917" width="1.33203125" style="19" customWidth="1"/>
    <col min="6918" max="6918" width="9.88671875" style="19" customWidth="1"/>
    <col min="6919" max="6919" width="8.88671875" style="19" customWidth="1"/>
    <col min="6920" max="6920" width="1.21875" style="19" customWidth="1"/>
    <col min="6921" max="6921" width="10.44140625" style="19" customWidth="1"/>
    <col min="6922" max="6922" width="11.33203125" style="19" customWidth="1"/>
    <col min="6923" max="6924" width="9" style="19"/>
    <col min="6925" max="6925" width="1.21875" style="19" customWidth="1"/>
    <col min="6926" max="7168" width="9" style="19"/>
    <col min="7169" max="7169" width="11.6640625" style="19" bestFit="1" customWidth="1"/>
    <col min="7170" max="7170" width="10.109375" style="19" customWidth="1"/>
    <col min="7171" max="7171" width="10.44140625" style="19" bestFit="1" customWidth="1"/>
    <col min="7172" max="7172" width="9" style="19"/>
    <col min="7173" max="7173" width="1.33203125" style="19" customWidth="1"/>
    <col min="7174" max="7174" width="9.88671875" style="19" customWidth="1"/>
    <col min="7175" max="7175" width="8.88671875" style="19" customWidth="1"/>
    <col min="7176" max="7176" width="1.21875" style="19" customWidth="1"/>
    <col min="7177" max="7177" width="10.44140625" style="19" customWidth="1"/>
    <col min="7178" max="7178" width="11.33203125" style="19" customWidth="1"/>
    <col min="7179" max="7180" width="9" style="19"/>
    <col min="7181" max="7181" width="1.21875" style="19" customWidth="1"/>
    <col min="7182" max="7424" width="9" style="19"/>
    <col min="7425" max="7425" width="11.6640625" style="19" bestFit="1" customWidth="1"/>
    <col min="7426" max="7426" width="10.109375" style="19" customWidth="1"/>
    <col min="7427" max="7427" width="10.44140625" style="19" bestFit="1" customWidth="1"/>
    <col min="7428" max="7428" width="9" style="19"/>
    <col min="7429" max="7429" width="1.33203125" style="19" customWidth="1"/>
    <col min="7430" max="7430" width="9.88671875" style="19" customWidth="1"/>
    <col min="7431" max="7431" width="8.88671875" style="19" customWidth="1"/>
    <col min="7432" max="7432" width="1.21875" style="19" customWidth="1"/>
    <col min="7433" max="7433" width="10.44140625" style="19" customWidth="1"/>
    <col min="7434" max="7434" width="11.33203125" style="19" customWidth="1"/>
    <col min="7435" max="7436" width="9" style="19"/>
    <col min="7437" max="7437" width="1.21875" style="19" customWidth="1"/>
    <col min="7438" max="7680" width="9" style="19"/>
    <col min="7681" max="7681" width="11.6640625" style="19" bestFit="1" customWidth="1"/>
    <col min="7682" max="7682" width="10.109375" style="19" customWidth="1"/>
    <col min="7683" max="7683" width="10.44140625" style="19" bestFit="1" customWidth="1"/>
    <col min="7684" max="7684" width="9" style="19"/>
    <col min="7685" max="7685" width="1.33203125" style="19" customWidth="1"/>
    <col min="7686" max="7686" width="9.88671875" style="19" customWidth="1"/>
    <col min="7687" max="7687" width="8.88671875" style="19" customWidth="1"/>
    <col min="7688" max="7688" width="1.21875" style="19" customWidth="1"/>
    <col min="7689" max="7689" width="10.44140625" style="19" customWidth="1"/>
    <col min="7690" max="7690" width="11.33203125" style="19" customWidth="1"/>
    <col min="7691" max="7692" width="9" style="19"/>
    <col min="7693" max="7693" width="1.21875" style="19" customWidth="1"/>
    <col min="7694" max="7936" width="9" style="19"/>
    <col min="7937" max="7937" width="11.6640625" style="19" bestFit="1" customWidth="1"/>
    <col min="7938" max="7938" width="10.109375" style="19" customWidth="1"/>
    <col min="7939" max="7939" width="10.44140625" style="19" bestFit="1" customWidth="1"/>
    <col min="7940" max="7940" width="9" style="19"/>
    <col min="7941" max="7941" width="1.33203125" style="19" customWidth="1"/>
    <col min="7942" max="7942" width="9.88671875" style="19" customWidth="1"/>
    <col min="7943" max="7943" width="8.88671875" style="19" customWidth="1"/>
    <col min="7944" max="7944" width="1.21875" style="19" customWidth="1"/>
    <col min="7945" max="7945" width="10.44140625" style="19" customWidth="1"/>
    <col min="7946" max="7946" width="11.33203125" style="19" customWidth="1"/>
    <col min="7947" max="7948" width="9" style="19"/>
    <col min="7949" max="7949" width="1.21875" style="19" customWidth="1"/>
    <col min="7950" max="8192" width="9" style="19"/>
    <col min="8193" max="8193" width="11.6640625" style="19" bestFit="1" customWidth="1"/>
    <col min="8194" max="8194" width="10.109375" style="19" customWidth="1"/>
    <col min="8195" max="8195" width="10.44140625" style="19" bestFit="1" customWidth="1"/>
    <col min="8196" max="8196" width="9" style="19"/>
    <col min="8197" max="8197" width="1.33203125" style="19" customWidth="1"/>
    <col min="8198" max="8198" width="9.88671875" style="19" customWidth="1"/>
    <col min="8199" max="8199" width="8.88671875" style="19" customWidth="1"/>
    <col min="8200" max="8200" width="1.21875" style="19" customWidth="1"/>
    <col min="8201" max="8201" width="10.44140625" style="19" customWidth="1"/>
    <col min="8202" max="8202" width="11.33203125" style="19" customWidth="1"/>
    <col min="8203" max="8204" width="9" style="19"/>
    <col min="8205" max="8205" width="1.21875" style="19" customWidth="1"/>
    <col min="8206" max="8448" width="9" style="19"/>
    <col min="8449" max="8449" width="11.6640625" style="19" bestFit="1" customWidth="1"/>
    <col min="8450" max="8450" width="10.109375" style="19" customWidth="1"/>
    <col min="8451" max="8451" width="10.44140625" style="19" bestFit="1" customWidth="1"/>
    <col min="8452" max="8452" width="9" style="19"/>
    <col min="8453" max="8453" width="1.33203125" style="19" customWidth="1"/>
    <col min="8454" max="8454" width="9.88671875" style="19" customWidth="1"/>
    <col min="8455" max="8455" width="8.88671875" style="19" customWidth="1"/>
    <col min="8456" max="8456" width="1.21875" style="19" customWidth="1"/>
    <col min="8457" max="8457" width="10.44140625" style="19" customWidth="1"/>
    <col min="8458" max="8458" width="11.33203125" style="19" customWidth="1"/>
    <col min="8459" max="8460" width="9" style="19"/>
    <col min="8461" max="8461" width="1.21875" style="19" customWidth="1"/>
    <col min="8462" max="8704" width="9" style="19"/>
    <col min="8705" max="8705" width="11.6640625" style="19" bestFit="1" customWidth="1"/>
    <col min="8706" max="8706" width="10.109375" style="19" customWidth="1"/>
    <col min="8707" max="8707" width="10.44140625" style="19" bestFit="1" customWidth="1"/>
    <col min="8708" max="8708" width="9" style="19"/>
    <col min="8709" max="8709" width="1.33203125" style="19" customWidth="1"/>
    <col min="8710" max="8710" width="9.88671875" style="19" customWidth="1"/>
    <col min="8711" max="8711" width="8.88671875" style="19" customWidth="1"/>
    <col min="8712" max="8712" width="1.21875" style="19" customWidth="1"/>
    <col min="8713" max="8713" width="10.44140625" style="19" customWidth="1"/>
    <col min="8714" max="8714" width="11.33203125" style="19" customWidth="1"/>
    <col min="8715" max="8716" width="9" style="19"/>
    <col min="8717" max="8717" width="1.21875" style="19" customWidth="1"/>
    <col min="8718" max="8960" width="9" style="19"/>
    <col min="8961" max="8961" width="11.6640625" style="19" bestFit="1" customWidth="1"/>
    <col min="8962" max="8962" width="10.109375" style="19" customWidth="1"/>
    <col min="8963" max="8963" width="10.44140625" style="19" bestFit="1" customWidth="1"/>
    <col min="8964" max="8964" width="9" style="19"/>
    <col min="8965" max="8965" width="1.33203125" style="19" customWidth="1"/>
    <col min="8966" max="8966" width="9.88671875" style="19" customWidth="1"/>
    <col min="8967" max="8967" width="8.88671875" style="19" customWidth="1"/>
    <col min="8968" max="8968" width="1.21875" style="19" customWidth="1"/>
    <col min="8969" max="8969" width="10.44140625" style="19" customWidth="1"/>
    <col min="8970" max="8970" width="11.33203125" style="19" customWidth="1"/>
    <col min="8971" max="8972" width="9" style="19"/>
    <col min="8973" max="8973" width="1.21875" style="19" customWidth="1"/>
    <col min="8974" max="9216" width="9" style="19"/>
    <col min="9217" max="9217" width="11.6640625" style="19" bestFit="1" customWidth="1"/>
    <col min="9218" max="9218" width="10.109375" style="19" customWidth="1"/>
    <col min="9219" max="9219" width="10.44140625" style="19" bestFit="1" customWidth="1"/>
    <col min="9220" max="9220" width="9" style="19"/>
    <col min="9221" max="9221" width="1.33203125" style="19" customWidth="1"/>
    <col min="9222" max="9222" width="9.88671875" style="19" customWidth="1"/>
    <col min="9223" max="9223" width="8.88671875" style="19" customWidth="1"/>
    <col min="9224" max="9224" width="1.21875" style="19" customWidth="1"/>
    <col min="9225" max="9225" width="10.44140625" style="19" customWidth="1"/>
    <col min="9226" max="9226" width="11.33203125" style="19" customWidth="1"/>
    <col min="9227" max="9228" width="9" style="19"/>
    <col min="9229" max="9229" width="1.21875" style="19" customWidth="1"/>
    <col min="9230" max="9472" width="9" style="19"/>
    <col min="9473" max="9473" width="11.6640625" style="19" bestFit="1" customWidth="1"/>
    <col min="9474" max="9474" width="10.109375" style="19" customWidth="1"/>
    <col min="9475" max="9475" width="10.44140625" style="19" bestFit="1" customWidth="1"/>
    <col min="9476" max="9476" width="9" style="19"/>
    <col min="9477" max="9477" width="1.33203125" style="19" customWidth="1"/>
    <col min="9478" max="9478" width="9.88671875" style="19" customWidth="1"/>
    <col min="9479" max="9479" width="8.88671875" style="19" customWidth="1"/>
    <col min="9480" max="9480" width="1.21875" style="19" customWidth="1"/>
    <col min="9481" max="9481" width="10.44140625" style="19" customWidth="1"/>
    <col min="9482" max="9482" width="11.33203125" style="19" customWidth="1"/>
    <col min="9483" max="9484" width="9" style="19"/>
    <col min="9485" max="9485" width="1.21875" style="19" customWidth="1"/>
    <col min="9486" max="9728" width="9" style="19"/>
    <col min="9729" max="9729" width="11.6640625" style="19" bestFit="1" customWidth="1"/>
    <col min="9730" max="9730" width="10.109375" style="19" customWidth="1"/>
    <col min="9731" max="9731" width="10.44140625" style="19" bestFit="1" customWidth="1"/>
    <col min="9732" max="9732" width="9" style="19"/>
    <col min="9733" max="9733" width="1.33203125" style="19" customWidth="1"/>
    <col min="9734" max="9734" width="9.88671875" style="19" customWidth="1"/>
    <col min="9735" max="9735" width="8.88671875" style="19" customWidth="1"/>
    <col min="9736" max="9736" width="1.21875" style="19" customWidth="1"/>
    <col min="9737" max="9737" width="10.44140625" style="19" customWidth="1"/>
    <col min="9738" max="9738" width="11.33203125" style="19" customWidth="1"/>
    <col min="9739" max="9740" width="9" style="19"/>
    <col min="9741" max="9741" width="1.21875" style="19" customWidth="1"/>
    <col min="9742" max="9984" width="9" style="19"/>
    <col min="9985" max="9985" width="11.6640625" style="19" bestFit="1" customWidth="1"/>
    <col min="9986" max="9986" width="10.109375" style="19" customWidth="1"/>
    <col min="9987" max="9987" width="10.44140625" style="19" bestFit="1" customWidth="1"/>
    <col min="9988" max="9988" width="9" style="19"/>
    <col min="9989" max="9989" width="1.33203125" style="19" customWidth="1"/>
    <col min="9990" max="9990" width="9.88671875" style="19" customWidth="1"/>
    <col min="9991" max="9991" width="8.88671875" style="19" customWidth="1"/>
    <col min="9992" max="9992" width="1.21875" style="19" customWidth="1"/>
    <col min="9993" max="9993" width="10.44140625" style="19" customWidth="1"/>
    <col min="9994" max="9994" width="11.33203125" style="19" customWidth="1"/>
    <col min="9995" max="9996" width="9" style="19"/>
    <col min="9997" max="9997" width="1.21875" style="19" customWidth="1"/>
    <col min="9998" max="10240" width="9" style="19"/>
    <col min="10241" max="10241" width="11.6640625" style="19" bestFit="1" customWidth="1"/>
    <col min="10242" max="10242" width="10.109375" style="19" customWidth="1"/>
    <col min="10243" max="10243" width="10.44140625" style="19" bestFit="1" customWidth="1"/>
    <col min="10244" max="10244" width="9" style="19"/>
    <col min="10245" max="10245" width="1.33203125" style="19" customWidth="1"/>
    <col min="10246" max="10246" width="9.88671875" style="19" customWidth="1"/>
    <col min="10247" max="10247" width="8.88671875" style="19" customWidth="1"/>
    <col min="10248" max="10248" width="1.21875" style="19" customWidth="1"/>
    <col min="10249" max="10249" width="10.44140625" style="19" customWidth="1"/>
    <col min="10250" max="10250" width="11.33203125" style="19" customWidth="1"/>
    <col min="10251" max="10252" width="9" style="19"/>
    <col min="10253" max="10253" width="1.21875" style="19" customWidth="1"/>
    <col min="10254" max="10496" width="9" style="19"/>
    <col min="10497" max="10497" width="11.6640625" style="19" bestFit="1" customWidth="1"/>
    <col min="10498" max="10498" width="10.109375" style="19" customWidth="1"/>
    <col min="10499" max="10499" width="10.44140625" style="19" bestFit="1" customWidth="1"/>
    <col min="10500" max="10500" width="9" style="19"/>
    <col min="10501" max="10501" width="1.33203125" style="19" customWidth="1"/>
    <col min="10502" max="10502" width="9.88671875" style="19" customWidth="1"/>
    <col min="10503" max="10503" width="8.88671875" style="19" customWidth="1"/>
    <col min="10504" max="10504" width="1.21875" style="19" customWidth="1"/>
    <col min="10505" max="10505" width="10.44140625" style="19" customWidth="1"/>
    <col min="10506" max="10506" width="11.33203125" style="19" customWidth="1"/>
    <col min="10507" max="10508" width="9" style="19"/>
    <col min="10509" max="10509" width="1.21875" style="19" customWidth="1"/>
    <col min="10510" max="10752" width="9" style="19"/>
    <col min="10753" max="10753" width="11.6640625" style="19" bestFit="1" customWidth="1"/>
    <col min="10754" max="10754" width="10.109375" style="19" customWidth="1"/>
    <col min="10755" max="10755" width="10.44140625" style="19" bestFit="1" customWidth="1"/>
    <col min="10756" max="10756" width="9" style="19"/>
    <col min="10757" max="10757" width="1.33203125" style="19" customWidth="1"/>
    <col min="10758" max="10758" width="9.88671875" style="19" customWidth="1"/>
    <col min="10759" max="10759" width="8.88671875" style="19" customWidth="1"/>
    <col min="10760" max="10760" width="1.21875" style="19" customWidth="1"/>
    <col min="10761" max="10761" width="10.44140625" style="19" customWidth="1"/>
    <col min="10762" max="10762" width="11.33203125" style="19" customWidth="1"/>
    <col min="10763" max="10764" width="9" style="19"/>
    <col min="10765" max="10765" width="1.21875" style="19" customWidth="1"/>
    <col min="10766" max="11008" width="9" style="19"/>
    <col min="11009" max="11009" width="11.6640625" style="19" bestFit="1" customWidth="1"/>
    <col min="11010" max="11010" width="10.109375" style="19" customWidth="1"/>
    <col min="11011" max="11011" width="10.44140625" style="19" bestFit="1" customWidth="1"/>
    <col min="11012" max="11012" width="9" style="19"/>
    <col min="11013" max="11013" width="1.33203125" style="19" customWidth="1"/>
    <col min="11014" max="11014" width="9.88671875" style="19" customWidth="1"/>
    <col min="11015" max="11015" width="8.88671875" style="19" customWidth="1"/>
    <col min="11016" max="11016" width="1.21875" style="19" customWidth="1"/>
    <col min="11017" max="11017" width="10.44140625" style="19" customWidth="1"/>
    <col min="11018" max="11018" width="11.33203125" style="19" customWidth="1"/>
    <col min="11019" max="11020" width="9" style="19"/>
    <col min="11021" max="11021" width="1.21875" style="19" customWidth="1"/>
    <col min="11022" max="11264" width="9" style="19"/>
    <col min="11265" max="11265" width="11.6640625" style="19" bestFit="1" customWidth="1"/>
    <col min="11266" max="11266" width="10.109375" style="19" customWidth="1"/>
    <col min="11267" max="11267" width="10.44140625" style="19" bestFit="1" customWidth="1"/>
    <col min="11268" max="11268" width="9" style="19"/>
    <col min="11269" max="11269" width="1.33203125" style="19" customWidth="1"/>
    <col min="11270" max="11270" width="9.88671875" style="19" customWidth="1"/>
    <col min="11271" max="11271" width="8.88671875" style="19" customWidth="1"/>
    <col min="11272" max="11272" width="1.21875" style="19" customWidth="1"/>
    <col min="11273" max="11273" width="10.44140625" style="19" customWidth="1"/>
    <col min="11274" max="11274" width="11.33203125" style="19" customWidth="1"/>
    <col min="11275" max="11276" width="9" style="19"/>
    <col min="11277" max="11277" width="1.21875" style="19" customWidth="1"/>
    <col min="11278" max="11520" width="9" style="19"/>
    <col min="11521" max="11521" width="11.6640625" style="19" bestFit="1" customWidth="1"/>
    <col min="11522" max="11522" width="10.109375" style="19" customWidth="1"/>
    <col min="11523" max="11523" width="10.44140625" style="19" bestFit="1" customWidth="1"/>
    <col min="11524" max="11524" width="9" style="19"/>
    <col min="11525" max="11525" width="1.33203125" style="19" customWidth="1"/>
    <col min="11526" max="11526" width="9.88671875" style="19" customWidth="1"/>
    <col min="11527" max="11527" width="8.88671875" style="19" customWidth="1"/>
    <col min="11528" max="11528" width="1.21875" style="19" customWidth="1"/>
    <col min="11529" max="11529" width="10.44140625" style="19" customWidth="1"/>
    <col min="11530" max="11530" width="11.33203125" style="19" customWidth="1"/>
    <col min="11531" max="11532" width="9" style="19"/>
    <col min="11533" max="11533" width="1.21875" style="19" customWidth="1"/>
    <col min="11534" max="11776" width="9" style="19"/>
    <col min="11777" max="11777" width="11.6640625" style="19" bestFit="1" customWidth="1"/>
    <col min="11778" max="11778" width="10.109375" style="19" customWidth="1"/>
    <col min="11779" max="11779" width="10.44140625" style="19" bestFit="1" customWidth="1"/>
    <col min="11780" max="11780" width="9" style="19"/>
    <col min="11781" max="11781" width="1.33203125" style="19" customWidth="1"/>
    <col min="11782" max="11782" width="9.88671875" style="19" customWidth="1"/>
    <col min="11783" max="11783" width="8.88671875" style="19" customWidth="1"/>
    <col min="11784" max="11784" width="1.21875" style="19" customWidth="1"/>
    <col min="11785" max="11785" width="10.44140625" style="19" customWidth="1"/>
    <col min="11786" max="11786" width="11.33203125" style="19" customWidth="1"/>
    <col min="11787" max="11788" width="9" style="19"/>
    <col min="11789" max="11789" width="1.21875" style="19" customWidth="1"/>
    <col min="11790" max="12032" width="9" style="19"/>
    <col min="12033" max="12033" width="11.6640625" style="19" bestFit="1" customWidth="1"/>
    <col min="12034" max="12034" width="10.109375" style="19" customWidth="1"/>
    <col min="12035" max="12035" width="10.44140625" style="19" bestFit="1" customWidth="1"/>
    <col min="12036" max="12036" width="9" style="19"/>
    <col min="12037" max="12037" width="1.33203125" style="19" customWidth="1"/>
    <col min="12038" max="12038" width="9.88671875" style="19" customWidth="1"/>
    <col min="12039" max="12039" width="8.88671875" style="19" customWidth="1"/>
    <col min="12040" max="12040" width="1.21875" style="19" customWidth="1"/>
    <col min="12041" max="12041" width="10.44140625" style="19" customWidth="1"/>
    <col min="12042" max="12042" width="11.33203125" style="19" customWidth="1"/>
    <col min="12043" max="12044" width="9" style="19"/>
    <col min="12045" max="12045" width="1.21875" style="19" customWidth="1"/>
    <col min="12046" max="12288" width="9" style="19"/>
    <col min="12289" max="12289" width="11.6640625" style="19" bestFit="1" customWidth="1"/>
    <col min="12290" max="12290" width="10.109375" style="19" customWidth="1"/>
    <col min="12291" max="12291" width="10.44140625" style="19" bestFit="1" customWidth="1"/>
    <col min="12292" max="12292" width="9" style="19"/>
    <col min="12293" max="12293" width="1.33203125" style="19" customWidth="1"/>
    <col min="12294" max="12294" width="9.88671875" style="19" customWidth="1"/>
    <col min="12295" max="12295" width="8.88671875" style="19" customWidth="1"/>
    <col min="12296" max="12296" width="1.21875" style="19" customWidth="1"/>
    <col min="12297" max="12297" width="10.44140625" style="19" customWidth="1"/>
    <col min="12298" max="12298" width="11.33203125" style="19" customWidth="1"/>
    <col min="12299" max="12300" width="9" style="19"/>
    <col min="12301" max="12301" width="1.21875" style="19" customWidth="1"/>
    <col min="12302" max="12544" width="9" style="19"/>
    <col min="12545" max="12545" width="11.6640625" style="19" bestFit="1" customWidth="1"/>
    <col min="12546" max="12546" width="10.109375" style="19" customWidth="1"/>
    <col min="12547" max="12547" width="10.44140625" style="19" bestFit="1" customWidth="1"/>
    <col min="12548" max="12548" width="9" style="19"/>
    <col min="12549" max="12549" width="1.33203125" style="19" customWidth="1"/>
    <col min="12550" max="12550" width="9.88671875" style="19" customWidth="1"/>
    <col min="12551" max="12551" width="8.88671875" style="19" customWidth="1"/>
    <col min="12552" max="12552" width="1.21875" style="19" customWidth="1"/>
    <col min="12553" max="12553" width="10.44140625" style="19" customWidth="1"/>
    <col min="12554" max="12554" width="11.33203125" style="19" customWidth="1"/>
    <col min="12555" max="12556" width="9" style="19"/>
    <col min="12557" max="12557" width="1.21875" style="19" customWidth="1"/>
    <col min="12558" max="12800" width="9" style="19"/>
    <col min="12801" max="12801" width="11.6640625" style="19" bestFit="1" customWidth="1"/>
    <col min="12802" max="12802" width="10.109375" style="19" customWidth="1"/>
    <col min="12803" max="12803" width="10.44140625" style="19" bestFit="1" customWidth="1"/>
    <col min="12804" max="12804" width="9" style="19"/>
    <col min="12805" max="12805" width="1.33203125" style="19" customWidth="1"/>
    <col min="12806" max="12806" width="9.88671875" style="19" customWidth="1"/>
    <col min="12807" max="12807" width="8.88671875" style="19" customWidth="1"/>
    <col min="12808" max="12808" width="1.21875" style="19" customWidth="1"/>
    <col min="12809" max="12809" width="10.44140625" style="19" customWidth="1"/>
    <col min="12810" max="12810" width="11.33203125" style="19" customWidth="1"/>
    <col min="12811" max="12812" width="9" style="19"/>
    <col min="12813" max="12813" width="1.21875" style="19" customWidth="1"/>
    <col min="12814" max="13056" width="9" style="19"/>
    <col min="13057" max="13057" width="11.6640625" style="19" bestFit="1" customWidth="1"/>
    <col min="13058" max="13058" width="10.109375" style="19" customWidth="1"/>
    <col min="13059" max="13059" width="10.44140625" style="19" bestFit="1" customWidth="1"/>
    <col min="13060" max="13060" width="9" style="19"/>
    <col min="13061" max="13061" width="1.33203125" style="19" customWidth="1"/>
    <col min="13062" max="13062" width="9.88671875" style="19" customWidth="1"/>
    <col min="13063" max="13063" width="8.88671875" style="19" customWidth="1"/>
    <col min="13064" max="13064" width="1.21875" style="19" customWidth="1"/>
    <col min="13065" max="13065" width="10.44140625" style="19" customWidth="1"/>
    <col min="13066" max="13066" width="11.33203125" style="19" customWidth="1"/>
    <col min="13067" max="13068" width="9" style="19"/>
    <col min="13069" max="13069" width="1.21875" style="19" customWidth="1"/>
    <col min="13070" max="13312" width="9" style="19"/>
    <col min="13313" max="13313" width="11.6640625" style="19" bestFit="1" customWidth="1"/>
    <col min="13314" max="13314" width="10.109375" style="19" customWidth="1"/>
    <col min="13315" max="13315" width="10.44140625" style="19" bestFit="1" customWidth="1"/>
    <col min="13316" max="13316" width="9" style="19"/>
    <col min="13317" max="13317" width="1.33203125" style="19" customWidth="1"/>
    <col min="13318" max="13318" width="9.88671875" style="19" customWidth="1"/>
    <col min="13319" max="13319" width="8.88671875" style="19" customWidth="1"/>
    <col min="13320" max="13320" width="1.21875" style="19" customWidth="1"/>
    <col min="13321" max="13321" width="10.44140625" style="19" customWidth="1"/>
    <col min="13322" max="13322" width="11.33203125" style="19" customWidth="1"/>
    <col min="13323" max="13324" width="9" style="19"/>
    <col min="13325" max="13325" width="1.21875" style="19" customWidth="1"/>
    <col min="13326" max="13568" width="9" style="19"/>
    <col min="13569" max="13569" width="11.6640625" style="19" bestFit="1" customWidth="1"/>
    <col min="13570" max="13570" width="10.109375" style="19" customWidth="1"/>
    <col min="13571" max="13571" width="10.44140625" style="19" bestFit="1" customWidth="1"/>
    <col min="13572" max="13572" width="9" style="19"/>
    <col min="13573" max="13573" width="1.33203125" style="19" customWidth="1"/>
    <col min="13574" max="13574" width="9.88671875" style="19" customWidth="1"/>
    <col min="13575" max="13575" width="8.88671875" style="19" customWidth="1"/>
    <col min="13576" max="13576" width="1.21875" style="19" customWidth="1"/>
    <col min="13577" max="13577" width="10.44140625" style="19" customWidth="1"/>
    <col min="13578" max="13578" width="11.33203125" style="19" customWidth="1"/>
    <col min="13579" max="13580" width="9" style="19"/>
    <col min="13581" max="13581" width="1.21875" style="19" customWidth="1"/>
    <col min="13582" max="13824" width="9" style="19"/>
    <col min="13825" max="13825" width="11.6640625" style="19" bestFit="1" customWidth="1"/>
    <col min="13826" max="13826" width="10.109375" style="19" customWidth="1"/>
    <col min="13827" max="13827" width="10.44140625" style="19" bestFit="1" customWidth="1"/>
    <col min="13828" max="13828" width="9" style="19"/>
    <col min="13829" max="13829" width="1.33203125" style="19" customWidth="1"/>
    <col min="13830" max="13830" width="9.88671875" style="19" customWidth="1"/>
    <col min="13831" max="13831" width="8.88671875" style="19" customWidth="1"/>
    <col min="13832" max="13832" width="1.21875" style="19" customWidth="1"/>
    <col min="13833" max="13833" width="10.44140625" style="19" customWidth="1"/>
    <col min="13834" max="13834" width="11.33203125" style="19" customWidth="1"/>
    <col min="13835" max="13836" width="9" style="19"/>
    <col min="13837" max="13837" width="1.21875" style="19" customWidth="1"/>
    <col min="13838" max="14080" width="9" style="19"/>
    <col min="14081" max="14081" width="11.6640625" style="19" bestFit="1" customWidth="1"/>
    <col min="14082" max="14082" width="10.109375" style="19" customWidth="1"/>
    <col min="14083" max="14083" width="10.44140625" style="19" bestFit="1" customWidth="1"/>
    <col min="14084" max="14084" width="9" style="19"/>
    <col min="14085" max="14085" width="1.33203125" style="19" customWidth="1"/>
    <col min="14086" max="14086" width="9.88671875" style="19" customWidth="1"/>
    <col min="14087" max="14087" width="8.88671875" style="19" customWidth="1"/>
    <col min="14088" max="14088" width="1.21875" style="19" customWidth="1"/>
    <col min="14089" max="14089" width="10.44140625" style="19" customWidth="1"/>
    <col min="14090" max="14090" width="11.33203125" style="19" customWidth="1"/>
    <col min="14091" max="14092" width="9" style="19"/>
    <col min="14093" max="14093" width="1.21875" style="19" customWidth="1"/>
    <col min="14094" max="14336" width="9" style="19"/>
    <col min="14337" max="14337" width="11.6640625" style="19" bestFit="1" customWidth="1"/>
    <col min="14338" max="14338" width="10.109375" style="19" customWidth="1"/>
    <col min="14339" max="14339" width="10.44140625" style="19" bestFit="1" customWidth="1"/>
    <col min="14340" max="14340" width="9" style="19"/>
    <col min="14341" max="14341" width="1.33203125" style="19" customWidth="1"/>
    <col min="14342" max="14342" width="9.88671875" style="19" customWidth="1"/>
    <col min="14343" max="14343" width="8.88671875" style="19" customWidth="1"/>
    <col min="14344" max="14344" width="1.21875" style="19" customWidth="1"/>
    <col min="14345" max="14345" width="10.44140625" style="19" customWidth="1"/>
    <col min="14346" max="14346" width="11.33203125" style="19" customWidth="1"/>
    <col min="14347" max="14348" width="9" style="19"/>
    <col min="14349" max="14349" width="1.21875" style="19" customWidth="1"/>
    <col min="14350" max="14592" width="9" style="19"/>
    <col min="14593" max="14593" width="11.6640625" style="19" bestFit="1" customWidth="1"/>
    <col min="14594" max="14594" width="10.109375" style="19" customWidth="1"/>
    <col min="14595" max="14595" width="10.44140625" style="19" bestFit="1" customWidth="1"/>
    <col min="14596" max="14596" width="9" style="19"/>
    <col min="14597" max="14597" width="1.33203125" style="19" customWidth="1"/>
    <col min="14598" max="14598" width="9.88671875" style="19" customWidth="1"/>
    <col min="14599" max="14599" width="8.88671875" style="19" customWidth="1"/>
    <col min="14600" max="14600" width="1.21875" style="19" customWidth="1"/>
    <col min="14601" max="14601" width="10.44140625" style="19" customWidth="1"/>
    <col min="14602" max="14602" width="11.33203125" style="19" customWidth="1"/>
    <col min="14603" max="14604" width="9" style="19"/>
    <col min="14605" max="14605" width="1.21875" style="19" customWidth="1"/>
    <col min="14606" max="14848" width="9" style="19"/>
    <col min="14849" max="14849" width="11.6640625" style="19" bestFit="1" customWidth="1"/>
    <col min="14850" max="14850" width="10.109375" style="19" customWidth="1"/>
    <col min="14851" max="14851" width="10.44140625" style="19" bestFit="1" customWidth="1"/>
    <col min="14852" max="14852" width="9" style="19"/>
    <col min="14853" max="14853" width="1.33203125" style="19" customWidth="1"/>
    <col min="14854" max="14854" width="9.88671875" style="19" customWidth="1"/>
    <col min="14855" max="14855" width="8.88671875" style="19" customWidth="1"/>
    <col min="14856" max="14856" width="1.21875" style="19" customWidth="1"/>
    <col min="14857" max="14857" width="10.44140625" style="19" customWidth="1"/>
    <col min="14858" max="14858" width="11.33203125" style="19" customWidth="1"/>
    <col min="14859" max="14860" width="9" style="19"/>
    <col min="14861" max="14861" width="1.21875" style="19" customWidth="1"/>
    <col min="14862" max="15104" width="9" style="19"/>
    <col min="15105" max="15105" width="11.6640625" style="19" bestFit="1" customWidth="1"/>
    <col min="15106" max="15106" width="10.109375" style="19" customWidth="1"/>
    <col min="15107" max="15107" width="10.44140625" style="19" bestFit="1" customWidth="1"/>
    <col min="15108" max="15108" width="9" style="19"/>
    <col min="15109" max="15109" width="1.33203125" style="19" customWidth="1"/>
    <col min="15110" max="15110" width="9.88671875" style="19" customWidth="1"/>
    <col min="15111" max="15111" width="8.88671875" style="19" customWidth="1"/>
    <col min="15112" max="15112" width="1.21875" style="19" customWidth="1"/>
    <col min="15113" max="15113" width="10.44140625" style="19" customWidth="1"/>
    <col min="15114" max="15114" width="11.33203125" style="19" customWidth="1"/>
    <col min="15115" max="15116" width="9" style="19"/>
    <col min="15117" max="15117" width="1.21875" style="19" customWidth="1"/>
    <col min="15118" max="15360" width="9" style="19"/>
    <col min="15361" max="15361" width="11.6640625" style="19" bestFit="1" customWidth="1"/>
    <col min="15362" max="15362" width="10.109375" style="19" customWidth="1"/>
    <col min="15363" max="15363" width="10.44140625" style="19" bestFit="1" customWidth="1"/>
    <col min="15364" max="15364" width="9" style="19"/>
    <col min="15365" max="15365" width="1.33203125" style="19" customWidth="1"/>
    <col min="15366" max="15366" width="9.88671875" style="19" customWidth="1"/>
    <col min="15367" max="15367" width="8.88671875" style="19" customWidth="1"/>
    <col min="15368" max="15368" width="1.21875" style="19" customWidth="1"/>
    <col min="15369" max="15369" width="10.44140625" style="19" customWidth="1"/>
    <col min="15370" max="15370" width="11.33203125" style="19" customWidth="1"/>
    <col min="15371" max="15372" width="9" style="19"/>
    <col min="15373" max="15373" width="1.21875" style="19" customWidth="1"/>
    <col min="15374" max="15616" width="9" style="19"/>
    <col min="15617" max="15617" width="11.6640625" style="19" bestFit="1" customWidth="1"/>
    <col min="15618" max="15618" width="10.109375" style="19" customWidth="1"/>
    <col min="15619" max="15619" width="10.44140625" style="19" bestFit="1" customWidth="1"/>
    <col min="15620" max="15620" width="9" style="19"/>
    <col min="15621" max="15621" width="1.33203125" style="19" customWidth="1"/>
    <col min="15622" max="15622" width="9.88671875" style="19" customWidth="1"/>
    <col min="15623" max="15623" width="8.88671875" style="19" customWidth="1"/>
    <col min="15624" max="15624" width="1.21875" style="19" customWidth="1"/>
    <col min="15625" max="15625" width="10.44140625" style="19" customWidth="1"/>
    <col min="15626" max="15626" width="11.33203125" style="19" customWidth="1"/>
    <col min="15627" max="15628" width="9" style="19"/>
    <col min="15629" max="15629" width="1.21875" style="19" customWidth="1"/>
    <col min="15630" max="15872" width="9" style="19"/>
    <col min="15873" max="15873" width="11.6640625" style="19" bestFit="1" customWidth="1"/>
    <col min="15874" max="15874" width="10.109375" style="19" customWidth="1"/>
    <col min="15875" max="15875" width="10.44140625" style="19" bestFit="1" customWidth="1"/>
    <col min="15876" max="15876" width="9" style="19"/>
    <col min="15877" max="15877" width="1.33203125" style="19" customWidth="1"/>
    <col min="15878" max="15878" width="9.88671875" style="19" customWidth="1"/>
    <col min="15879" max="15879" width="8.88671875" style="19" customWidth="1"/>
    <col min="15880" max="15880" width="1.21875" style="19" customWidth="1"/>
    <col min="15881" max="15881" width="10.44140625" style="19" customWidth="1"/>
    <col min="15882" max="15882" width="11.33203125" style="19" customWidth="1"/>
    <col min="15883" max="15884" width="9" style="19"/>
    <col min="15885" max="15885" width="1.21875" style="19" customWidth="1"/>
    <col min="15886" max="16128" width="9" style="19"/>
    <col min="16129" max="16129" width="11.6640625" style="19" bestFit="1" customWidth="1"/>
    <col min="16130" max="16130" width="10.109375" style="19" customWidth="1"/>
    <col min="16131" max="16131" width="10.44140625" style="19" bestFit="1" customWidth="1"/>
    <col min="16132" max="16132" width="9" style="19"/>
    <col min="16133" max="16133" width="1.33203125" style="19" customWidth="1"/>
    <col min="16134" max="16134" width="9.88671875" style="19" customWidth="1"/>
    <col min="16135" max="16135" width="8.88671875" style="19" customWidth="1"/>
    <col min="16136" max="16136" width="1.21875" style="19" customWidth="1"/>
    <col min="16137" max="16137" width="10.44140625" style="19" customWidth="1"/>
    <col min="16138" max="16138" width="11.33203125" style="19" customWidth="1"/>
    <col min="16139" max="16140" width="9" style="19"/>
    <col min="16141" max="16141" width="1.21875" style="19" customWidth="1"/>
    <col min="16142" max="16384" width="9" style="19"/>
  </cols>
  <sheetData>
    <row r="1" spans="1:12" x14ac:dyDescent="0.25">
      <c r="A1" s="24" t="s">
        <v>41</v>
      </c>
      <c r="B1" s="24" t="s">
        <v>28</v>
      </c>
      <c r="C1" s="24" t="s">
        <v>73</v>
      </c>
      <c r="D1" s="26" t="s">
        <v>74</v>
      </c>
      <c r="F1" s="1" t="s">
        <v>74</v>
      </c>
      <c r="G1" s="1"/>
      <c r="H1" s="3"/>
      <c r="K1" s="37" t="s">
        <v>81</v>
      </c>
      <c r="L1" s="37" t="s">
        <v>82</v>
      </c>
    </row>
    <row r="2" spans="1:12" x14ac:dyDescent="0.25">
      <c r="A2" s="27">
        <v>41490</v>
      </c>
      <c r="B2" s="28" t="s">
        <v>105</v>
      </c>
      <c r="C2" s="29">
        <v>168</v>
      </c>
      <c r="D2" s="23" t="s">
        <v>75</v>
      </c>
      <c r="F2" s="1" t="s">
        <v>56</v>
      </c>
      <c r="G2" s="1">
        <f>INDEX(K3:K5,K2,1)</f>
        <v>2014</v>
      </c>
      <c r="H2" s="3"/>
      <c r="K2" s="15">
        <v>2</v>
      </c>
      <c r="L2" s="15">
        <v>2</v>
      </c>
    </row>
    <row r="3" spans="1:12" x14ac:dyDescent="0.25">
      <c r="A3" s="30">
        <v>41490</v>
      </c>
      <c r="B3" s="31" t="s">
        <v>106</v>
      </c>
      <c r="C3" s="32">
        <v>98</v>
      </c>
      <c r="D3" s="22" t="s">
        <v>75</v>
      </c>
      <c r="F3" s="1" t="s">
        <v>78</v>
      </c>
      <c r="G3" s="1" t="str">
        <f>INDEX(L3:L11,L2,1)</f>
        <v>肉/家禽</v>
      </c>
      <c r="H3" s="3"/>
      <c r="I3" s="3"/>
      <c r="J3" s="3"/>
      <c r="K3" s="38">
        <v>2013</v>
      </c>
      <c r="L3" s="42" t="s">
        <v>117</v>
      </c>
    </row>
    <row r="4" spans="1:12" x14ac:dyDescent="0.25">
      <c r="A4" s="30">
        <v>41490</v>
      </c>
      <c r="B4" s="31" t="s">
        <v>107</v>
      </c>
      <c r="C4" s="32">
        <v>174</v>
      </c>
      <c r="D4" s="22" t="s">
        <v>75</v>
      </c>
      <c r="H4" s="3"/>
      <c r="K4" s="39">
        <v>2014</v>
      </c>
      <c r="L4" s="4" t="s">
        <v>76</v>
      </c>
    </row>
    <row r="5" spans="1:12" x14ac:dyDescent="0.25">
      <c r="A5" s="30">
        <v>41491</v>
      </c>
      <c r="B5" s="31" t="s">
        <v>108</v>
      </c>
      <c r="C5" s="32">
        <v>167.4</v>
      </c>
      <c r="D5" s="22" t="s">
        <v>75</v>
      </c>
      <c r="F5" s="15" t="s">
        <v>113</v>
      </c>
      <c r="G5" s="15" t="s">
        <v>113</v>
      </c>
      <c r="H5" s="15" t="s">
        <v>114</v>
      </c>
      <c r="I5" s="15" t="s">
        <v>115</v>
      </c>
      <c r="K5" s="40">
        <v>2015</v>
      </c>
      <c r="L5" s="4" t="s">
        <v>77</v>
      </c>
    </row>
    <row r="6" spans="1:12" x14ac:dyDescent="0.25">
      <c r="A6" s="30">
        <v>41491</v>
      </c>
      <c r="B6" s="31" t="s">
        <v>83</v>
      </c>
      <c r="C6" s="32">
        <v>1696</v>
      </c>
      <c r="D6" s="22" t="s">
        <v>75</v>
      </c>
      <c r="F6" s="15" t="str">
        <f>IF(K2=1,"&gt;=2013/1/1","&gt;="&amp;INDEX(K3:K5,K2)&amp;"/1/1")</f>
        <v>&gt;=2014/1/1</v>
      </c>
      <c r="G6" s="15" t="str">
        <f>IF(K2=1,"&lt;=2013/12/31","&lt;="&amp;INDEX(K3:K5,K2)&amp;"/12/31")</f>
        <v>&lt;=2014/12/31</v>
      </c>
      <c r="H6" s="15" t="str">
        <f>INDEX(L3:L11,L2,L31)</f>
        <v>肉/家禽</v>
      </c>
      <c r="I6" s="15" t="str">
        <f>INDEX(F11:F12,F9,1)</f>
        <v>英国</v>
      </c>
      <c r="K6" s="37"/>
      <c r="L6" s="4" t="s">
        <v>79</v>
      </c>
    </row>
    <row r="7" spans="1:12" x14ac:dyDescent="0.25">
      <c r="A7" s="30">
        <v>41494</v>
      </c>
      <c r="B7" s="31" t="s">
        <v>109</v>
      </c>
      <c r="C7" s="32">
        <v>77</v>
      </c>
      <c r="D7" s="22" t="s">
        <v>40</v>
      </c>
      <c r="H7" s="3"/>
      <c r="K7" s="37"/>
      <c r="L7" s="4" t="s">
        <v>83</v>
      </c>
    </row>
    <row r="8" spans="1:12" x14ac:dyDescent="0.25">
      <c r="A8" s="30">
        <v>41494</v>
      </c>
      <c r="B8" s="31" t="s">
        <v>83</v>
      </c>
      <c r="C8" s="32">
        <v>1261.3999911546707</v>
      </c>
      <c r="D8" s="22" t="s">
        <v>40</v>
      </c>
      <c r="F8" s="1" t="s">
        <v>80</v>
      </c>
      <c r="G8" s="8">
        <f>DSUM(A1:D2156,"销售额",F5:I6)</f>
        <v>29542.559994349926</v>
      </c>
      <c r="H8" s="3"/>
      <c r="K8" s="37"/>
      <c r="L8" s="4" t="s">
        <v>84</v>
      </c>
    </row>
    <row r="9" spans="1:12" x14ac:dyDescent="0.25">
      <c r="A9" s="30">
        <v>41494</v>
      </c>
      <c r="B9" s="31" t="s">
        <v>110</v>
      </c>
      <c r="C9" s="32">
        <v>214.19999849796295</v>
      </c>
      <c r="D9" s="22" t="s">
        <v>40</v>
      </c>
      <c r="F9" s="44">
        <v>1</v>
      </c>
      <c r="G9" s="3"/>
      <c r="H9" s="3"/>
      <c r="K9" s="37"/>
      <c r="L9" s="4" t="s">
        <v>85</v>
      </c>
    </row>
    <row r="10" spans="1:12" x14ac:dyDescent="0.25">
      <c r="A10" s="30">
        <v>41494</v>
      </c>
      <c r="B10" s="31" t="s">
        <v>77</v>
      </c>
      <c r="C10" s="32">
        <v>95.759999924898153</v>
      </c>
      <c r="D10" s="22" t="s">
        <v>40</v>
      </c>
      <c r="F10" s="44"/>
      <c r="G10" s="11">
        <f>G8</f>
        <v>29542.559994349926</v>
      </c>
      <c r="H10" s="3"/>
      <c r="K10" s="37"/>
      <c r="L10" s="4" t="s">
        <v>86</v>
      </c>
    </row>
    <row r="11" spans="1:12" x14ac:dyDescent="0.25">
      <c r="A11" s="30">
        <v>41494</v>
      </c>
      <c r="B11" s="31" t="s">
        <v>77</v>
      </c>
      <c r="C11" s="32">
        <v>222.29999982565641</v>
      </c>
      <c r="D11" s="22" t="s">
        <v>40</v>
      </c>
      <c r="F11" s="5" t="s">
        <v>104</v>
      </c>
      <c r="G11" s="7">
        <f t="dataTable" ref="G11:G12" dt2D="0" dtr="0" r1="I6"/>
        <v>29542.559994349926</v>
      </c>
      <c r="H11" s="3"/>
      <c r="K11" s="41"/>
      <c r="L11" s="43" t="s">
        <v>29</v>
      </c>
    </row>
    <row r="12" spans="1:12" x14ac:dyDescent="0.25">
      <c r="A12" s="30">
        <v>41494</v>
      </c>
      <c r="B12" s="31" t="s">
        <v>85</v>
      </c>
      <c r="C12" s="32">
        <v>336</v>
      </c>
      <c r="D12" s="22" t="s">
        <v>40</v>
      </c>
      <c r="F12" s="13" t="s">
        <v>116</v>
      </c>
      <c r="G12" s="14">
        <v>47622.185945252626</v>
      </c>
      <c r="H12" s="3"/>
    </row>
    <row r="13" spans="1:12" x14ac:dyDescent="0.25">
      <c r="A13" s="30">
        <v>41495</v>
      </c>
      <c r="B13" s="31" t="s">
        <v>111</v>
      </c>
      <c r="C13" s="32">
        <v>2462.3999980688095</v>
      </c>
      <c r="D13" s="22" t="s">
        <v>40</v>
      </c>
      <c r="H13" s="3"/>
    </row>
    <row r="14" spans="1:12" x14ac:dyDescent="0.25">
      <c r="A14" s="30">
        <v>41495</v>
      </c>
      <c r="B14" s="31" t="s">
        <v>79</v>
      </c>
      <c r="C14" s="32">
        <v>47.499999962747097</v>
      </c>
      <c r="D14" s="22" t="s">
        <v>40</v>
      </c>
      <c r="H14" s="3"/>
    </row>
    <row r="15" spans="1:12" x14ac:dyDescent="0.25">
      <c r="A15" s="30">
        <v>41495</v>
      </c>
      <c r="B15" s="31" t="s">
        <v>79</v>
      </c>
      <c r="C15" s="32">
        <v>1088</v>
      </c>
      <c r="D15" s="22" t="s">
        <v>40</v>
      </c>
      <c r="H15" s="3"/>
      <c r="I15" s="3"/>
      <c r="J15" s="3"/>
      <c r="K15" s="41"/>
      <c r="L15" s="41"/>
    </row>
    <row r="16" spans="1:12" x14ac:dyDescent="0.25">
      <c r="A16" s="30">
        <v>41496</v>
      </c>
      <c r="B16" s="31" t="s">
        <v>79</v>
      </c>
      <c r="C16" s="32">
        <v>200</v>
      </c>
      <c r="D16" s="22" t="s">
        <v>40</v>
      </c>
    </row>
    <row r="17" spans="1:4" x14ac:dyDescent="0.25">
      <c r="A17" s="30">
        <v>41496</v>
      </c>
      <c r="B17" s="31" t="s">
        <v>29</v>
      </c>
      <c r="C17" s="32">
        <v>604.79999999999995</v>
      </c>
      <c r="D17" s="22" t="s">
        <v>40</v>
      </c>
    </row>
    <row r="18" spans="1:4" x14ac:dyDescent="0.25">
      <c r="A18" s="30">
        <v>41496</v>
      </c>
      <c r="B18" s="31" t="s">
        <v>86</v>
      </c>
      <c r="C18" s="32">
        <v>640</v>
      </c>
      <c r="D18" s="22" t="s">
        <v>40</v>
      </c>
    </row>
    <row r="19" spans="1:4" x14ac:dyDescent="0.25">
      <c r="A19" s="30">
        <v>41497</v>
      </c>
      <c r="B19" s="31" t="s">
        <v>112</v>
      </c>
      <c r="C19" s="32">
        <v>45.899999678134918</v>
      </c>
      <c r="D19" s="22" t="s">
        <v>75</v>
      </c>
    </row>
    <row r="20" spans="1:4" x14ac:dyDescent="0.25">
      <c r="A20" s="30">
        <v>41497</v>
      </c>
      <c r="B20" s="31" t="s">
        <v>76</v>
      </c>
      <c r="C20" s="32">
        <v>342.71999759674071</v>
      </c>
      <c r="D20" s="22" t="s">
        <v>75</v>
      </c>
    </row>
    <row r="21" spans="1:4" x14ac:dyDescent="0.25">
      <c r="A21" s="30">
        <v>41497</v>
      </c>
      <c r="B21" s="31" t="s">
        <v>83</v>
      </c>
      <c r="C21" s="32">
        <v>168</v>
      </c>
      <c r="D21" s="22" t="s">
        <v>75</v>
      </c>
    </row>
    <row r="22" spans="1:4" x14ac:dyDescent="0.25">
      <c r="A22" s="30">
        <v>41498</v>
      </c>
      <c r="B22" s="31" t="s">
        <v>29</v>
      </c>
      <c r="C22" s="32">
        <v>304</v>
      </c>
      <c r="D22" s="22" t="s">
        <v>75</v>
      </c>
    </row>
    <row r="23" spans="1:4" x14ac:dyDescent="0.25">
      <c r="A23" s="30">
        <v>41498</v>
      </c>
      <c r="B23" s="31" t="s">
        <v>86</v>
      </c>
      <c r="C23" s="32">
        <v>486.5</v>
      </c>
      <c r="D23" s="22" t="s">
        <v>75</v>
      </c>
    </row>
    <row r="24" spans="1:4" x14ac:dyDescent="0.25">
      <c r="A24" s="30">
        <v>41498</v>
      </c>
      <c r="B24" s="31" t="s">
        <v>84</v>
      </c>
      <c r="C24" s="32">
        <v>380</v>
      </c>
      <c r="D24" s="22" t="s">
        <v>75</v>
      </c>
    </row>
    <row r="25" spans="1:4" x14ac:dyDescent="0.25">
      <c r="A25" s="30">
        <v>41498</v>
      </c>
      <c r="B25" s="31" t="s">
        <v>79</v>
      </c>
      <c r="C25" s="32">
        <v>1320</v>
      </c>
      <c r="D25" s="22" t="s">
        <v>75</v>
      </c>
    </row>
    <row r="26" spans="1:4" x14ac:dyDescent="0.25">
      <c r="A26" s="30">
        <v>41501</v>
      </c>
      <c r="B26" s="31" t="s">
        <v>76</v>
      </c>
      <c r="C26" s="32">
        <v>393</v>
      </c>
      <c r="D26" s="22" t="s">
        <v>40</v>
      </c>
    </row>
    <row r="27" spans="1:4" x14ac:dyDescent="0.25">
      <c r="A27" s="30">
        <v>41501</v>
      </c>
      <c r="B27" s="31" t="s">
        <v>85</v>
      </c>
      <c r="C27" s="32">
        <v>124.8</v>
      </c>
      <c r="D27" s="22" t="s">
        <v>40</v>
      </c>
    </row>
    <row r="28" spans="1:4" x14ac:dyDescent="0.25">
      <c r="A28" s="30">
        <v>41502</v>
      </c>
      <c r="B28" s="31" t="s">
        <v>86</v>
      </c>
      <c r="C28" s="32">
        <v>877.5</v>
      </c>
      <c r="D28" s="22" t="s">
        <v>40</v>
      </c>
    </row>
    <row r="29" spans="1:4" x14ac:dyDescent="0.25">
      <c r="A29" s="30">
        <v>41502</v>
      </c>
      <c r="B29" s="31" t="s">
        <v>29</v>
      </c>
      <c r="C29" s="32">
        <v>86.4</v>
      </c>
      <c r="D29" s="22" t="s">
        <v>40</v>
      </c>
    </row>
    <row r="30" spans="1:4" x14ac:dyDescent="0.25">
      <c r="A30" s="30">
        <v>41502</v>
      </c>
      <c r="B30" s="31" t="s">
        <v>85</v>
      </c>
      <c r="C30" s="32">
        <v>156</v>
      </c>
      <c r="D30" s="22" t="s">
        <v>40</v>
      </c>
    </row>
    <row r="31" spans="1:4" x14ac:dyDescent="0.25">
      <c r="A31" s="30">
        <v>41503</v>
      </c>
      <c r="B31" s="31" t="s">
        <v>29</v>
      </c>
      <c r="C31" s="32">
        <v>607.9999977350235</v>
      </c>
      <c r="D31" s="22" t="s">
        <v>40</v>
      </c>
    </row>
    <row r="32" spans="1:4" x14ac:dyDescent="0.25">
      <c r="A32" s="30">
        <v>41503</v>
      </c>
      <c r="B32" s="31" t="s">
        <v>85</v>
      </c>
      <c r="C32" s="32">
        <v>883.99999670684338</v>
      </c>
      <c r="D32" s="22" t="s">
        <v>40</v>
      </c>
    </row>
    <row r="33" spans="1:4" x14ac:dyDescent="0.25">
      <c r="A33" s="30">
        <v>41503</v>
      </c>
      <c r="B33" s="31" t="s">
        <v>79</v>
      </c>
      <c r="C33" s="32">
        <v>122.87999954223633</v>
      </c>
      <c r="D33" s="22" t="s">
        <v>40</v>
      </c>
    </row>
    <row r="34" spans="1:4" x14ac:dyDescent="0.25">
      <c r="A34" s="30">
        <v>41504</v>
      </c>
      <c r="B34" s="31" t="s">
        <v>86</v>
      </c>
      <c r="C34" s="32">
        <v>80</v>
      </c>
      <c r="D34" s="22" t="s">
        <v>40</v>
      </c>
    </row>
    <row r="35" spans="1:4" x14ac:dyDescent="0.25">
      <c r="A35" s="30">
        <v>41504</v>
      </c>
      <c r="B35" s="31" t="s">
        <v>84</v>
      </c>
      <c r="C35" s="32">
        <v>20.8</v>
      </c>
      <c r="D35" s="22" t="s">
        <v>40</v>
      </c>
    </row>
    <row r="36" spans="1:4" x14ac:dyDescent="0.25">
      <c r="A36" s="30">
        <v>41505</v>
      </c>
      <c r="B36" s="31" t="s">
        <v>84</v>
      </c>
      <c r="C36" s="32">
        <v>92.4</v>
      </c>
      <c r="D36" s="22" t="s">
        <v>40</v>
      </c>
    </row>
    <row r="37" spans="1:4" x14ac:dyDescent="0.25">
      <c r="A37" s="30">
        <v>41505</v>
      </c>
      <c r="B37" s="31" t="s">
        <v>77</v>
      </c>
      <c r="C37" s="32">
        <v>780</v>
      </c>
      <c r="D37" s="22" t="s">
        <v>40</v>
      </c>
    </row>
    <row r="38" spans="1:4" x14ac:dyDescent="0.25">
      <c r="A38" s="30">
        <v>41505</v>
      </c>
      <c r="B38" s="31" t="s">
        <v>86</v>
      </c>
      <c r="C38" s="32">
        <v>443.25</v>
      </c>
      <c r="D38" s="22" t="s">
        <v>40</v>
      </c>
    </row>
    <row r="39" spans="1:4" x14ac:dyDescent="0.25">
      <c r="A39" s="30">
        <v>41505</v>
      </c>
      <c r="B39" s="31" t="s">
        <v>29</v>
      </c>
      <c r="C39" s="32">
        <v>189</v>
      </c>
      <c r="D39" s="22" t="s">
        <v>40</v>
      </c>
    </row>
    <row r="40" spans="1:4" x14ac:dyDescent="0.25">
      <c r="A40" s="30">
        <v>41505</v>
      </c>
      <c r="B40" s="31" t="s">
        <v>86</v>
      </c>
      <c r="C40" s="32">
        <v>160</v>
      </c>
      <c r="D40" s="22" t="s">
        <v>40</v>
      </c>
    </row>
    <row r="41" spans="1:4" x14ac:dyDescent="0.25">
      <c r="A41" s="30">
        <v>41505</v>
      </c>
      <c r="B41" s="31" t="s">
        <v>29</v>
      </c>
      <c r="C41" s="32">
        <v>288</v>
      </c>
      <c r="D41" s="22" t="s">
        <v>40</v>
      </c>
    </row>
    <row r="42" spans="1:4" x14ac:dyDescent="0.25">
      <c r="A42" s="30">
        <v>41508</v>
      </c>
      <c r="B42" s="31" t="s">
        <v>85</v>
      </c>
      <c r="C42" s="32">
        <v>163.19999939203262</v>
      </c>
      <c r="D42" s="22" t="s">
        <v>40</v>
      </c>
    </row>
    <row r="43" spans="1:4" x14ac:dyDescent="0.25">
      <c r="A43" s="30">
        <v>41508</v>
      </c>
      <c r="B43" s="31" t="s">
        <v>83</v>
      </c>
      <c r="C43" s="32">
        <v>360</v>
      </c>
      <c r="D43" s="22" t="s">
        <v>40</v>
      </c>
    </row>
    <row r="44" spans="1:4" x14ac:dyDescent="0.25">
      <c r="A44" s="30">
        <v>41508</v>
      </c>
      <c r="B44" s="31" t="s">
        <v>77</v>
      </c>
      <c r="C44" s="32">
        <v>60.8</v>
      </c>
      <c r="D44" s="22" t="s">
        <v>40</v>
      </c>
    </row>
    <row r="45" spans="1:4" x14ac:dyDescent="0.25">
      <c r="A45" s="30">
        <v>41509</v>
      </c>
      <c r="B45" s="31" t="s">
        <v>86</v>
      </c>
      <c r="C45" s="32">
        <v>625.5</v>
      </c>
      <c r="D45" s="22" t="s">
        <v>75</v>
      </c>
    </row>
    <row r="46" spans="1:4" x14ac:dyDescent="0.25">
      <c r="A46" s="30">
        <v>41509</v>
      </c>
      <c r="B46" s="31" t="s">
        <v>29</v>
      </c>
      <c r="C46" s="32">
        <v>100.8</v>
      </c>
      <c r="D46" s="22" t="s">
        <v>75</v>
      </c>
    </row>
    <row r="47" spans="1:4" x14ac:dyDescent="0.25">
      <c r="A47" s="30">
        <v>41509</v>
      </c>
      <c r="B47" s="31" t="s">
        <v>84</v>
      </c>
      <c r="C47" s="32">
        <v>931.5</v>
      </c>
      <c r="D47" s="22" t="s">
        <v>75</v>
      </c>
    </row>
    <row r="48" spans="1:4" x14ac:dyDescent="0.25">
      <c r="A48" s="30">
        <v>41509</v>
      </c>
      <c r="B48" s="31" t="s">
        <v>83</v>
      </c>
      <c r="C48" s="32">
        <v>216</v>
      </c>
      <c r="D48" s="22" t="s">
        <v>75</v>
      </c>
    </row>
    <row r="49" spans="1:4" x14ac:dyDescent="0.25">
      <c r="A49" s="30">
        <v>41510</v>
      </c>
      <c r="B49" s="31" t="s">
        <v>29</v>
      </c>
      <c r="C49" s="32">
        <v>532</v>
      </c>
      <c r="D49" s="22" t="s">
        <v>75</v>
      </c>
    </row>
    <row r="50" spans="1:4" x14ac:dyDescent="0.25">
      <c r="A50" s="30">
        <v>41510</v>
      </c>
      <c r="B50" s="31" t="s">
        <v>84</v>
      </c>
      <c r="C50" s="32">
        <v>163.62499885261059</v>
      </c>
      <c r="D50" s="22" t="s">
        <v>75</v>
      </c>
    </row>
    <row r="51" spans="1:4" x14ac:dyDescent="0.25">
      <c r="A51" s="30">
        <v>41511</v>
      </c>
      <c r="B51" s="31" t="s">
        <v>76</v>
      </c>
      <c r="C51" s="32">
        <v>936</v>
      </c>
      <c r="D51" s="22" t="s">
        <v>40</v>
      </c>
    </row>
    <row r="52" spans="1:4" x14ac:dyDescent="0.25">
      <c r="A52" s="30">
        <v>41511</v>
      </c>
      <c r="B52" s="31" t="s">
        <v>29</v>
      </c>
      <c r="C52" s="32">
        <v>240</v>
      </c>
      <c r="D52" s="22" t="s">
        <v>40</v>
      </c>
    </row>
    <row r="53" spans="1:4" x14ac:dyDescent="0.25">
      <c r="A53" s="30">
        <v>41512</v>
      </c>
      <c r="B53" s="31" t="s">
        <v>79</v>
      </c>
      <c r="C53" s="32">
        <v>346.5599997282028</v>
      </c>
      <c r="D53" s="22" t="s">
        <v>40</v>
      </c>
    </row>
    <row r="54" spans="1:4" x14ac:dyDescent="0.25">
      <c r="A54" s="30">
        <v>41515</v>
      </c>
      <c r="B54" s="31" t="s">
        <v>84</v>
      </c>
      <c r="C54" s="32">
        <v>735</v>
      </c>
      <c r="D54" s="22" t="s">
        <v>40</v>
      </c>
    </row>
    <row r="55" spans="1:4" x14ac:dyDescent="0.25">
      <c r="A55" s="30">
        <v>41515</v>
      </c>
      <c r="B55" s="31" t="s">
        <v>79</v>
      </c>
      <c r="C55" s="32">
        <v>2617.9999816417694</v>
      </c>
      <c r="D55" s="22" t="s">
        <v>40</v>
      </c>
    </row>
    <row r="56" spans="1:4" x14ac:dyDescent="0.25">
      <c r="A56" s="30">
        <v>41515</v>
      </c>
      <c r="B56" s="31" t="s">
        <v>29</v>
      </c>
      <c r="C56" s="32">
        <v>183.59999871253967</v>
      </c>
      <c r="D56" s="22" t="s">
        <v>40</v>
      </c>
    </row>
    <row r="57" spans="1:4" x14ac:dyDescent="0.25">
      <c r="A57" s="30">
        <v>41516</v>
      </c>
      <c r="B57" s="31" t="s">
        <v>76</v>
      </c>
      <c r="C57" s="32">
        <v>990</v>
      </c>
      <c r="D57" s="22" t="s">
        <v>40</v>
      </c>
    </row>
    <row r="58" spans="1:4" x14ac:dyDescent="0.25">
      <c r="A58" s="30">
        <v>41516</v>
      </c>
      <c r="B58" s="31" t="s">
        <v>79</v>
      </c>
      <c r="C58" s="32">
        <v>111.2</v>
      </c>
      <c r="D58" s="22" t="s">
        <v>40</v>
      </c>
    </row>
    <row r="59" spans="1:4" x14ac:dyDescent="0.25">
      <c r="A59" s="30">
        <v>41517</v>
      </c>
      <c r="B59" s="31" t="s">
        <v>79</v>
      </c>
      <c r="C59" s="32">
        <v>113.99999991059303</v>
      </c>
      <c r="D59" s="22" t="s">
        <v>75</v>
      </c>
    </row>
    <row r="60" spans="1:4" x14ac:dyDescent="0.25">
      <c r="A60" s="30">
        <v>41517</v>
      </c>
      <c r="B60" s="31" t="s">
        <v>79</v>
      </c>
      <c r="C60" s="32">
        <v>528.19999958574772</v>
      </c>
      <c r="D60" s="22" t="s">
        <v>75</v>
      </c>
    </row>
    <row r="61" spans="1:4" x14ac:dyDescent="0.25">
      <c r="A61" s="30">
        <v>41518</v>
      </c>
      <c r="B61" s="31" t="s">
        <v>84</v>
      </c>
      <c r="C61" s="32">
        <v>456</v>
      </c>
      <c r="D61" s="22" t="s">
        <v>40</v>
      </c>
    </row>
    <row r="62" spans="1:4" x14ac:dyDescent="0.25">
      <c r="A62" s="30">
        <v>41518</v>
      </c>
      <c r="B62" s="31" t="s">
        <v>29</v>
      </c>
      <c r="C62" s="32">
        <v>920</v>
      </c>
      <c r="D62" s="22" t="s">
        <v>40</v>
      </c>
    </row>
    <row r="63" spans="1:4" x14ac:dyDescent="0.25">
      <c r="A63" s="30">
        <v>41518</v>
      </c>
      <c r="B63" s="31" t="s">
        <v>79</v>
      </c>
      <c r="C63" s="32">
        <v>48</v>
      </c>
      <c r="D63" s="22" t="s">
        <v>75</v>
      </c>
    </row>
    <row r="64" spans="1:4" x14ac:dyDescent="0.25">
      <c r="A64" s="30">
        <v>41519</v>
      </c>
      <c r="B64" s="31" t="s">
        <v>86</v>
      </c>
      <c r="C64" s="32">
        <v>388.8</v>
      </c>
      <c r="D64" s="22" t="s">
        <v>75</v>
      </c>
    </row>
    <row r="65" spans="1:4" x14ac:dyDescent="0.25">
      <c r="A65" s="30">
        <v>41519</v>
      </c>
      <c r="B65" s="31" t="s">
        <v>79</v>
      </c>
      <c r="C65" s="32">
        <v>400</v>
      </c>
      <c r="D65" s="22" t="s">
        <v>75</v>
      </c>
    </row>
    <row r="66" spans="1:4" x14ac:dyDescent="0.25">
      <c r="A66" s="30">
        <v>41519</v>
      </c>
      <c r="B66" s="31" t="s">
        <v>79</v>
      </c>
      <c r="C66" s="32">
        <v>667.2</v>
      </c>
      <c r="D66" s="22" t="s">
        <v>75</v>
      </c>
    </row>
    <row r="67" spans="1:4" x14ac:dyDescent="0.25">
      <c r="A67" s="30">
        <v>41522</v>
      </c>
      <c r="B67" s="31" t="s">
        <v>84</v>
      </c>
      <c r="C67" s="32">
        <v>565.43999955654147</v>
      </c>
      <c r="D67" s="22" t="s">
        <v>40</v>
      </c>
    </row>
    <row r="68" spans="1:4" x14ac:dyDescent="0.25">
      <c r="A68" s="30">
        <v>41522</v>
      </c>
      <c r="B68" s="31" t="s">
        <v>79</v>
      </c>
      <c r="C68" s="32">
        <v>142.49999988824129</v>
      </c>
      <c r="D68" s="22" t="s">
        <v>40</v>
      </c>
    </row>
    <row r="69" spans="1:4" x14ac:dyDescent="0.25">
      <c r="A69" s="30">
        <v>41522</v>
      </c>
      <c r="B69" s="31" t="s">
        <v>79</v>
      </c>
      <c r="C69" s="32">
        <v>40</v>
      </c>
      <c r="D69" s="22" t="s">
        <v>40</v>
      </c>
    </row>
    <row r="70" spans="1:4" x14ac:dyDescent="0.25">
      <c r="A70" s="30">
        <v>41522</v>
      </c>
      <c r="B70" s="31" t="s">
        <v>84</v>
      </c>
      <c r="C70" s="32">
        <v>837.89999934285879</v>
      </c>
      <c r="D70" s="22" t="s">
        <v>40</v>
      </c>
    </row>
    <row r="71" spans="1:4" x14ac:dyDescent="0.25">
      <c r="A71" s="30">
        <v>41522</v>
      </c>
      <c r="B71" s="31" t="s">
        <v>29</v>
      </c>
      <c r="C71" s="32">
        <v>451.43999964594843</v>
      </c>
      <c r="D71" s="22" t="s">
        <v>40</v>
      </c>
    </row>
    <row r="72" spans="1:4" x14ac:dyDescent="0.25">
      <c r="A72" s="30">
        <v>41523</v>
      </c>
      <c r="B72" s="31" t="s">
        <v>79</v>
      </c>
      <c r="C72" s="32">
        <v>344</v>
      </c>
      <c r="D72" s="22" t="s">
        <v>75</v>
      </c>
    </row>
    <row r="73" spans="1:4" x14ac:dyDescent="0.25">
      <c r="A73" s="30">
        <v>41523</v>
      </c>
      <c r="B73" s="31" t="s">
        <v>79</v>
      </c>
      <c r="C73" s="32">
        <v>194.6</v>
      </c>
      <c r="D73" s="22" t="s">
        <v>75</v>
      </c>
    </row>
    <row r="74" spans="1:4" x14ac:dyDescent="0.25">
      <c r="A74" s="30">
        <v>41524</v>
      </c>
      <c r="B74" s="31" t="s">
        <v>29</v>
      </c>
      <c r="C74" s="32">
        <v>41.039999967813493</v>
      </c>
      <c r="D74" s="22" t="s">
        <v>40</v>
      </c>
    </row>
    <row r="75" spans="1:4" x14ac:dyDescent="0.25">
      <c r="A75" s="30">
        <v>41524</v>
      </c>
      <c r="B75" s="31" t="s">
        <v>79</v>
      </c>
      <c r="C75" s="32">
        <v>250.79999980330467</v>
      </c>
      <c r="D75" s="22" t="s">
        <v>40</v>
      </c>
    </row>
    <row r="76" spans="1:4" x14ac:dyDescent="0.25">
      <c r="A76" s="30">
        <v>41525</v>
      </c>
      <c r="B76" s="31" t="s">
        <v>84</v>
      </c>
      <c r="C76" s="32">
        <v>372</v>
      </c>
      <c r="D76" s="22" t="s">
        <v>40</v>
      </c>
    </row>
    <row r="77" spans="1:4" x14ac:dyDescent="0.25">
      <c r="A77" s="30">
        <v>41525</v>
      </c>
      <c r="B77" s="31" t="s">
        <v>84</v>
      </c>
      <c r="C77" s="32">
        <v>48</v>
      </c>
      <c r="D77" s="22" t="s">
        <v>40</v>
      </c>
    </row>
    <row r="78" spans="1:4" x14ac:dyDescent="0.25">
      <c r="A78" s="30">
        <v>41526</v>
      </c>
      <c r="B78" s="31" t="s">
        <v>83</v>
      </c>
      <c r="C78" s="32">
        <v>728</v>
      </c>
      <c r="D78" s="22" t="s">
        <v>40</v>
      </c>
    </row>
    <row r="79" spans="1:4" x14ac:dyDescent="0.25">
      <c r="A79" s="30">
        <v>41526</v>
      </c>
      <c r="B79" s="31" t="s">
        <v>86</v>
      </c>
      <c r="C79" s="32">
        <v>472.8</v>
      </c>
      <c r="D79" s="22" t="s">
        <v>40</v>
      </c>
    </row>
    <row r="80" spans="1:4" x14ac:dyDescent="0.25">
      <c r="A80" s="30">
        <v>41529</v>
      </c>
      <c r="B80" s="31" t="s">
        <v>85</v>
      </c>
      <c r="C80" s="32">
        <v>248</v>
      </c>
      <c r="D80" s="22" t="s">
        <v>40</v>
      </c>
    </row>
    <row r="81" spans="1:4" x14ac:dyDescent="0.25">
      <c r="A81" s="30">
        <v>41529</v>
      </c>
      <c r="B81" s="31" t="s">
        <v>79</v>
      </c>
      <c r="C81" s="32">
        <v>660</v>
      </c>
      <c r="D81" s="22" t="s">
        <v>40</v>
      </c>
    </row>
    <row r="82" spans="1:4" x14ac:dyDescent="0.25">
      <c r="A82" s="30">
        <v>41529</v>
      </c>
      <c r="B82" s="31" t="s">
        <v>85</v>
      </c>
      <c r="C82" s="32">
        <v>280.8</v>
      </c>
      <c r="D82" s="22" t="s">
        <v>40</v>
      </c>
    </row>
    <row r="83" spans="1:4" x14ac:dyDescent="0.25">
      <c r="A83" s="30">
        <v>41529</v>
      </c>
      <c r="B83" s="31" t="s">
        <v>84</v>
      </c>
      <c r="C83" s="32">
        <v>300</v>
      </c>
      <c r="D83" s="22" t="s">
        <v>40</v>
      </c>
    </row>
    <row r="84" spans="1:4" x14ac:dyDescent="0.25">
      <c r="A84" s="30">
        <v>41530</v>
      </c>
      <c r="B84" s="31" t="s">
        <v>76</v>
      </c>
      <c r="C84" s="32">
        <v>351</v>
      </c>
      <c r="D84" s="22" t="s">
        <v>40</v>
      </c>
    </row>
    <row r="85" spans="1:4" x14ac:dyDescent="0.25">
      <c r="A85" s="30">
        <v>41531</v>
      </c>
      <c r="B85" s="31" t="s">
        <v>29</v>
      </c>
      <c r="C85" s="32">
        <v>43.2</v>
      </c>
      <c r="D85" s="22" t="s">
        <v>40</v>
      </c>
    </row>
    <row r="86" spans="1:4" x14ac:dyDescent="0.25">
      <c r="A86" s="30">
        <v>41531</v>
      </c>
      <c r="B86" s="31" t="s">
        <v>76</v>
      </c>
      <c r="C86" s="32">
        <v>384</v>
      </c>
      <c r="D86" s="22" t="s">
        <v>40</v>
      </c>
    </row>
    <row r="87" spans="1:4" x14ac:dyDescent="0.25">
      <c r="A87" s="30">
        <v>41531</v>
      </c>
      <c r="B87" s="31" t="s">
        <v>29</v>
      </c>
      <c r="C87" s="32">
        <v>186</v>
      </c>
      <c r="D87" s="22" t="s">
        <v>40</v>
      </c>
    </row>
    <row r="88" spans="1:4" x14ac:dyDescent="0.25">
      <c r="A88" s="30">
        <v>41531</v>
      </c>
      <c r="B88" s="31" t="s">
        <v>86</v>
      </c>
      <c r="C88" s="32">
        <v>7.3</v>
      </c>
      <c r="D88" s="22" t="s">
        <v>40</v>
      </c>
    </row>
    <row r="89" spans="1:4" x14ac:dyDescent="0.25">
      <c r="A89" s="30">
        <v>41531</v>
      </c>
      <c r="B89" s="31" t="s">
        <v>29</v>
      </c>
      <c r="C89" s="32">
        <v>21.6</v>
      </c>
      <c r="D89" s="22" t="s">
        <v>40</v>
      </c>
    </row>
    <row r="90" spans="1:4" x14ac:dyDescent="0.25">
      <c r="A90" s="30">
        <v>41531</v>
      </c>
      <c r="B90" s="31" t="s">
        <v>29</v>
      </c>
      <c r="C90" s="32">
        <v>57.6</v>
      </c>
      <c r="D90" s="22" t="s">
        <v>40</v>
      </c>
    </row>
    <row r="91" spans="1:4" x14ac:dyDescent="0.25">
      <c r="A91" s="30">
        <v>41532</v>
      </c>
      <c r="B91" s="31" t="s">
        <v>84</v>
      </c>
      <c r="C91" s="32">
        <v>124.2</v>
      </c>
      <c r="D91" s="22" t="s">
        <v>40</v>
      </c>
    </row>
    <row r="92" spans="1:4" x14ac:dyDescent="0.25">
      <c r="A92" s="30">
        <v>41532</v>
      </c>
      <c r="B92" s="31" t="s">
        <v>77</v>
      </c>
      <c r="C92" s="32">
        <v>31.2</v>
      </c>
      <c r="D92" s="22" t="s">
        <v>40</v>
      </c>
    </row>
    <row r="93" spans="1:4" x14ac:dyDescent="0.25">
      <c r="A93" s="30">
        <v>41533</v>
      </c>
      <c r="B93" s="31" t="s">
        <v>85</v>
      </c>
      <c r="C93" s="32">
        <v>248</v>
      </c>
      <c r="D93" s="22" t="s">
        <v>40</v>
      </c>
    </row>
    <row r="94" spans="1:4" x14ac:dyDescent="0.25">
      <c r="A94" s="30">
        <v>41533</v>
      </c>
      <c r="B94" s="31" t="s">
        <v>86</v>
      </c>
      <c r="C94" s="32">
        <v>131.4</v>
      </c>
      <c r="D94" s="22" t="s">
        <v>40</v>
      </c>
    </row>
    <row r="95" spans="1:4" x14ac:dyDescent="0.25">
      <c r="A95" s="30">
        <v>41533</v>
      </c>
      <c r="B95" s="31" t="s">
        <v>79</v>
      </c>
      <c r="C95" s="32">
        <v>952</v>
      </c>
      <c r="D95" s="22" t="s">
        <v>40</v>
      </c>
    </row>
    <row r="96" spans="1:4" x14ac:dyDescent="0.25">
      <c r="A96" s="30">
        <v>41533</v>
      </c>
      <c r="B96" s="31" t="s">
        <v>79</v>
      </c>
      <c r="C96" s="32">
        <v>83.4</v>
      </c>
      <c r="D96" s="22" t="s">
        <v>40</v>
      </c>
    </row>
    <row r="97" spans="1:4" x14ac:dyDescent="0.25">
      <c r="A97" s="30">
        <v>41536</v>
      </c>
      <c r="B97" s="31" t="s">
        <v>86</v>
      </c>
      <c r="C97" s="32">
        <v>394.875</v>
      </c>
      <c r="D97" s="22" t="s">
        <v>40</v>
      </c>
    </row>
    <row r="98" spans="1:4" x14ac:dyDescent="0.25">
      <c r="A98" s="30">
        <v>41536</v>
      </c>
      <c r="B98" s="31" t="s">
        <v>85</v>
      </c>
      <c r="C98" s="32">
        <v>325.5</v>
      </c>
      <c r="D98" s="22" t="s">
        <v>40</v>
      </c>
    </row>
    <row r="99" spans="1:4" x14ac:dyDescent="0.25">
      <c r="A99" s="30">
        <v>41536</v>
      </c>
      <c r="B99" s="31" t="s">
        <v>79</v>
      </c>
      <c r="C99" s="32">
        <v>408</v>
      </c>
      <c r="D99" s="22" t="s">
        <v>40</v>
      </c>
    </row>
    <row r="100" spans="1:4" x14ac:dyDescent="0.25">
      <c r="A100" s="30">
        <v>41536</v>
      </c>
      <c r="B100" s="31" t="s">
        <v>29</v>
      </c>
      <c r="C100" s="32">
        <v>42</v>
      </c>
      <c r="D100" s="22" t="s">
        <v>40</v>
      </c>
    </row>
    <row r="101" spans="1:4" x14ac:dyDescent="0.25">
      <c r="A101" s="30">
        <v>41537</v>
      </c>
      <c r="B101" s="31" t="s">
        <v>29</v>
      </c>
      <c r="C101" s="32">
        <v>518.39999806880951</v>
      </c>
      <c r="D101" s="22" t="s">
        <v>40</v>
      </c>
    </row>
    <row r="102" spans="1:4" x14ac:dyDescent="0.25">
      <c r="A102" s="30">
        <v>41537</v>
      </c>
      <c r="B102" s="31" t="s">
        <v>84</v>
      </c>
      <c r="C102" s="32">
        <v>470.39999824762344</v>
      </c>
      <c r="D102" s="22" t="s">
        <v>40</v>
      </c>
    </row>
    <row r="103" spans="1:4" x14ac:dyDescent="0.25">
      <c r="A103" s="30">
        <v>41537</v>
      </c>
      <c r="B103" s="31" t="s">
        <v>76</v>
      </c>
      <c r="C103" s="32">
        <v>754.55999718904491</v>
      </c>
      <c r="D103" s="22" t="s">
        <v>40</v>
      </c>
    </row>
    <row r="104" spans="1:4" x14ac:dyDescent="0.25">
      <c r="A104" s="30">
        <v>41538</v>
      </c>
      <c r="B104" s="31" t="s">
        <v>29</v>
      </c>
      <c r="C104" s="32">
        <v>1440</v>
      </c>
      <c r="D104" s="22" t="s">
        <v>40</v>
      </c>
    </row>
    <row r="105" spans="1:4" x14ac:dyDescent="0.25">
      <c r="A105" s="30">
        <v>41538</v>
      </c>
      <c r="B105" s="31" t="s">
        <v>86</v>
      </c>
      <c r="C105" s="32">
        <v>1576</v>
      </c>
      <c r="D105" s="22" t="s">
        <v>40</v>
      </c>
    </row>
    <row r="106" spans="1:4" x14ac:dyDescent="0.25">
      <c r="A106" s="30">
        <v>41539</v>
      </c>
      <c r="B106" s="31" t="s">
        <v>86</v>
      </c>
      <c r="C106" s="32">
        <v>472.59999668598175</v>
      </c>
      <c r="D106" s="22" t="s">
        <v>40</v>
      </c>
    </row>
    <row r="107" spans="1:4" x14ac:dyDescent="0.25">
      <c r="A107" s="30">
        <v>41539</v>
      </c>
      <c r="B107" s="31" t="s">
        <v>29</v>
      </c>
      <c r="C107" s="32">
        <v>224</v>
      </c>
      <c r="D107" s="22" t="s">
        <v>40</v>
      </c>
    </row>
    <row r="108" spans="1:4" x14ac:dyDescent="0.25">
      <c r="A108" s="30">
        <v>41539</v>
      </c>
      <c r="B108" s="31" t="s">
        <v>84</v>
      </c>
      <c r="C108" s="32">
        <v>122.39999914169312</v>
      </c>
      <c r="D108" s="22" t="s">
        <v>40</v>
      </c>
    </row>
    <row r="109" spans="1:4" x14ac:dyDescent="0.25">
      <c r="A109" s="30">
        <v>41540</v>
      </c>
      <c r="B109" s="31" t="s">
        <v>76</v>
      </c>
      <c r="C109" s="32">
        <v>53.099999912083149</v>
      </c>
      <c r="D109" s="22" t="s">
        <v>40</v>
      </c>
    </row>
    <row r="110" spans="1:4" x14ac:dyDescent="0.25">
      <c r="A110" s="30">
        <v>41540</v>
      </c>
      <c r="B110" s="31" t="s">
        <v>86</v>
      </c>
      <c r="C110" s="32">
        <v>26.999999955296516</v>
      </c>
      <c r="D110" s="22" t="s">
        <v>40</v>
      </c>
    </row>
    <row r="111" spans="1:4" x14ac:dyDescent="0.25">
      <c r="A111" s="30">
        <v>41543</v>
      </c>
      <c r="B111" s="31" t="s">
        <v>85</v>
      </c>
      <c r="C111" s="32">
        <v>240</v>
      </c>
      <c r="D111" s="22" t="s">
        <v>75</v>
      </c>
    </row>
    <row r="112" spans="1:4" x14ac:dyDescent="0.25">
      <c r="A112" s="30">
        <v>41543</v>
      </c>
      <c r="B112" s="31" t="s">
        <v>77</v>
      </c>
      <c r="C112" s="32">
        <v>239.4</v>
      </c>
      <c r="D112" s="22" t="s">
        <v>75</v>
      </c>
    </row>
    <row r="113" spans="1:4" x14ac:dyDescent="0.25">
      <c r="A113" s="30">
        <v>41544</v>
      </c>
      <c r="B113" s="31" t="s">
        <v>85</v>
      </c>
      <c r="C113" s="32">
        <v>340</v>
      </c>
      <c r="D113" s="22" t="s">
        <v>40</v>
      </c>
    </row>
    <row r="114" spans="1:4" x14ac:dyDescent="0.25">
      <c r="A114" s="30">
        <v>41544</v>
      </c>
      <c r="B114" s="31" t="s">
        <v>76</v>
      </c>
      <c r="C114" s="32">
        <v>1485</v>
      </c>
      <c r="D114" s="22" t="s">
        <v>40</v>
      </c>
    </row>
    <row r="115" spans="1:4" x14ac:dyDescent="0.25">
      <c r="A115" s="30">
        <v>41544</v>
      </c>
      <c r="B115" s="31" t="s">
        <v>86</v>
      </c>
      <c r="C115" s="32">
        <v>240</v>
      </c>
      <c r="D115" s="22" t="s">
        <v>40</v>
      </c>
    </row>
    <row r="116" spans="1:4" x14ac:dyDescent="0.25">
      <c r="A116" s="30">
        <v>41544</v>
      </c>
      <c r="B116" s="31" t="s">
        <v>85</v>
      </c>
      <c r="C116" s="32">
        <v>104</v>
      </c>
      <c r="D116" s="22" t="s">
        <v>40</v>
      </c>
    </row>
    <row r="117" spans="1:4" x14ac:dyDescent="0.25">
      <c r="A117" s="30">
        <v>41544</v>
      </c>
      <c r="B117" s="31" t="s">
        <v>84</v>
      </c>
      <c r="C117" s="32">
        <v>86.399999856948853</v>
      </c>
      <c r="D117" s="22" t="s">
        <v>75</v>
      </c>
    </row>
    <row r="118" spans="1:4" x14ac:dyDescent="0.25">
      <c r="A118" s="30">
        <v>41544</v>
      </c>
      <c r="B118" s="31" t="s">
        <v>85</v>
      </c>
      <c r="C118" s="32">
        <v>334.7999994456768</v>
      </c>
      <c r="D118" s="22" t="s">
        <v>75</v>
      </c>
    </row>
    <row r="119" spans="1:4" x14ac:dyDescent="0.25">
      <c r="A119" s="30">
        <v>41544</v>
      </c>
      <c r="B119" s="31" t="s">
        <v>83</v>
      </c>
      <c r="C119" s="32">
        <v>76.319999873638153</v>
      </c>
      <c r="D119" s="22" t="s">
        <v>75</v>
      </c>
    </row>
    <row r="120" spans="1:4" x14ac:dyDescent="0.25">
      <c r="A120" s="30">
        <v>41545</v>
      </c>
      <c r="B120" s="31" t="s">
        <v>86</v>
      </c>
      <c r="C120" s="32">
        <v>1296</v>
      </c>
      <c r="D120" s="22" t="s">
        <v>40</v>
      </c>
    </row>
    <row r="121" spans="1:4" x14ac:dyDescent="0.25">
      <c r="A121" s="30">
        <v>41546</v>
      </c>
      <c r="B121" s="31" t="s">
        <v>84</v>
      </c>
      <c r="C121" s="32">
        <v>600</v>
      </c>
      <c r="D121" s="22" t="s">
        <v>40</v>
      </c>
    </row>
    <row r="122" spans="1:4" x14ac:dyDescent="0.25">
      <c r="A122" s="30">
        <v>41546</v>
      </c>
      <c r="B122" s="31" t="s">
        <v>29</v>
      </c>
      <c r="C122" s="32">
        <v>36</v>
      </c>
      <c r="D122" s="22" t="s">
        <v>40</v>
      </c>
    </row>
    <row r="123" spans="1:4" x14ac:dyDescent="0.25">
      <c r="A123" s="30">
        <v>41546</v>
      </c>
      <c r="B123" s="31" t="s">
        <v>85</v>
      </c>
      <c r="C123" s="32">
        <v>175.5</v>
      </c>
      <c r="D123" s="22" t="s">
        <v>40</v>
      </c>
    </row>
    <row r="124" spans="1:4" x14ac:dyDescent="0.25">
      <c r="A124" s="30">
        <v>41546</v>
      </c>
      <c r="B124" s="31" t="s">
        <v>29</v>
      </c>
      <c r="C124" s="32">
        <v>37.200000000000003</v>
      </c>
      <c r="D124" s="22" t="s">
        <v>40</v>
      </c>
    </row>
    <row r="125" spans="1:4" x14ac:dyDescent="0.25">
      <c r="A125" s="30">
        <v>41547</v>
      </c>
      <c r="B125" s="31" t="s">
        <v>29</v>
      </c>
      <c r="C125" s="32">
        <v>259.2</v>
      </c>
      <c r="D125" s="22" t="s">
        <v>40</v>
      </c>
    </row>
    <row r="126" spans="1:4" x14ac:dyDescent="0.25">
      <c r="A126" s="30">
        <v>41547</v>
      </c>
      <c r="B126" s="31" t="s">
        <v>76</v>
      </c>
      <c r="C126" s="32">
        <v>468</v>
      </c>
      <c r="D126" s="22" t="s">
        <v>40</v>
      </c>
    </row>
    <row r="127" spans="1:4" x14ac:dyDescent="0.25">
      <c r="A127" s="30">
        <v>41547</v>
      </c>
      <c r="B127" s="31" t="s">
        <v>29</v>
      </c>
      <c r="C127" s="32">
        <v>552</v>
      </c>
      <c r="D127" s="22" t="s">
        <v>40</v>
      </c>
    </row>
    <row r="128" spans="1:4" x14ac:dyDescent="0.25">
      <c r="A128" s="30">
        <v>41547</v>
      </c>
      <c r="B128" s="31" t="s">
        <v>79</v>
      </c>
      <c r="C128" s="32">
        <v>571.20000000000005</v>
      </c>
      <c r="D128" s="22" t="s">
        <v>40</v>
      </c>
    </row>
    <row r="129" spans="1:4" x14ac:dyDescent="0.25">
      <c r="A129" s="30">
        <v>41547</v>
      </c>
      <c r="B129" s="31" t="s">
        <v>29</v>
      </c>
      <c r="C129" s="32">
        <v>37.200000000000003</v>
      </c>
      <c r="D129" s="22" t="s">
        <v>40</v>
      </c>
    </row>
    <row r="130" spans="1:4" x14ac:dyDescent="0.25">
      <c r="A130" s="30">
        <v>41550</v>
      </c>
      <c r="B130" s="31" t="s">
        <v>77</v>
      </c>
      <c r="C130" s="32">
        <v>121.6</v>
      </c>
      <c r="D130" s="22" t="s">
        <v>40</v>
      </c>
    </row>
    <row r="131" spans="1:4" x14ac:dyDescent="0.25">
      <c r="A131" s="30">
        <v>41551</v>
      </c>
      <c r="B131" s="31" t="s">
        <v>79</v>
      </c>
      <c r="C131" s="32">
        <v>201.6</v>
      </c>
      <c r="D131" s="22" t="s">
        <v>75</v>
      </c>
    </row>
    <row r="132" spans="1:4" x14ac:dyDescent="0.25">
      <c r="A132" s="30">
        <v>41551</v>
      </c>
      <c r="B132" s="31" t="s">
        <v>86</v>
      </c>
      <c r="C132" s="32">
        <v>417</v>
      </c>
      <c r="D132" s="22" t="s">
        <v>75</v>
      </c>
    </row>
    <row r="133" spans="1:4" x14ac:dyDescent="0.25">
      <c r="A133" s="30">
        <v>41551</v>
      </c>
      <c r="B133" s="31" t="s">
        <v>79</v>
      </c>
      <c r="C133" s="32">
        <v>432</v>
      </c>
      <c r="D133" s="22" t="s">
        <v>75</v>
      </c>
    </row>
    <row r="134" spans="1:4" x14ac:dyDescent="0.25">
      <c r="A134" s="30">
        <v>41552</v>
      </c>
      <c r="B134" s="31" t="s">
        <v>29</v>
      </c>
      <c r="C134" s="32">
        <v>864</v>
      </c>
      <c r="D134" s="22" t="s">
        <v>75</v>
      </c>
    </row>
    <row r="135" spans="1:4" x14ac:dyDescent="0.25">
      <c r="A135" s="30">
        <v>41552</v>
      </c>
      <c r="B135" s="31" t="s">
        <v>79</v>
      </c>
      <c r="C135" s="32">
        <v>556</v>
      </c>
      <c r="D135" s="22" t="s">
        <v>75</v>
      </c>
    </row>
    <row r="136" spans="1:4" x14ac:dyDescent="0.25">
      <c r="A136" s="30">
        <v>41553</v>
      </c>
      <c r="B136" s="31" t="s">
        <v>29</v>
      </c>
      <c r="C136" s="32">
        <v>608</v>
      </c>
      <c r="D136" s="22" t="s">
        <v>75</v>
      </c>
    </row>
    <row r="137" spans="1:4" x14ac:dyDescent="0.25">
      <c r="A137" s="30">
        <v>41553</v>
      </c>
      <c r="B137" s="31" t="s">
        <v>84</v>
      </c>
      <c r="C137" s="32">
        <v>456</v>
      </c>
      <c r="D137" s="22" t="s">
        <v>75</v>
      </c>
    </row>
    <row r="138" spans="1:4" x14ac:dyDescent="0.25">
      <c r="A138" s="30">
        <v>41553</v>
      </c>
      <c r="B138" s="31" t="s">
        <v>79</v>
      </c>
      <c r="C138" s="32">
        <v>990</v>
      </c>
      <c r="D138" s="22" t="s">
        <v>75</v>
      </c>
    </row>
    <row r="139" spans="1:4" x14ac:dyDescent="0.25">
      <c r="A139" s="30">
        <v>41553</v>
      </c>
      <c r="B139" s="31" t="s">
        <v>86</v>
      </c>
      <c r="C139" s="32">
        <v>591</v>
      </c>
      <c r="D139" s="22" t="s">
        <v>75</v>
      </c>
    </row>
    <row r="140" spans="1:4" x14ac:dyDescent="0.25">
      <c r="A140" s="30">
        <v>41554</v>
      </c>
      <c r="B140" s="31" t="s">
        <v>86</v>
      </c>
      <c r="C140" s="32">
        <v>109.5</v>
      </c>
      <c r="D140" s="22" t="s">
        <v>40</v>
      </c>
    </row>
    <row r="141" spans="1:4" x14ac:dyDescent="0.25">
      <c r="A141" s="30">
        <v>41554</v>
      </c>
      <c r="B141" s="31" t="s">
        <v>29</v>
      </c>
      <c r="C141" s="32">
        <v>240</v>
      </c>
      <c r="D141" s="22" t="s">
        <v>40</v>
      </c>
    </row>
    <row r="142" spans="1:4" x14ac:dyDescent="0.25">
      <c r="A142" s="30">
        <v>41557</v>
      </c>
      <c r="B142" s="31" t="s">
        <v>85</v>
      </c>
      <c r="C142" s="32">
        <v>408</v>
      </c>
      <c r="D142" s="22" t="s">
        <v>40</v>
      </c>
    </row>
    <row r="143" spans="1:4" x14ac:dyDescent="0.25">
      <c r="A143" s="30">
        <v>41557</v>
      </c>
      <c r="B143" s="31" t="s">
        <v>86</v>
      </c>
      <c r="C143" s="32">
        <v>200</v>
      </c>
      <c r="D143" s="22" t="s">
        <v>40</v>
      </c>
    </row>
    <row r="144" spans="1:4" x14ac:dyDescent="0.25">
      <c r="A144" s="30">
        <v>41557</v>
      </c>
      <c r="B144" s="31" t="s">
        <v>84</v>
      </c>
      <c r="C144" s="32">
        <v>147</v>
      </c>
      <c r="D144" s="22" t="s">
        <v>40</v>
      </c>
    </row>
    <row r="145" spans="1:4" x14ac:dyDescent="0.25">
      <c r="A145" s="30">
        <v>41557</v>
      </c>
      <c r="B145" s="31" t="s">
        <v>77</v>
      </c>
      <c r="C145" s="32">
        <v>608</v>
      </c>
      <c r="D145" s="22" t="s">
        <v>40</v>
      </c>
    </row>
    <row r="146" spans="1:4" x14ac:dyDescent="0.25">
      <c r="A146" s="30">
        <v>41558</v>
      </c>
      <c r="B146" s="31" t="s">
        <v>76</v>
      </c>
      <c r="C146" s="32">
        <v>1248</v>
      </c>
      <c r="D146" s="22" t="s">
        <v>40</v>
      </c>
    </row>
    <row r="147" spans="1:4" x14ac:dyDescent="0.25">
      <c r="A147" s="30">
        <v>41558</v>
      </c>
      <c r="B147" s="31" t="s">
        <v>83</v>
      </c>
      <c r="C147" s="32">
        <v>1019.2</v>
      </c>
      <c r="D147" s="22" t="s">
        <v>40</v>
      </c>
    </row>
    <row r="148" spans="1:4" x14ac:dyDescent="0.25">
      <c r="A148" s="30">
        <v>41558</v>
      </c>
      <c r="B148" s="31" t="s">
        <v>29</v>
      </c>
      <c r="C148" s="32">
        <v>441.6</v>
      </c>
      <c r="D148" s="22" t="s">
        <v>40</v>
      </c>
    </row>
    <row r="149" spans="1:4" x14ac:dyDescent="0.25">
      <c r="A149" s="30">
        <v>41559</v>
      </c>
      <c r="B149" s="31" t="s">
        <v>84</v>
      </c>
      <c r="C149" s="32">
        <v>529.19999912381172</v>
      </c>
      <c r="D149" s="22" t="s">
        <v>75</v>
      </c>
    </row>
    <row r="150" spans="1:4" x14ac:dyDescent="0.25">
      <c r="A150" s="30">
        <v>41559</v>
      </c>
      <c r="B150" s="31" t="s">
        <v>85</v>
      </c>
      <c r="C150" s="32">
        <v>453.59999924898148</v>
      </c>
      <c r="D150" s="22" t="s">
        <v>75</v>
      </c>
    </row>
    <row r="151" spans="1:4" x14ac:dyDescent="0.25">
      <c r="A151" s="30">
        <v>41559</v>
      </c>
      <c r="B151" s="31" t="s">
        <v>86</v>
      </c>
      <c r="C151" s="32">
        <v>134.99999977648258</v>
      </c>
      <c r="D151" s="22" t="s">
        <v>75</v>
      </c>
    </row>
    <row r="152" spans="1:4" x14ac:dyDescent="0.25">
      <c r="A152" s="30">
        <v>41560</v>
      </c>
      <c r="B152" s="31" t="s">
        <v>86</v>
      </c>
      <c r="C152" s="32">
        <v>480</v>
      </c>
      <c r="D152" s="22" t="s">
        <v>40</v>
      </c>
    </row>
    <row r="153" spans="1:4" x14ac:dyDescent="0.25">
      <c r="A153" s="30">
        <v>41560</v>
      </c>
      <c r="B153" s="31" t="s">
        <v>79</v>
      </c>
      <c r="C153" s="32">
        <v>440</v>
      </c>
      <c r="D153" s="22" t="s">
        <v>40</v>
      </c>
    </row>
    <row r="154" spans="1:4" x14ac:dyDescent="0.25">
      <c r="A154" s="30">
        <v>41560</v>
      </c>
      <c r="B154" s="31" t="s">
        <v>79</v>
      </c>
      <c r="C154" s="32">
        <v>34.4</v>
      </c>
      <c r="D154" s="22" t="s">
        <v>40</v>
      </c>
    </row>
    <row r="155" spans="1:4" x14ac:dyDescent="0.25">
      <c r="A155" s="30">
        <v>41561</v>
      </c>
      <c r="B155" s="31" t="s">
        <v>84</v>
      </c>
      <c r="C155" s="32">
        <v>1124.9999981373549</v>
      </c>
      <c r="D155" s="22" t="s">
        <v>40</v>
      </c>
    </row>
    <row r="156" spans="1:4" x14ac:dyDescent="0.25">
      <c r="A156" s="30">
        <v>41561</v>
      </c>
      <c r="B156" s="31" t="s">
        <v>76</v>
      </c>
      <c r="C156" s="32">
        <v>2227.4999963119626</v>
      </c>
      <c r="D156" s="22" t="s">
        <v>40</v>
      </c>
    </row>
    <row r="157" spans="1:4" x14ac:dyDescent="0.25">
      <c r="A157" s="30">
        <v>41561</v>
      </c>
      <c r="B157" s="31" t="s">
        <v>29</v>
      </c>
      <c r="C157" s="32">
        <v>388.79999935626984</v>
      </c>
      <c r="D157" s="22" t="s">
        <v>40</v>
      </c>
    </row>
    <row r="158" spans="1:4" x14ac:dyDescent="0.25">
      <c r="A158" s="30">
        <v>41564</v>
      </c>
      <c r="B158" s="31" t="s">
        <v>84</v>
      </c>
      <c r="C158" s="32">
        <v>207</v>
      </c>
      <c r="D158" s="22" t="s">
        <v>40</v>
      </c>
    </row>
    <row r="159" spans="1:4" x14ac:dyDescent="0.25">
      <c r="A159" s="30">
        <v>41564</v>
      </c>
      <c r="B159" s="31" t="s">
        <v>76</v>
      </c>
      <c r="C159" s="32">
        <v>262</v>
      </c>
      <c r="D159" s="22" t="s">
        <v>40</v>
      </c>
    </row>
    <row r="160" spans="1:4" x14ac:dyDescent="0.25">
      <c r="A160" s="30">
        <v>41564</v>
      </c>
      <c r="B160" s="31" t="s">
        <v>76</v>
      </c>
      <c r="C160" s="32">
        <v>29.5</v>
      </c>
      <c r="D160" s="22" t="s">
        <v>40</v>
      </c>
    </row>
    <row r="161" spans="1:4" x14ac:dyDescent="0.25">
      <c r="A161" s="30">
        <v>41565</v>
      </c>
      <c r="B161" s="31" t="s">
        <v>86</v>
      </c>
      <c r="C161" s="32">
        <v>394</v>
      </c>
      <c r="D161" s="22" t="s">
        <v>40</v>
      </c>
    </row>
    <row r="162" spans="1:4" x14ac:dyDescent="0.25">
      <c r="A162" s="30">
        <v>41565</v>
      </c>
      <c r="B162" s="31" t="s">
        <v>86</v>
      </c>
      <c r="C162" s="32">
        <v>30</v>
      </c>
      <c r="D162" s="22" t="s">
        <v>40</v>
      </c>
    </row>
    <row r="163" spans="1:4" x14ac:dyDescent="0.25">
      <c r="A163" s="30">
        <v>41566</v>
      </c>
      <c r="B163" s="31" t="s">
        <v>79</v>
      </c>
      <c r="C163" s="32">
        <v>28.8</v>
      </c>
      <c r="D163" s="22" t="s">
        <v>40</v>
      </c>
    </row>
    <row r="164" spans="1:4" x14ac:dyDescent="0.25">
      <c r="A164" s="30">
        <v>41566</v>
      </c>
      <c r="B164" s="31" t="s">
        <v>29</v>
      </c>
      <c r="C164" s="32">
        <v>60</v>
      </c>
      <c r="D164" s="22" t="s">
        <v>40</v>
      </c>
    </row>
    <row r="165" spans="1:4" x14ac:dyDescent="0.25">
      <c r="A165" s="30">
        <v>41567</v>
      </c>
      <c r="B165" s="31" t="s">
        <v>85</v>
      </c>
      <c r="C165" s="32">
        <v>352</v>
      </c>
      <c r="D165" s="22" t="s">
        <v>40</v>
      </c>
    </row>
    <row r="166" spans="1:4" x14ac:dyDescent="0.25">
      <c r="A166" s="30">
        <v>41567</v>
      </c>
      <c r="B166" s="31" t="s">
        <v>85</v>
      </c>
      <c r="C166" s="32">
        <v>600</v>
      </c>
      <c r="D166" s="22" t="s">
        <v>40</v>
      </c>
    </row>
    <row r="167" spans="1:4" x14ac:dyDescent="0.25">
      <c r="A167" s="30">
        <v>41567</v>
      </c>
      <c r="B167" s="31" t="s">
        <v>77</v>
      </c>
      <c r="C167" s="32">
        <v>22.4</v>
      </c>
      <c r="D167" s="22" t="s">
        <v>40</v>
      </c>
    </row>
    <row r="168" spans="1:4" x14ac:dyDescent="0.25">
      <c r="A168" s="30">
        <v>41567</v>
      </c>
      <c r="B168" s="31" t="s">
        <v>29</v>
      </c>
      <c r="C168" s="32">
        <v>736</v>
      </c>
      <c r="D168" s="22" t="s">
        <v>40</v>
      </c>
    </row>
    <row r="169" spans="1:4" x14ac:dyDescent="0.25">
      <c r="A169" s="30">
        <v>41567</v>
      </c>
      <c r="B169" s="31" t="s">
        <v>79</v>
      </c>
      <c r="C169" s="32">
        <v>51.6</v>
      </c>
      <c r="D169" s="22" t="s">
        <v>40</v>
      </c>
    </row>
    <row r="170" spans="1:4" x14ac:dyDescent="0.25">
      <c r="A170" s="30">
        <v>41568</v>
      </c>
      <c r="B170" s="31" t="s">
        <v>86</v>
      </c>
      <c r="C170" s="32">
        <v>139</v>
      </c>
      <c r="D170" s="22" t="s">
        <v>40</v>
      </c>
    </row>
    <row r="171" spans="1:4" x14ac:dyDescent="0.25">
      <c r="A171" s="30">
        <v>41568</v>
      </c>
      <c r="B171" s="31" t="s">
        <v>86</v>
      </c>
      <c r="C171" s="32">
        <v>197</v>
      </c>
      <c r="D171" s="22" t="s">
        <v>40</v>
      </c>
    </row>
    <row r="172" spans="1:4" x14ac:dyDescent="0.25">
      <c r="A172" s="30">
        <v>41568</v>
      </c>
      <c r="B172" s="31" t="s">
        <v>77</v>
      </c>
      <c r="C172" s="32">
        <v>67.2</v>
      </c>
      <c r="D172" s="22" t="s">
        <v>40</v>
      </c>
    </row>
    <row r="173" spans="1:4" x14ac:dyDescent="0.25">
      <c r="A173" s="30">
        <v>41568</v>
      </c>
      <c r="B173" s="31" t="s">
        <v>79</v>
      </c>
      <c r="C173" s="32">
        <v>201.6</v>
      </c>
      <c r="D173" s="22" t="s">
        <v>40</v>
      </c>
    </row>
    <row r="174" spans="1:4" x14ac:dyDescent="0.25">
      <c r="A174" s="30">
        <v>41571</v>
      </c>
      <c r="B174" s="31" t="s">
        <v>83</v>
      </c>
      <c r="C174" s="32">
        <v>145.6</v>
      </c>
      <c r="D174" s="22" t="s">
        <v>40</v>
      </c>
    </row>
    <row r="175" spans="1:4" x14ac:dyDescent="0.25">
      <c r="A175" s="30">
        <v>41571</v>
      </c>
      <c r="B175" s="31" t="s">
        <v>29</v>
      </c>
      <c r="C175" s="32">
        <v>883.2</v>
      </c>
      <c r="D175" s="22" t="s">
        <v>40</v>
      </c>
    </row>
    <row r="176" spans="1:4" x14ac:dyDescent="0.25">
      <c r="A176" s="30">
        <v>41571</v>
      </c>
      <c r="B176" s="31" t="s">
        <v>76</v>
      </c>
      <c r="C176" s="32">
        <v>524</v>
      </c>
      <c r="D176" s="22" t="s">
        <v>40</v>
      </c>
    </row>
    <row r="177" spans="1:4" x14ac:dyDescent="0.25">
      <c r="A177" s="30">
        <v>41571</v>
      </c>
      <c r="B177" s="31" t="s">
        <v>29</v>
      </c>
      <c r="C177" s="32">
        <v>62</v>
      </c>
      <c r="D177" s="22" t="s">
        <v>40</v>
      </c>
    </row>
    <row r="178" spans="1:4" x14ac:dyDescent="0.25">
      <c r="A178" s="30">
        <v>41572</v>
      </c>
      <c r="B178" s="31" t="s">
        <v>84</v>
      </c>
      <c r="C178" s="32">
        <v>182.4</v>
      </c>
      <c r="D178" s="22" t="s">
        <v>40</v>
      </c>
    </row>
    <row r="179" spans="1:4" x14ac:dyDescent="0.25">
      <c r="A179" s="30">
        <v>41573</v>
      </c>
      <c r="B179" s="31" t="s">
        <v>79</v>
      </c>
      <c r="C179" s="32">
        <v>921.59999847412109</v>
      </c>
      <c r="D179" s="22" t="s">
        <v>40</v>
      </c>
    </row>
    <row r="180" spans="1:4" x14ac:dyDescent="0.25">
      <c r="A180" s="30">
        <v>41573</v>
      </c>
      <c r="B180" s="31" t="s">
        <v>84</v>
      </c>
      <c r="C180" s="32">
        <v>286.19999952614307</v>
      </c>
      <c r="D180" s="22" t="s">
        <v>40</v>
      </c>
    </row>
    <row r="181" spans="1:4" x14ac:dyDescent="0.25">
      <c r="A181" s="30">
        <v>41573</v>
      </c>
      <c r="B181" s="31" t="s">
        <v>86</v>
      </c>
      <c r="C181" s="32">
        <v>886.49999853223562</v>
      </c>
      <c r="D181" s="22" t="s">
        <v>40</v>
      </c>
    </row>
    <row r="182" spans="1:4" x14ac:dyDescent="0.25">
      <c r="A182" s="30">
        <v>41574</v>
      </c>
      <c r="B182" s="31" t="s">
        <v>29</v>
      </c>
      <c r="C182" s="32">
        <v>156.80000000000001</v>
      </c>
      <c r="D182" s="22" t="s">
        <v>40</v>
      </c>
    </row>
    <row r="183" spans="1:4" x14ac:dyDescent="0.25">
      <c r="A183" s="30">
        <v>41574</v>
      </c>
      <c r="B183" s="31" t="s">
        <v>29</v>
      </c>
      <c r="C183" s="32">
        <v>360</v>
      </c>
      <c r="D183" s="22" t="s">
        <v>40</v>
      </c>
    </row>
    <row r="184" spans="1:4" x14ac:dyDescent="0.25">
      <c r="A184" s="30">
        <v>41575</v>
      </c>
      <c r="B184" s="31" t="s">
        <v>84</v>
      </c>
      <c r="C184" s="32">
        <v>77</v>
      </c>
      <c r="D184" s="22" t="s">
        <v>40</v>
      </c>
    </row>
    <row r="185" spans="1:4" x14ac:dyDescent="0.25">
      <c r="A185" s="30">
        <v>41575</v>
      </c>
      <c r="B185" s="31" t="s">
        <v>86</v>
      </c>
      <c r="C185" s="32">
        <v>2758</v>
      </c>
      <c r="D185" s="22" t="s">
        <v>40</v>
      </c>
    </row>
    <row r="186" spans="1:4" x14ac:dyDescent="0.25">
      <c r="A186" s="30">
        <v>41578</v>
      </c>
      <c r="B186" s="31" t="s">
        <v>29</v>
      </c>
      <c r="C186" s="32">
        <v>288</v>
      </c>
      <c r="D186" s="22" t="s">
        <v>75</v>
      </c>
    </row>
    <row r="187" spans="1:4" x14ac:dyDescent="0.25">
      <c r="A187" s="30">
        <v>41579</v>
      </c>
      <c r="B187" s="31" t="s">
        <v>84</v>
      </c>
      <c r="C187" s="32">
        <v>154</v>
      </c>
      <c r="D187" s="22" t="s">
        <v>40</v>
      </c>
    </row>
    <row r="188" spans="1:4" x14ac:dyDescent="0.25">
      <c r="A188" s="30">
        <v>41579</v>
      </c>
      <c r="B188" s="31" t="s">
        <v>29</v>
      </c>
      <c r="C188" s="32">
        <v>86.4</v>
      </c>
      <c r="D188" s="22" t="s">
        <v>40</v>
      </c>
    </row>
    <row r="189" spans="1:4" x14ac:dyDescent="0.25">
      <c r="A189" s="30">
        <v>41580</v>
      </c>
      <c r="B189" s="31" t="s">
        <v>76</v>
      </c>
      <c r="C189" s="32">
        <v>249.6</v>
      </c>
      <c r="D189" s="22" t="s">
        <v>75</v>
      </c>
    </row>
    <row r="190" spans="1:4" x14ac:dyDescent="0.25">
      <c r="A190" s="30">
        <v>41580</v>
      </c>
      <c r="B190" s="31" t="s">
        <v>83</v>
      </c>
      <c r="C190" s="32">
        <v>509.6</v>
      </c>
      <c r="D190" s="22" t="s">
        <v>75</v>
      </c>
    </row>
    <row r="191" spans="1:4" x14ac:dyDescent="0.25">
      <c r="A191" s="30">
        <v>41580</v>
      </c>
      <c r="B191" s="31" t="s">
        <v>29</v>
      </c>
      <c r="C191" s="32">
        <v>432</v>
      </c>
      <c r="D191" s="22" t="s">
        <v>75</v>
      </c>
    </row>
    <row r="192" spans="1:4" x14ac:dyDescent="0.25">
      <c r="A192" s="30">
        <v>41581</v>
      </c>
      <c r="B192" s="31" t="s">
        <v>79</v>
      </c>
      <c r="C192" s="32">
        <v>516</v>
      </c>
      <c r="D192" s="22" t="s">
        <v>75</v>
      </c>
    </row>
    <row r="193" spans="1:4" x14ac:dyDescent="0.25">
      <c r="A193" s="30">
        <v>41581</v>
      </c>
      <c r="B193" s="31" t="s">
        <v>29</v>
      </c>
      <c r="C193" s="32">
        <v>144</v>
      </c>
      <c r="D193" s="22" t="s">
        <v>40</v>
      </c>
    </row>
    <row r="194" spans="1:4" x14ac:dyDescent="0.25">
      <c r="A194" s="30">
        <v>41582</v>
      </c>
      <c r="B194" s="31" t="s">
        <v>77</v>
      </c>
      <c r="C194" s="32">
        <v>112</v>
      </c>
      <c r="D194" s="22" t="s">
        <v>75</v>
      </c>
    </row>
    <row r="195" spans="1:4" x14ac:dyDescent="0.25">
      <c r="A195" s="30">
        <v>41585</v>
      </c>
      <c r="B195" s="31" t="s">
        <v>85</v>
      </c>
      <c r="C195" s="32">
        <v>62</v>
      </c>
      <c r="D195" s="22" t="s">
        <v>40</v>
      </c>
    </row>
    <row r="196" spans="1:4" x14ac:dyDescent="0.25">
      <c r="A196" s="30">
        <v>41585</v>
      </c>
      <c r="B196" s="31" t="s">
        <v>86</v>
      </c>
      <c r="C196" s="32">
        <v>44.8</v>
      </c>
      <c r="D196" s="22" t="s">
        <v>40</v>
      </c>
    </row>
    <row r="197" spans="1:4" x14ac:dyDescent="0.25">
      <c r="A197" s="30">
        <v>41585</v>
      </c>
      <c r="B197" s="31" t="s">
        <v>29</v>
      </c>
      <c r="C197" s="32">
        <v>57.6</v>
      </c>
      <c r="D197" s="22" t="s">
        <v>40</v>
      </c>
    </row>
    <row r="198" spans="1:4" x14ac:dyDescent="0.25">
      <c r="A198" s="30">
        <v>41586</v>
      </c>
      <c r="B198" s="31" t="s">
        <v>86</v>
      </c>
      <c r="C198" s="32">
        <v>248.11499826014042</v>
      </c>
      <c r="D198" s="22" t="s">
        <v>75</v>
      </c>
    </row>
    <row r="199" spans="1:4" x14ac:dyDescent="0.25">
      <c r="A199" s="30">
        <v>41586</v>
      </c>
      <c r="B199" s="31" t="s">
        <v>29</v>
      </c>
      <c r="C199" s="32">
        <v>856.79999399185181</v>
      </c>
      <c r="D199" s="22" t="s">
        <v>75</v>
      </c>
    </row>
    <row r="200" spans="1:4" x14ac:dyDescent="0.25">
      <c r="A200" s="30">
        <v>41586</v>
      </c>
      <c r="B200" s="31" t="s">
        <v>84</v>
      </c>
      <c r="C200" s="32">
        <v>288</v>
      </c>
      <c r="D200" s="22" t="s">
        <v>75</v>
      </c>
    </row>
    <row r="201" spans="1:4" x14ac:dyDescent="0.25">
      <c r="A201" s="30">
        <v>41586</v>
      </c>
      <c r="B201" s="31" t="s">
        <v>79</v>
      </c>
      <c r="C201" s="32">
        <v>1495.9999895095825</v>
      </c>
      <c r="D201" s="22" t="s">
        <v>75</v>
      </c>
    </row>
    <row r="202" spans="1:4" x14ac:dyDescent="0.25">
      <c r="A202" s="30">
        <v>41586</v>
      </c>
      <c r="B202" s="31" t="s">
        <v>85</v>
      </c>
      <c r="C202" s="32">
        <v>2386.7999832630157</v>
      </c>
      <c r="D202" s="22" t="s">
        <v>75</v>
      </c>
    </row>
    <row r="203" spans="1:4" x14ac:dyDescent="0.25">
      <c r="A203" s="30">
        <v>41587</v>
      </c>
      <c r="B203" s="31" t="s">
        <v>85</v>
      </c>
      <c r="C203" s="32">
        <v>120</v>
      </c>
      <c r="D203" s="22" t="s">
        <v>40</v>
      </c>
    </row>
    <row r="204" spans="1:4" x14ac:dyDescent="0.25">
      <c r="A204" s="30">
        <v>41587</v>
      </c>
      <c r="B204" s="31" t="s">
        <v>84</v>
      </c>
      <c r="C204" s="32">
        <v>57.6</v>
      </c>
      <c r="D204" s="22" t="s">
        <v>40</v>
      </c>
    </row>
    <row r="205" spans="1:4" x14ac:dyDescent="0.25">
      <c r="A205" s="30">
        <v>41587</v>
      </c>
      <c r="B205" s="31" t="s">
        <v>83</v>
      </c>
      <c r="C205" s="32">
        <v>167.4</v>
      </c>
      <c r="D205" s="22" t="s">
        <v>40</v>
      </c>
    </row>
    <row r="206" spans="1:4" x14ac:dyDescent="0.25">
      <c r="A206" s="30">
        <v>41587</v>
      </c>
      <c r="B206" s="31" t="s">
        <v>79</v>
      </c>
      <c r="C206" s="32">
        <v>40</v>
      </c>
      <c r="D206" s="22" t="s">
        <v>40</v>
      </c>
    </row>
    <row r="207" spans="1:4" x14ac:dyDescent="0.25">
      <c r="A207" s="30">
        <v>41587</v>
      </c>
      <c r="B207" s="31" t="s">
        <v>79</v>
      </c>
      <c r="C207" s="32">
        <v>1112</v>
      </c>
      <c r="D207" s="22" t="s">
        <v>40</v>
      </c>
    </row>
    <row r="208" spans="1:4" x14ac:dyDescent="0.25">
      <c r="A208" s="30">
        <v>41588</v>
      </c>
      <c r="B208" s="31" t="s">
        <v>85</v>
      </c>
      <c r="C208" s="32">
        <v>422.4</v>
      </c>
      <c r="D208" s="22" t="s">
        <v>40</v>
      </c>
    </row>
    <row r="209" spans="1:4" x14ac:dyDescent="0.25">
      <c r="A209" s="30">
        <v>41588</v>
      </c>
      <c r="B209" s="31" t="s">
        <v>77</v>
      </c>
      <c r="C209" s="32">
        <v>249.6</v>
      </c>
      <c r="D209" s="22" t="s">
        <v>40</v>
      </c>
    </row>
    <row r="210" spans="1:4" x14ac:dyDescent="0.25">
      <c r="A210" s="30">
        <v>41588</v>
      </c>
      <c r="B210" s="31" t="s">
        <v>29</v>
      </c>
      <c r="C210" s="32">
        <v>310</v>
      </c>
      <c r="D210" s="22" t="s">
        <v>40</v>
      </c>
    </row>
    <row r="211" spans="1:4" x14ac:dyDescent="0.25">
      <c r="A211" s="30">
        <v>41589</v>
      </c>
      <c r="B211" s="31" t="s">
        <v>29</v>
      </c>
      <c r="C211" s="32">
        <v>303.99999886751175</v>
      </c>
      <c r="D211" s="22" t="s">
        <v>40</v>
      </c>
    </row>
    <row r="212" spans="1:4" x14ac:dyDescent="0.25">
      <c r="A212" s="30">
        <v>41589</v>
      </c>
      <c r="B212" s="31" t="s">
        <v>79</v>
      </c>
      <c r="C212" s="32">
        <v>671.99999749660492</v>
      </c>
      <c r="D212" s="22" t="s">
        <v>40</v>
      </c>
    </row>
    <row r="213" spans="1:4" x14ac:dyDescent="0.25">
      <c r="A213" s="30">
        <v>41589</v>
      </c>
      <c r="B213" s="31" t="s">
        <v>84</v>
      </c>
      <c r="C213" s="32">
        <v>579.59999784082174</v>
      </c>
      <c r="D213" s="22" t="s">
        <v>40</v>
      </c>
    </row>
    <row r="214" spans="1:4" x14ac:dyDescent="0.25">
      <c r="A214" s="30">
        <v>41589</v>
      </c>
      <c r="B214" s="31" t="s">
        <v>84</v>
      </c>
      <c r="C214" s="32">
        <v>254.39999905228615</v>
      </c>
      <c r="D214" s="22" t="s">
        <v>40</v>
      </c>
    </row>
    <row r="215" spans="1:4" x14ac:dyDescent="0.25">
      <c r="A215" s="30">
        <v>41592</v>
      </c>
      <c r="B215" s="31" t="s">
        <v>79</v>
      </c>
      <c r="C215" s="32">
        <v>396</v>
      </c>
      <c r="D215" s="22" t="s">
        <v>40</v>
      </c>
    </row>
    <row r="216" spans="1:4" x14ac:dyDescent="0.25">
      <c r="A216" s="30">
        <v>41592</v>
      </c>
      <c r="B216" s="31" t="s">
        <v>85</v>
      </c>
      <c r="C216" s="32">
        <v>672</v>
      </c>
      <c r="D216" s="22" t="s">
        <v>40</v>
      </c>
    </row>
    <row r="217" spans="1:4" x14ac:dyDescent="0.25">
      <c r="A217" s="30">
        <v>41592</v>
      </c>
      <c r="B217" s="31" t="s">
        <v>86</v>
      </c>
      <c r="C217" s="32">
        <v>100</v>
      </c>
      <c r="D217" s="22" t="s">
        <v>40</v>
      </c>
    </row>
    <row r="218" spans="1:4" x14ac:dyDescent="0.25">
      <c r="A218" s="30">
        <v>41593</v>
      </c>
      <c r="B218" s="31" t="s">
        <v>86</v>
      </c>
      <c r="C218" s="32">
        <v>69.349999945610762</v>
      </c>
      <c r="D218" s="22" t="s">
        <v>40</v>
      </c>
    </row>
    <row r="219" spans="1:4" x14ac:dyDescent="0.25">
      <c r="A219" s="30">
        <v>41593</v>
      </c>
      <c r="B219" s="31" t="s">
        <v>84</v>
      </c>
      <c r="C219" s="32">
        <v>157.3199998766184</v>
      </c>
      <c r="D219" s="22" t="s">
        <v>40</v>
      </c>
    </row>
    <row r="220" spans="1:4" x14ac:dyDescent="0.25">
      <c r="A220" s="30">
        <v>41593</v>
      </c>
      <c r="B220" s="31" t="s">
        <v>29</v>
      </c>
      <c r="C220" s="32">
        <v>4005.1999968588352</v>
      </c>
      <c r="D220" s="22" t="s">
        <v>40</v>
      </c>
    </row>
    <row r="221" spans="1:4" x14ac:dyDescent="0.25">
      <c r="A221" s="30">
        <v>41593</v>
      </c>
      <c r="B221" s="31" t="s">
        <v>77</v>
      </c>
      <c r="C221" s="32">
        <v>346.5599997282028</v>
      </c>
      <c r="D221" s="22" t="s">
        <v>40</v>
      </c>
    </row>
    <row r="222" spans="1:4" x14ac:dyDescent="0.25">
      <c r="A222" s="30">
        <v>41594</v>
      </c>
      <c r="B222" s="31" t="s">
        <v>86</v>
      </c>
      <c r="C222" s="32">
        <v>1058.2499925792217</v>
      </c>
      <c r="D222" s="22" t="s">
        <v>40</v>
      </c>
    </row>
    <row r="223" spans="1:4" x14ac:dyDescent="0.25">
      <c r="A223" s="30">
        <v>41594</v>
      </c>
      <c r="B223" s="31" t="s">
        <v>79</v>
      </c>
      <c r="C223" s="32">
        <v>590.74999585747719</v>
      </c>
      <c r="D223" s="22" t="s">
        <v>40</v>
      </c>
    </row>
    <row r="224" spans="1:4" x14ac:dyDescent="0.25">
      <c r="A224" s="30">
        <v>41594</v>
      </c>
      <c r="B224" s="31" t="s">
        <v>76</v>
      </c>
      <c r="C224" s="32">
        <v>88.5</v>
      </c>
      <c r="D224" s="22" t="s">
        <v>75</v>
      </c>
    </row>
    <row r="225" spans="1:4" x14ac:dyDescent="0.25">
      <c r="A225" s="30">
        <v>41595</v>
      </c>
      <c r="B225" s="31" t="s">
        <v>84</v>
      </c>
      <c r="C225" s="32">
        <v>1599.9999940395355</v>
      </c>
      <c r="D225" s="22" t="s">
        <v>40</v>
      </c>
    </row>
    <row r="226" spans="1:4" x14ac:dyDescent="0.25">
      <c r="A226" s="30">
        <v>41595</v>
      </c>
      <c r="B226" s="31" t="s">
        <v>77</v>
      </c>
      <c r="C226" s="32">
        <v>89.599999666213989</v>
      </c>
      <c r="D226" s="22" t="s">
        <v>40</v>
      </c>
    </row>
    <row r="227" spans="1:4" x14ac:dyDescent="0.25">
      <c r="A227" s="30">
        <v>41595</v>
      </c>
      <c r="B227" s="31" t="s">
        <v>86</v>
      </c>
      <c r="C227" s="32">
        <v>97.279999637603765</v>
      </c>
      <c r="D227" s="22" t="s">
        <v>40</v>
      </c>
    </row>
    <row r="228" spans="1:4" x14ac:dyDescent="0.25">
      <c r="A228" s="30">
        <v>41596</v>
      </c>
      <c r="B228" s="31" t="s">
        <v>83</v>
      </c>
      <c r="C228" s="32">
        <v>186</v>
      </c>
      <c r="D228" s="22" t="s">
        <v>75</v>
      </c>
    </row>
    <row r="229" spans="1:4" x14ac:dyDescent="0.25">
      <c r="A229" s="30">
        <v>41596</v>
      </c>
      <c r="B229" s="31" t="s">
        <v>86</v>
      </c>
      <c r="C229" s="32">
        <v>71.99999988079071</v>
      </c>
      <c r="D229" s="22" t="s">
        <v>75</v>
      </c>
    </row>
    <row r="230" spans="1:4" x14ac:dyDescent="0.25">
      <c r="A230" s="30">
        <v>41596</v>
      </c>
      <c r="B230" s="31" t="s">
        <v>79</v>
      </c>
      <c r="C230" s="32">
        <v>619.19999897480011</v>
      </c>
      <c r="D230" s="22" t="s">
        <v>75</v>
      </c>
    </row>
    <row r="231" spans="1:4" x14ac:dyDescent="0.25">
      <c r="A231" s="30">
        <v>41599</v>
      </c>
      <c r="B231" s="31" t="s">
        <v>77</v>
      </c>
      <c r="C231" s="32">
        <v>44.8</v>
      </c>
      <c r="D231" s="22" t="s">
        <v>40</v>
      </c>
    </row>
    <row r="232" spans="1:4" x14ac:dyDescent="0.25">
      <c r="A232" s="30">
        <v>41599</v>
      </c>
      <c r="B232" s="31" t="s">
        <v>86</v>
      </c>
      <c r="C232" s="32">
        <v>100</v>
      </c>
      <c r="D232" s="22" t="s">
        <v>40</v>
      </c>
    </row>
    <row r="233" spans="1:4" x14ac:dyDescent="0.25">
      <c r="A233" s="30">
        <v>41600</v>
      </c>
      <c r="B233" s="31" t="s">
        <v>29</v>
      </c>
      <c r="C233" s="32">
        <v>85.119999682903284</v>
      </c>
      <c r="D233" s="22" t="s">
        <v>75</v>
      </c>
    </row>
    <row r="234" spans="1:4" x14ac:dyDescent="0.25">
      <c r="A234" s="30">
        <v>41600</v>
      </c>
      <c r="B234" s="31" t="s">
        <v>79</v>
      </c>
      <c r="C234" s="32">
        <v>199.99999925494194</v>
      </c>
      <c r="D234" s="22" t="s">
        <v>75</v>
      </c>
    </row>
    <row r="235" spans="1:4" x14ac:dyDescent="0.25">
      <c r="A235" s="30">
        <v>41600</v>
      </c>
      <c r="B235" s="31" t="s">
        <v>79</v>
      </c>
      <c r="C235" s="32">
        <v>122.87999954223633</v>
      </c>
      <c r="D235" s="22" t="s">
        <v>75</v>
      </c>
    </row>
    <row r="236" spans="1:4" x14ac:dyDescent="0.25">
      <c r="A236" s="30">
        <v>41600</v>
      </c>
      <c r="B236" s="31" t="s">
        <v>83</v>
      </c>
      <c r="C236" s="32">
        <v>1628.1599939346313</v>
      </c>
      <c r="D236" s="22" t="s">
        <v>75</v>
      </c>
    </row>
    <row r="237" spans="1:4" x14ac:dyDescent="0.25">
      <c r="A237" s="30">
        <v>41601</v>
      </c>
      <c r="B237" s="31" t="s">
        <v>85</v>
      </c>
      <c r="C237" s="32">
        <v>285.11999952793121</v>
      </c>
      <c r="D237" s="22" t="s">
        <v>75</v>
      </c>
    </row>
    <row r="238" spans="1:4" x14ac:dyDescent="0.25">
      <c r="A238" s="30">
        <v>41602</v>
      </c>
      <c r="B238" s="31" t="s">
        <v>77</v>
      </c>
      <c r="C238" s="32">
        <v>288</v>
      </c>
      <c r="D238" s="22" t="s">
        <v>40</v>
      </c>
    </row>
    <row r="239" spans="1:4" x14ac:dyDescent="0.25">
      <c r="A239" s="30">
        <v>41602</v>
      </c>
      <c r="B239" s="31" t="s">
        <v>86</v>
      </c>
      <c r="C239" s="32">
        <v>597.6</v>
      </c>
      <c r="D239" s="22" t="s">
        <v>40</v>
      </c>
    </row>
    <row r="240" spans="1:4" x14ac:dyDescent="0.25">
      <c r="A240" s="30">
        <v>41602</v>
      </c>
      <c r="B240" s="31" t="s">
        <v>84</v>
      </c>
      <c r="C240" s="32">
        <v>304</v>
      </c>
      <c r="D240" s="22" t="s">
        <v>40</v>
      </c>
    </row>
    <row r="241" spans="1:4" x14ac:dyDescent="0.25">
      <c r="A241" s="30">
        <v>41602</v>
      </c>
      <c r="B241" s="31" t="s">
        <v>84</v>
      </c>
      <c r="C241" s="32">
        <v>582.4</v>
      </c>
      <c r="D241" s="22" t="s">
        <v>40</v>
      </c>
    </row>
    <row r="242" spans="1:4" x14ac:dyDescent="0.25">
      <c r="A242" s="30">
        <v>41602</v>
      </c>
      <c r="B242" s="31" t="s">
        <v>79</v>
      </c>
      <c r="C242" s="32">
        <v>695</v>
      </c>
      <c r="D242" s="22" t="s">
        <v>40</v>
      </c>
    </row>
    <row r="243" spans="1:4" x14ac:dyDescent="0.25">
      <c r="A243" s="30">
        <v>41603</v>
      </c>
      <c r="B243" s="31" t="s">
        <v>76</v>
      </c>
      <c r="C243" s="32">
        <v>624</v>
      </c>
      <c r="D243" s="22" t="s">
        <v>40</v>
      </c>
    </row>
    <row r="244" spans="1:4" x14ac:dyDescent="0.25">
      <c r="A244" s="30">
        <v>41603</v>
      </c>
      <c r="B244" s="31" t="s">
        <v>84</v>
      </c>
      <c r="C244" s="32">
        <v>310.5</v>
      </c>
      <c r="D244" s="22" t="s">
        <v>40</v>
      </c>
    </row>
    <row r="245" spans="1:4" x14ac:dyDescent="0.25">
      <c r="A245" s="30">
        <v>41606</v>
      </c>
      <c r="B245" s="31" t="s">
        <v>85</v>
      </c>
      <c r="C245" s="32">
        <v>176</v>
      </c>
      <c r="D245" s="22" t="s">
        <v>40</v>
      </c>
    </row>
    <row r="246" spans="1:4" x14ac:dyDescent="0.25">
      <c r="A246" s="30">
        <v>41606</v>
      </c>
      <c r="B246" s="31" t="s">
        <v>76</v>
      </c>
      <c r="C246" s="32">
        <v>2074.7999983727932</v>
      </c>
      <c r="D246" s="22" t="s">
        <v>40</v>
      </c>
    </row>
    <row r="247" spans="1:4" x14ac:dyDescent="0.25">
      <c r="A247" s="30">
        <v>41606</v>
      </c>
      <c r="B247" s="31" t="s">
        <v>86</v>
      </c>
      <c r="C247" s="32">
        <v>1103.2</v>
      </c>
      <c r="D247" s="22" t="s">
        <v>40</v>
      </c>
    </row>
    <row r="248" spans="1:4" x14ac:dyDescent="0.25">
      <c r="A248" s="30">
        <v>41607</v>
      </c>
      <c r="B248" s="31" t="s">
        <v>84</v>
      </c>
      <c r="C248" s="32">
        <v>949.99999925494194</v>
      </c>
      <c r="D248" s="22" t="s">
        <v>40</v>
      </c>
    </row>
    <row r="249" spans="1:4" x14ac:dyDescent="0.25">
      <c r="A249" s="30">
        <v>41607</v>
      </c>
      <c r="B249" s="31" t="s">
        <v>84</v>
      </c>
      <c r="C249" s="32">
        <v>87.779999931156638</v>
      </c>
      <c r="D249" s="22" t="s">
        <v>40</v>
      </c>
    </row>
    <row r="250" spans="1:4" x14ac:dyDescent="0.25">
      <c r="A250" s="30">
        <v>41607</v>
      </c>
      <c r="B250" s="31" t="s">
        <v>29</v>
      </c>
      <c r="C250" s="32">
        <v>1398.3999989032745</v>
      </c>
      <c r="D250" s="22" t="s">
        <v>40</v>
      </c>
    </row>
    <row r="251" spans="1:4" x14ac:dyDescent="0.25">
      <c r="A251" s="30">
        <v>41607</v>
      </c>
      <c r="B251" s="31" t="s">
        <v>79</v>
      </c>
      <c r="C251" s="32">
        <v>16</v>
      </c>
      <c r="D251" s="22" t="s">
        <v>75</v>
      </c>
    </row>
    <row r="252" spans="1:4" x14ac:dyDescent="0.25">
      <c r="A252" s="30">
        <v>41607</v>
      </c>
      <c r="B252" s="31" t="s">
        <v>79</v>
      </c>
      <c r="C252" s="32">
        <v>336.59999763965607</v>
      </c>
      <c r="D252" s="22" t="s">
        <v>75</v>
      </c>
    </row>
    <row r="253" spans="1:4" x14ac:dyDescent="0.25">
      <c r="A253" s="30">
        <v>41608</v>
      </c>
      <c r="B253" s="31" t="s">
        <v>29</v>
      </c>
      <c r="C253" s="32">
        <v>291.83999891281127</v>
      </c>
      <c r="D253" s="22" t="s">
        <v>40</v>
      </c>
    </row>
    <row r="254" spans="1:4" x14ac:dyDescent="0.25">
      <c r="A254" s="30">
        <v>41608</v>
      </c>
      <c r="B254" s="31" t="s">
        <v>79</v>
      </c>
      <c r="C254" s="32">
        <v>447.99999833106995</v>
      </c>
      <c r="D254" s="22" t="s">
        <v>40</v>
      </c>
    </row>
    <row r="255" spans="1:4" x14ac:dyDescent="0.25">
      <c r="A255" s="30">
        <v>41608</v>
      </c>
      <c r="B255" s="31" t="s">
        <v>84</v>
      </c>
      <c r="C255" s="32">
        <v>486.3999981880188</v>
      </c>
      <c r="D255" s="22" t="s">
        <v>40</v>
      </c>
    </row>
    <row r="256" spans="1:4" x14ac:dyDescent="0.25">
      <c r="A256" s="30">
        <v>41608</v>
      </c>
      <c r="B256" s="31" t="s">
        <v>76</v>
      </c>
      <c r="C256" s="32">
        <v>614.39999771118164</v>
      </c>
      <c r="D256" s="22" t="s">
        <v>40</v>
      </c>
    </row>
    <row r="257" spans="1:4" x14ac:dyDescent="0.25">
      <c r="A257" s="30">
        <v>41609</v>
      </c>
      <c r="B257" s="31" t="s">
        <v>77</v>
      </c>
      <c r="C257" s="32">
        <v>1330</v>
      </c>
      <c r="D257" s="22" t="s">
        <v>40</v>
      </c>
    </row>
    <row r="258" spans="1:4" x14ac:dyDescent="0.25">
      <c r="A258" s="30">
        <v>41609</v>
      </c>
      <c r="B258" s="31" t="s">
        <v>86</v>
      </c>
      <c r="C258" s="32">
        <v>37.999999970197678</v>
      </c>
      <c r="D258" s="22" t="s">
        <v>40</v>
      </c>
    </row>
    <row r="259" spans="1:4" x14ac:dyDescent="0.25">
      <c r="A259" s="30">
        <v>41609</v>
      </c>
      <c r="B259" s="31" t="s">
        <v>29</v>
      </c>
      <c r="C259" s="32">
        <v>216</v>
      </c>
      <c r="D259" s="22" t="s">
        <v>40</v>
      </c>
    </row>
    <row r="260" spans="1:4" x14ac:dyDescent="0.25">
      <c r="A260" s="30">
        <v>41610</v>
      </c>
      <c r="B260" s="31" t="s">
        <v>85</v>
      </c>
      <c r="C260" s="32">
        <v>616</v>
      </c>
      <c r="D260" s="22" t="s">
        <v>40</v>
      </c>
    </row>
    <row r="261" spans="1:4" x14ac:dyDescent="0.25">
      <c r="A261" s="30">
        <v>41610</v>
      </c>
      <c r="B261" s="31" t="s">
        <v>85</v>
      </c>
      <c r="C261" s="32">
        <v>1680</v>
      </c>
      <c r="D261" s="22" t="s">
        <v>40</v>
      </c>
    </row>
    <row r="262" spans="1:4" x14ac:dyDescent="0.25">
      <c r="A262" s="30">
        <v>41613</v>
      </c>
      <c r="B262" s="31" t="s">
        <v>85</v>
      </c>
      <c r="C262" s="32">
        <v>2240</v>
      </c>
      <c r="D262" s="22" t="s">
        <v>40</v>
      </c>
    </row>
    <row r="263" spans="1:4" x14ac:dyDescent="0.25">
      <c r="A263" s="30">
        <v>41613</v>
      </c>
      <c r="B263" s="31" t="s">
        <v>86</v>
      </c>
      <c r="C263" s="32">
        <v>584</v>
      </c>
      <c r="D263" s="22" t="s">
        <v>40</v>
      </c>
    </row>
    <row r="264" spans="1:4" x14ac:dyDescent="0.25">
      <c r="A264" s="30">
        <v>41613</v>
      </c>
      <c r="B264" s="31" t="s">
        <v>77</v>
      </c>
      <c r="C264" s="32">
        <v>100.8</v>
      </c>
      <c r="D264" s="22" t="s">
        <v>40</v>
      </c>
    </row>
    <row r="265" spans="1:4" x14ac:dyDescent="0.25">
      <c r="A265" s="30">
        <v>41614</v>
      </c>
      <c r="B265" s="31" t="s">
        <v>76</v>
      </c>
      <c r="C265" s="32">
        <v>1010.8799983263016</v>
      </c>
      <c r="D265" s="22" t="s">
        <v>40</v>
      </c>
    </row>
    <row r="266" spans="1:4" x14ac:dyDescent="0.25">
      <c r="A266" s="30">
        <v>41614</v>
      </c>
      <c r="B266" s="31" t="s">
        <v>77</v>
      </c>
      <c r="C266" s="32">
        <v>608</v>
      </c>
      <c r="D266" s="22" t="s">
        <v>40</v>
      </c>
    </row>
    <row r="267" spans="1:4" x14ac:dyDescent="0.25">
      <c r="A267" s="30">
        <v>41615</v>
      </c>
      <c r="B267" s="31" t="s">
        <v>86</v>
      </c>
      <c r="C267" s="32">
        <v>112</v>
      </c>
      <c r="D267" s="22" t="s">
        <v>40</v>
      </c>
    </row>
    <row r="268" spans="1:4" x14ac:dyDescent="0.25">
      <c r="A268" s="30">
        <v>41615</v>
      </c>
      <c r="B268" s="31" t="s">
        <v>29</v>
      </c>
      <c r="C268" s="32">
        <v>611.99999570846558</v>
      </c>
      <c r="D268" s="22" t="s">
        <v>40</v>
      </c>
    </row>
    <row r="269" spans="1:4" x14ac:dyDescent="0.25">
      <c r="A269" s="30">
        <v>41615</v>
      </c>
      <c r="B269" s="31" t="s">
        <v>84</v>
      </c>
      <c r="C269" s="32">
        <v>58.8</v>
      </c>
      <c r="D269" s="22" t="s">
        <v>40</v>
      </c>
    </row>
    <row r="270" spans="1:4" x14ac:dyDescent="0.25">
      <c r="A270" s="30">
        <v>41615</v>
      </c>
      <c r="B270" s="31" t="s">
        <v>29</v>
      </c>
      <c r="C270" s="32">
        <v>31.619999778270721</v>
      </c>
      <c r="D270" s="22" t="s">
        <v>40</v>
      </c>
    </row>
    <row r="271" spans="1:4" x14ac:dyDescent="0.25">
      <c r="A271" s="30">
        <v>41616</v>
      </c>
      <c r="B271" s="31" t="s">
        <v>29</v>
      </c>
      <c r="C271" s="32">
        <v>183.59999871253967</v>
      </c>
      <c r="D271" s="22" t="s">
        <v>40</v>
      </c>
    </row>
    <row r="272" spans="1:4" x14ac:dyDescent="0.25">
      <c r="A272" s="30">
        <v>41616</v>
      </c>
      <c r="B272" s="31" t="s">
        <v>77</v>
      </c>
      <c r="C272" s="32">
        <v>180</v>
      </c>
      <c r="D272" s="22" t="s">
        <v>40</v>
      </c>
    </row>
    <row r="273" spans="1:4" x14ac:dyDescent="0.25">
      <c r="A273" s="30">
        <v>41617</v>
      </c>
      <c r="B273" s="31" t="s">
        <v>76</v>
      </c>
      <c r="C273" s="32">
        <v>141.6</v>
      </c>
      <c r="D273" s="22" t="s">
        <v>75</v>
      </c>
    </row>
    <row r="274" spans="1:4" x14ac:dyDescent="0.25">
      <c r="A274" s="30">
        <v>41620</v>
      </c>
      <c r="B274" s="31" t="s">
        <v>86</v>
      </c>
      <c r="C274" s="32">
        <v>175.49999970942736</v>
      </c>
      <c r="D274" s="22" t="s">
        <v>75</v>
      </c>
    </row>
    <row r="275" spans="1:4" x14ac:dyDescent="0.25">
      <c r="A275" s="30">
        <v>41620</v>
      </c>
      <c r="B275" s="31" t="s">
        <v>79</v>
      </c>
      <c r="C275" s="32">
        <v>466.5599992275238</v>
      </c>
      <c r="D275" s="22" t="s">
        <v>75</v>
      </c>
    </row>
    <row r="276" spans="1:4" x14ac:dyDescent="0.25">
      <c r="A276" s="30">
        <v>41620</v>
      </c>
      <c r="B276" s="31" t="s">
        <v>29</v>
      </c>
      <c r="C276" s="32">
        <v>4005.1999968588352</v>
      </c>
      <c r="D276" s="22" t="s">
        <v>40</v>
      </c>
    </row>
    <row r="277" spans="1:4" x14ac:dyDescent="0.25">
      <c r="A277" s="30">
        <v>41620</v>
      </c>
      <c r="B277" s="31" t="s">
        <v>84</v>
      </c>
      <c r="C277" s="32">
        <v>100.1</v>
      </c>
      <c r="D277" s="22" t="s">
        <v>40</v>
      </c>
    </row>
    <row r="278" spans="1:4" x14ac:dyDescent="0.25">
      <c r="A278" s="30">
        <v>41620</v>
      </c>
      <c r="B278" s="31" t="s">
        <v>85</v>
      </c>
      <c r="C278" s="32">
        <v>1133.8249991107732</v>
      </c>
      <c r="D278" s="22" t="s">
        <v>40</v>
      </c>
    </row>
    <row r="279" spans="1:4" x14ac:dyDescent="0.25">
      <c r="A279" s="30">
        <v>41620</v>
      </c>
      <c r="B279" s="31" t="s">
        <v>85</v>
      </c>
      <c r="C279" s="32">
        <v>159.59999987483025</v>
      </c>
      <c r="D279" s="22" t="s">
        <v>40</v>
      </c>
    </row>
    <row r="280" spans="1:4" x14ac:dyDescent="0.25">
      <c r="A280" s="30">
        <v>41621</v>
      </c>
      <c r="B280" s="31" t="s">
        <v>29</v>
      </c>
      <c r="C280" s="32">
        <v>36</v>
      </c>
      <c r="D280" s="22" t="s">
        <v>40</v>
      </c>
    </row>
    <row r="281" spans="1:4" x14ac:dyDescent="0.25">
      <c r="A281" s="30">
        <v>41621</v>
      </c>
      <c r="B281" s="31" t="s">
        <v>76</v>
      </c>
      <c r="C281" s="32">
        <v>100.29999929666519</v>
      </c>
      <c r="D281" s="22" t="s">
        <v>40</v>
      </c>
    </row>
    <row r="282" spans="1:4" x14ac:dyDescent="0.25">
      <c r="A282" s="30">
        <v>41622</v>
      </c>
      <c r="B282" s="31" t="s">
        <v>79</v>
      </c>
      <c r="C282" s="32">
        <v>161.27999939918519</v>
      </c>
      <c r="D282" s="22" t="s">
        <v>75</v>
      </c>
    </row>
    <row r="283" spans="1:4" x14ac:dyDescent="0.25">
      <c r="A283" s="30">
        <v>41622</v>
      </c>
      <c r="B283" s="31" t="s">
        <v>29</v>
      </c>
      <c r="C283" s="32">
        <v>8431.9999685883522</v>
      </c>
      <c r="D283" s="22" t="s">
        <v>75</v>
      </c>
    </row>
    <row r="284" spans="1:4" x14ac:dyDescent="0.25">
      <c r="A284" s="30">
        <v>41623</v>
      </c>
      <c r="B284" s="31" t="s">
        <v>29</v>
      </c>
      <c r="C284" s="32">
        <v>172.8</v>
      </c>
      <c r="D284" s="22" t="s">
        <v>40</v>
      </c>
    </row>
    <row r="285" spans="1:4" x14ac:dyDescent="0.25">
      <c r="A285" s="30">
        <v>41623</v>
      </c>
      <c r="B285" s="31" t="s">
        <v>76</v>
      </c>
      <c r="C285" s="32">
        <v>396</v>
      </c>
      <c r="D285" s="22" t="s">
        <v>40</v>
      </c>
    </row>
    <row r="286" spans="1:4" x14ac:dyDescent="0.25">
      <c r="A286" s="30">
        <v>41624</v>
      </c>
      <c r="B286" s="31" t="s">
        <v>29</v>
      </c>
      <c r="C286" s="32">
        <v>90</v>
      </c>
      <c r="D286" s="22" t="s">
        <v>75</v>
      </c>
    </row>
    <row r="287" spans="1:4" x14ac:dyDescent="0.25">
      <c r="A287" s="30">
        <v>41624</v>
      </c>
      <c r="B287" s="31" t="s">
        <v>77</v>
      </c>
      <c r="C287" s="32">
        <v>390</v>
      </c>
      <c r="D287" s="22" t="s">
        <v>75</v>
      </c>
    </row>
    <row r="288" spans="1:4" x14ac:dyDescent="0.25">
      <c r="A288" s="30">
        <v>41627</v>
      </c>
      <c r="B288" s="31" t="s">
        <v>79</v>
      </c>
      <c r="C288" s="32">
        <v>300</v>
      </c>
      <c r="D288" s="22" t="s">
        <v>75</v>
      </c>
    </row>
    <row r="289" spans="1:4" x14ac:dyDescent="0.25">
      <c r="A289" s="30">
        <v>41627</v>
      </c>
      <c r="B289" s="31" t="s">
        <v>76</v>
      </c>
      <c r="C289" s="32">
        <v>230.4</v>
      </c>
      <c r="D289" s="22" t="s">
        <v>75</v>
      </c>
    </row>
    <row r="290" spans="1:4" x14ac:dyDescent="0.25">
      <c r="A290" s="30">
        <v>41627</v>
      </c>
      <c r="B290" s="31" t="s">
        <v>79</v>
      </c>
      <c r="C290" s="32">
        <v>576</v>
      </c>
      <c r="D290" s="22" t="s">
        <v>75</v>
      </c>
    </row>
    <row r="291" spans="1:4" x14ac:dyDescent="0.25">
      <c r="A291" s="30">
        <v>41628</v>
      </c>
      <c r="B291" s="31" t="s">
        <v>84</v>
      </c>
      <c r="C291" s="32">
        <v>595.19999778270721</v>
      </c>
      <c r="D291" s="22" t="s">
        <v>40</v>
      </c>
    </row>
    <row r="292" spans="1:4" x14ac:dyDescent="0.25">
      <c r="A292" s="30">
        <v>41628</v>
      </c>
      <c r="B292" s="31" t="s">
        <v>86</v>
      </c>
      <c r="C292" s="32">
        <v>398.4</v>
      </c>
      <c r="D292" s="22" t="s">
        <v>40</v>
      </c>
    </row>
    <row r="293" spans="1:4" x14ac:dyDescent="0.25">
      <c r="A293" s="30">
        <v>41628</v>
      </c>
      <c r="B293" s="31" t="s">
        <v>79</v>
      </c>
      <c r="C293" s="32">
        <v>174.07999935150147</v>
      </c>
      <c r="D293" s="22" t="s">
        <v>40</v>
      </c>
    </row>
    <row r="294" spans="1:4" x14ac:dyDescent="0.25">
      <c r="A294" s="30">
        <v>41629</v>
      </c>
      <c r="B294" s="31" t="s">
        <v>29</v>
      </c>
      <c r="C294" s="32">
        <v>34.19999997317791</v>
      </c>
      <c r="D294" s="22" t="s">
        <v>75</v>
      </c>
    </row>
    <row r="295" spans="1:4" x14ac:dyDescent="0.25">
      <c r="A295" s="30">
        <v>41629</v>
      </c>
      <c r="B295" s="31" t="s">
        <v>29</v>
      </c>
      <c r="C295" s="32">
        <v>106.3999999165535</v>
      </c>
      <c r="D295" s="22" t="s">
        <v>75</v>
      </c>
    </row>
    <row r="296" spans="1:4" x14ac:dyDescent="0.25">
      <c r="A296" s="30">
        <v>41629</v>
      </c>
      <c r="B296" s="31" t="s">
        <v>84</v>
      </c>
      <c r="C296" s="32">
        <v>288.79999977350235</v>
      </c>
      <c r="D296" s="22" t="s">
        <v>75</v>
      </c>
    </row>
    <row r="297" spans="1:4" x14ac:dyDescent="0.25">
      <c r="A297" s="30">
        <v>41630</v>
      </c>
      <c r="B297" s="31" t="s">
        <v>86</v>
      </c>
      <c r="C297" s="32">
        <v>739.47999942004685</v>
      </c>
      <c r="D297" s="22" t="s">
        <v>75</v>
      </c>
    </row>
    <row r="298" spans="1:4" x14ac:dyDescent="0.25">
      <c r="A298" s="30">
        <v>41630</v>
      </c>
      <c r="B298" s="31" t="s">
        <v>79</v>
      </c>
      <c r="C298" s="32">
        <v>664.99999947845936</v>
      </c>
      <c r="D298" s="22" t="s">
        <v>75</v>
      </c>
    </row>
    <row r="299" spans="1:4" x14ac:dyDescent="0.25">
      <c r="A299" s="30">
        <v>41630</v>
      </c>
      <c r="B299" s="31" t="s">
        <v>79</v>
      </c>
      <c r="C299" s="32">
        <v>2067.1999983787537</v>
      </c>
      <c r="D299" s="22" t="s">
        <v>75</v>
      </c>
    </row>
    <row r="300" spans="1:4" x14ac:dyDescent="0.25">
      <c r="A300" s="30">
        <v>41631</v>
      </c>
      <c r="B300" s="31" t="s">
        <v>83</v>
      </c>
      <c r="C300" s="32">
        <v>1092</v>
      </c>
      <c r="D300" s="22" t="s">
        <v>40</v>
      </c>
    </row>
    <row r="301" spans="1:4" x14ac:dyDescent="0.25">
      <c r="A301" s="30">
        <v>41631</v>
      </c>
      <c r="B301" s="31" t="s">
        <v>76</v>
      </c>
      <c r="C301" s="32">
        <v>3465</v>
      </c>
      <c r="D301" s="22" t="s">
        <v>40</v>
      </c>
    </row>
    <row r="302" spans="1:4" x14ac:dyDescent="0.25">
      <c r="A302" s="30">
        <v>41631</v>
      </c>
      <c r="B302" s="31" t="s">
        <v>29</v>
      </c>
      <c r="C302" s="32">
        <v>2108</v>
      </c>
      <c r="D302" s="22" t="s">
        <v>40</v>
      </c>
    </row>
    <row r="303" spans="1:4" x14ac:dyDescent="0.25">
      <c r="A303" s="30">
        <v>41631</v>
      </c>
      <c r="B303" s="31" t="s">
        <v>86</v>
      </c>
      <c r="C303" s="32">
        <v>560</v>
      </c>
      <c r="D303" s="22" t="s">
        <v>40</v>
      </c>
    </row>
    <row r="304" spans="1:4" x14ac:dyDescent="0.25">
      <c r="A304" s="30">
        <v>41631</v>
      </c>
      <c r="B304" s="31" t="s">
        <v>76</v>
      </c>
      <c r="C304" s="32">
        <v>165.2</v>
      </c>
      <c r="D304" s="22" t="s">
        <v>40</v>
      </c>
    </row>
    <row r="305" spans="1:4" x14ac:dyDescent="0.25">
      <c r="A305" s="30">
        <v>41631</v>
      </c>
      <c r="B305" s="31" t="s">
        <v>29</v>
      </c>
      <c r="C305" s="32">
        <v>699.83999884128571</v>
      </c>
      <c r="D305" s="22" t="s">
        <v>40</v>
      </c>
    </row>
    <row r="306" spans="1:4" x14ac:dyDescent="0.25">
      <c r="A306" s="30">
        <v>41631</v>
      </c>
      <c r="B306" s="31" t="s">
        <v>79</v>
      </c>
      <c r="C306" s="32">
        <v>1346.3999977707863</v>
      </c>
      <c r="D306" s="22" t="s">
        <v>40</v>
      </c>
    </row>
    <row r="307" spans="1:4" x14ac:dyDescent="0.25">
      <c r="A307" s="30">
        <v>41634</v>
      </c>
      <c r="B307" s="31" t="s">
        <v>86</v>
      </c>
      <c r="C307" s="32">
        <v>560</v>
      </c>
      <c r="D307" s="22" t="s">
        <v>40</v>
      </c>
    </row>
    <row r="308" spans="1:4" x14ac:dyDescent="0.25">
      <c r="A308" s="30">
        <v>41634</v>
      </c>
      <c r="B308" s="31" t="s">
        <v>83</v>
      </c>
      <c r="C308" s="32">
        <v>848</v>
      </c>
      <c r="D308" s="22" t="s">
        <v>40</v>
      </c>
    </row>
    <row r="309" spans="1:4" x14ac:dyDescent="0.25">
      <c r="A309" s="30">
        <v>41634</v>
      </c>
      <c r="B309" s="31" t="s">
        <v>76</v>
      </c>
      <c r="C309" s="32">
        <v>141.6</v>
      </c>
      <c r="D309" s="22" t="s">
        <v>40</v>
      </c>
    </row>
    <row r="310" spans="1:4" x14ac:dyDescent="0.25">
      <c r="A310" s="30">
        <v>41635</v>
      </c>
      <c r="B310" s="31" t="s">
        <v>79</v>
      </c>
      <c r="C310" s="32">
        <v>200</v>
      </c>
      <c r="D310" s="22" t="s">
        <v>40</v>
      </c>
    </row>
    <row r="311" spans="1:4" x14ac:dyDescent="0.25">
      <c r="A311" s="30">
        <v>41635</v>
      </c>
      <c r="B311" s="31" t="s">
        <v>29</v>
      </c>
      <c r="C311" s="32">
        <v>74.400000000000006</v>
      </c>
      <c r="D311" s="22" t="s">
        <v>40</v>
      </c>
    </row>
    <row r="312" spans="1:4" x14ac:dyDescent="0.25">
      <c r="A312" s="30">
        <v>41635</v>
      </c>
      <c r="B312" s="31" t="s">
        <v>29</v>
      </c>
      <c r="C312" s="32">
        <v>172.8</v>
      </c>
      <c r="D312" s="22" t="s">
        <v>40</v>
      </c>
    </row>
    <row r="313" spans="1:4" x14ac:dyDescent="0.25">
      <c r="A313" s="30">
        <v>41635</v>
      </c>
      <c r="B313" s="31" t="s">
        <v>79</v>
      </c>
      <c r="C313" s="32">
        <v>864</v>
      </c>
      <c r="D313" s="22" t="s">
        <v>40</v>
      </c>
    </row>
    <row r="314" spans="1:4" x14ac:dyDescent="0.25">
      <c r="A314" s="30">
        <v>41635</v>
      </c>
      <c r="B314" s="31" t="s">
        <v>79</v>
      </c>
      <c r="C314" s="32">
        <v>86</v>
      </c>
      <c r="D314" s="22" t="s">
        <v>40</v>
      </c>
    </row>
    <row r="315" spans="1:4" x14ac:dyDescent="0.25">
      <c r="A315" s="30">
        <v>41636</v>
      </c>
      <c r="B315" s="31" t="s">
        <v>79</v>
      </c>
      <c r="C315" s="32">
        <v>403.2</v>
      </c>
      <c r="D315" s="22" t="s">
        <v>40</v>
      </c>
    </row>
    <row r="316" spans="1:4" x14ac:dyDescent="0.25">
      <c r="A316" s="30">
        <v>41637</v>
      </c>
      <c r="B316" s="31" t="s">
        <v>85</v>
      </c>
      <c r="C316" s="32">
        <v>84</v>
      </c>
      <c r="D316" s="22" t="s">
        <v>40</v>
      </c>
    </row>
    <row r="317" spans="1:4" x14ac:dyDescent="0.25">
      <c r="A317" s="30">
        <v>41637</v>
      </c>
      <c r="B317" s="31" t="s">
        <v>85</v>
      </c>
      <c r="C317" s="32">
        <v>52</v>
      </c>
      <c r="D317" s="22" t="s">
        <v>40</v>
      </c>
    </row>
    <row r="318" spans="1:4" x14ac:dyDescent="0.25">
      <c r="A318" s="30">
        <v>41637</v>
      </c>
      <c r="B318" s="31" t="s">
        <v>29</v>
      </c>
      <c r="C318" s="32">
        <v>403.2</v>
      </c>
      <c r="D318" s="22" t="s">
        <v>75</v>
      </c>
    </row>
    <row r="319" spans="1:4" x14ac:dyDescent="0.25">
      <c r="A319" s="30">
        <v>41637</v>
      </c>
      <c r="B319" s="31" t="s">
        <v>76</v>
      </c>
      <c r="C319" s="32">
        <v>106.2</v>
      </c>
      <c r="D319" s="22" t="s">
        <v>75</v>
      </c>
    </row>
    <row r="320" spans="1:4" x14ac:dyDescent="0.25">
      <c r="A320" s="30">
        <v>41637</v>
      </c>
      <c r="B320" s="31" t="s">
        <v>85</v>
      </c>
      <c r="C320" s="32">
        <v>252</v>
      </c>
      <c r="D320" s="22" t="s">
        <v>75</v>
      </c>
    </row>
    <row r="321" spans="1:4" x14ac:dyDescent="0.25">
      <c r="A321" s="30">
        <v>41637</v>
      </c>
      <c r="B321" s="31" t="s">
        <v>85</v>
      </c>
      <c r="C321" s="32">
        <v>72.8</v>
      </c>
      <c r="D321" s="22" t="s">
        <v>75</v>
      </c>
    </row>
    <row r="322" spans="1:4" x14ac:dyDescent="0.25">
      <c r="A322" s="30">
        <v>41638</v>
      </c>
      <c r="B322" s="31" t="s">
        <v>86</v>
      </c>
      <c r="C322" s="32">
        <v>35.999999940395355</v>
      </c>
      <c r="D322" s="22" t="s">
        <v>40</v>
      </c>
    </row>
    <row r="323" spans="1:4" x14ac:dyDescent="0.25">
      <c r="A323" s="30">
        <v>41638</v>
      </c>
      <c r="B323" s="31" t="s">
        <v>83</v>
      </c>
      <c r="C323" s="32">
        <v>425.87999929487705</v>
      </c>
      <c r="D323" s="22" t="s">
        <v>40</v>
      </c>
    </row>
    <row r="324" spans="1:4" x14ac:dyDescent="0.25">
      <c r="A324" s="30">
        <v>41638</v>
      </c>
      <c r="B324" s="31" t="s">
        <v>77</v>
      </c>
      <c r="C324" s="32">
        <v>390</v>
      </c>
      <c r="D324" s="22" t="s">
        <v>40</v>
      </c>
    </row>
    <row r="325" spans="1:4" x14ac:dyDescent="0.25">
      <c r="A325" s="30">
        <v>41638</v>
      </c>
      <c r="B325" s="31" t="s">
        <v>77</v>
      </c>
      <c r="C325" s="32">
        <v>837.89999861270189</v>
      </c>
      <c r="D325" s="22" t="s">
        <v>40</v>
      </c>
    </row>
    <row r="326" spans="1:4" x14ac:dyDescent="0.25">
      <c r="A326" s="30">
        <v>41641</v>
      </c>
      <c r="B326" s="31" t="s">
        <v>76</v>
      </c>
      <c r="C326" s="32">
        <v>1980</v>
      </c>
      <c r="D326" s="22" t="s">
        <v>40</v>
      </c>
    </row>
    <row r="327" spans="1:4" x14ac:dyDescent="0.25">
      <c r="A327" s="30">
        <v>41641</v>
      </c>
      <c r="B327" s="31" t="s">
        <v>77</v>
      </c>
      <c r="C327" s="32">
        <v>410.4</v>
      </c>
      <c r="D327" s="22" t="s">
        <v>40</v>
      </c>
    </row>
    <row r="328" spans="1:4" x14ac:dyDescent="0.25">
      <c r="A328" s="30">
        <v>41642</v>
      </c>
      <c r="B328" s="31" t="s">
        <v>29</v>
      </c>
      <c r="C328" s="32">
        <v>183.59999871253967</v>
      </c>
      <c r="D328" s="22" t="s">
        <v>75</v>
      </c>
    </row>
    <row r="329" spans="1:4" x14ac:dyDescent="0.25">
      <c r="A329" s="30">
        <v>41642</v>
      </c>
      <c r="B329" s="31" t="s">
        <v>77</v>
      </c>
      <c r="C329" s="32">
        <v>798</v>
      </c>
      <c r="D329" s="22" t="s">
        <v>75</v>
      </c>
    </row>
    <row r="330" spans="1:4" x14ac:dyDescent="0.25">
      <c r="A330" s="30">
        <v>41642</v>
      </c>
      <c r="B330" s="31" t="s">
        <v>83</v>
      </c>
      <c r="C330" s="32">
        <v>135.99999904632568</v>
      </c>
      <c r="D330" s="22" t="s">
        <v>75</v>
      </c>
    </row>
    <row r="331" spans="1:4" x14ac:dyDescent="0.25">
      <c r="A331" s="30">
        <v>41642</v>
      </c>
      <c r="B331" s="31" t="s">
        <v>84</v>
      </c>
      <c r="C331" s="32">
        <v>72.959999728202817</v>
      </c>
      <c r="D331" s="22" t="s">
        <v>40</v>
      </c>
    </row>
    <row r="332" spans="1:4" x14ac:dyDescent="0.25">
      <c r="A332" s="30">
        <v>41643</v>
      </c>
      <c r="B332" s="31" t="s">
        <v>86</v>
      </c>
      <c r="C332" s="32">
        <v>583.20000000000005</v>
      </c>
      <c r="D332" s="22" t="s">
        <v>75</v>
      </c>
    </row>
    <row r="333" spans="1:4" x14ac:dyDescent="0.25">
      <c r="A333" s="30">
        <v>41643</v>
      </c>
      <c r="B333" s="31" t="s">
        <v>29</v>
      </c>
      <c r="C333" s="32">
        <v>6324</v>
      </c>
      <c r="D333" s="22" t="s">
        <v>75</v>
      </c>
    </row>
    <row r="334" spans="1:4" x14ac:dyDescent="0.25">
      <c r="A334" s="30">
        <v>41643</v>
      </c>
      <c r="B334" s="31" t="s">
        <v>79</v>
      </c>
      <c r="C334" s="32">
        <v>1428</v>
      </c>
      <c r="D334" s="22" t="s">
        <v>75</v>
      </c>
    </row>
    <row r="335" spans="1:4" x14ac:dyDescent="0.25">
      <c r="A335" s="30">
        <v>41643</v>
      </c>
      <c r="B335" s="31" t="s">
        <v>79</v>
      </c>
      <c r="C335" s="32">
        <v>875.7</v>
      </c>
      <c r="D335" s="22" t="s">
        <v>75</v>
      </c>
    </row>
    <row r="336" spans="1:4" x14ac:dyDescent="0.25">
      <c r="A336" s="30">
        <v>41644</v>
      </c>
      <c r="B336" s="31" t="s">
        <v>84</v>
      </c>
      <c r="C336" s="32">
        <v>678.39999747276306</v>
      </c>
      <c r="D336" s="22" t="s">
        <v>40</v>
      </c>
    </row>
    <row r="337" spans="1:4" x14ac:dyDescent="0.25">
      <c r="A337" s="30">
        <v>41644</v>
      </c>
      <c r="B337" s="31" t="s">
        <v>79</v>
      </c>
      <c r="C337" s="32">
        <v>687.99999743700027</v>
      </c>
      <c r="D337" s="22" t="s">
        <v>40</v>
      </c>
    </row>
    <row r="338" spans="1:4" x14ac:dyDescent="0.25">
      <c r="A338" s="30">
        <v>41644</v>
      </c>
      <c r="B338" s="31" t="s">
        <v>79</v>
      </c>
      <c r="C338" s="32">
        <v>300</v>
      </c>
      <c r="D338" s="22" t="s">
        <v>40</v>
      </c>
    </row>
    <row r="339" spans="1:4" x14ac:dyDescent="0.25">
      <c r="A339" s="30">
        <v>41644</v>
      </c>
      <c r="B339" s="31" t="s">
        <v>84</v>
      </c>
      <c r="C339" s="32">
        <v>159</v>
      </c>
      <c r="D339" s="22" t="s">
        <v>40</v>
      </c>
    </row>
    <row r="340" spans="1:4" x14ac:dyDescent="0.25">
      <c r="A340" s="30">
        <v>41645</v>
      </c>
      <c r="B340" s="31" t="s">
        <v>83</v>
      </c>
      <c r="C340" s="32">
        <v>279</v>
      </c>
      <c r="D340" s="22" t="s">
        <v>40</v>
      </c>
    </row>
    <row r="341" spans="1:4" x14ac:dyDescent="0.25">
      <c r="A341" s="30">
        <v>41645</v>
      </c>
      <c r="B341" s="31" t="s">
        <v>76</v>
      </c>
      <c r="C341" s="32">
        <v>59</v>
      </c>
      <c r="D341" s="22" t="s">
        <v>40</v>
      </c>
    </row>
    <row r="342" spans="1:4" x14ac:dyDescent="0.25">
      <c r="A342" s="30">
        <v>41648</v>
      </c>
      <c r="B342" s="31" t="s">
        <v>79</v>
      </c>
      <c r="C342" s="32">
        <v>398.99999968707561</v>
      </c>
      <c r="D342" s="22" t="s">
        <v>40</v>
      </c>
    </row>
    <row r="343" spans="1:4" x14ac:dyDescent="0.25">
      <c r="A343" s="30">
        <v>41648</v>
      </c>
      <c r="B343" s="31" t="s">
        <v>83</v>
      </c>
      <c r="C343" s="32">
        <v>618.79999566078186</v>
      </c>
      <c r="D343" s="22" t="s">
        <v>40</v>
      </c>
    </row>
    <row r="344" spans="1:4" x14ac:dyDescent="0.25">
      <c r="A344" s="30">
        <v>41648</v>
      </c>
      <c r="B344" s="31" t="s">
        <v>29</v>
      </c>
      <c r="C344" s="32">
        <v>244.79999828338623</v>
      </c>
      <c r="D344" s="22" t="s">
        <v>40</v>
      </c>
    </row>
    <row r="345" spans="1:4" x14ac:dyDescent="0.25">
      <c r="A345" s="30">
        <v>41649</v>
      </c>
      <c r="B345" s="31" t="s">
        <v>79</v>
      </c>
      <c r="C345" s="32">
        <v>103.2</v>
      </c>
      <c r="D345" s="22" t="s">
        <v>75</v>
      </c>
    </row>
    <row r="346" spans="1:4" x14ac:dyDescent="0.25">
      <c r="A346" s="30">
        <v>41650</v>
      </c>
      <c r="B346" s="31" t="s">
        <v>84</v>
      </c>
      <c r="C346" s="32">
        <v>55.439999908208847</v>
      </c>
      <c r="D346" s="22" t="s">
        <v>40</v>
      </c>
    </row>
    <row r="347" spans="1:4" x14ac:dyDescent="0.25">
      <c r="A347" s="30">
        <v>41650</v>
      </c>
      <c r="B347" s="31" t="s">
        <v>85</v>
      </c>
      <c r="C347" s="32">
        <v>505.43999916315079</v>
      </c>
      <c r="D347" s="22" t="s">
        <v>40</v>
      </c>
    </row>
    <row r="348" spans="1:4" x14ac:dyDescent="0.25">
      <c r="A348" s="30">
        <v>41650</v>
      </c>
      <c r="B348" s="31" t="s">
        <v>85</v>
      </c>
      <c r="C348" s="32">
        <v>302.39999949932098</v>
      </c>
      <c r="D348" s="22" t="s">
        <v>40</v>
      </c>
    </row>
    <row r="349" spans="1:4" x14ac:dyDescent="0.25">
      <c r="A349" s="30">
        <v>41651</v>
      </c>
      <c r="B349" s="31" t="s">
        <v>84</v>
      </c>
      <c r="C349" s="32">
        <v>335.33999944478273</v>
      </c>
      <c r="D349" s="22" t="s">
        <v>40</v>
      </c>
    </row>
    <row r="350" spans="1:4" x14ac:dyDescent="0.25">
      <c r="A350" s="30">
        <v>41651</v>
      </c>
      <c r="B350" s="31" t="s">
        <v>76</v>
      </c>
      <c r="C350" s="32">
        <v>471.59999921917915</v>
      </c>
      <c r="D350" s="22" t="s">
        <v>40</v>
      </c>
    </row>
    <row r="351" spans="1:4" x14ac:dyDescent="0.25">
      <c r="A351" s="30">
        <v>41651</v>
      </c>
      <c r="B351" s="31" t="s">
        <v>79</v>
      </c>
      <c r="C351" s="32">
        <v>146.87999975681305</v>
      </c>
      <c r="D351" s="22" t="s">
        <v>40</v>
      </c>
    </row>
    <row r="352" spans="1:4" x14ac:dyDescent="0.25">
      <c r="A352" s="30">
        <v>41651</v>
      </c>
      <c r="B352" s="31" t="s">
        <v>29</v>
      </c>
      <c r="C352" s="32">
        <v>360</v>
      </c>
      <c r="D352" s="22" t="s">
        <v>40</v>
      </c>
    </row>
    <row r="353" spans="1:4" x14ac:dyDescent="0.25">
      <c r="A353" s="30">
        <v>41651</v>
      </c>
      <c r="B353" s="31" t="s">
        <v>83</v>
      </c>
      <c r="C353" s="32">
        <v>112</v>
      </c>
      <c r="D353" s="22" t="s">
        <v>40</v>
      </c>
    </row>
    <row r="354" spans="1:4" x14ac:dyDescent="0.25">
      <c r="A354" s="30">
        <v>41652</v>
      </c>
      <c r="B354" s="31" t="s">
        <v>85</v>
      </c>
      <c r="C354" s="32">
        <v>544</v>
      </c>
      <c r="D354" s="22" t="s">
        <v>40</v>
      </c>
    </row>
    <row r="355" spans="1:4" x14ac:dyDescent="0.25">
      <c r="A355" s="30">
        <v>41652</v>
      </c>
      <c r="B355" s="31" t="s">
        <v>84</v>
      </c>
      <c r="C355" s="32">
        <v>450</v>
      </c>
      <c r="D355" s="22" t="s">
        <v>40</v>
      </c>
    </row>
    <row r="356" spans="1:4" x14ac:dyDescent="0.25">
      <c r="A356" s="30">
        <v>41652</v>
      </c>
      <c r="B356" s="31" t="s">
        <v>76</v>
      </c>
      <c r="C356" s="32">
        <v>1386</v>
      </c>
      <c r="D356" s="22" t="s">
        <v>40</v>
      </c>
    </row>
    <row r="357" spans="1:4" x14ac:dyDescent="0.25">
      <c r="A357" s="30">
        <v>41652</v>
      </c>
      <c r="B357" s="31" t="s">
        <v>79</v>
      </c>
      <c r="C357" s="32">
        <v>120</v>
      </c>
      <c r="D357" s="22" t="s">
        <v>40</v>
      </c>
    </row>
    <row r="358" spans="1:4" x14ac:dyDescent="0.25">
      <c r="A358" s="30">
        <v>41652</v>
      </c>
      <c r="B358" s="31" t="s">
        <v>83</v>
      </c>
      <c r="C358" s="32">
        <v>400</v>
      </c>
      <c r="D358" s="22" t="s">
        <v>40</v>
      </c>
    </row>
    <row r="359" spans="1:4" x14ac:dyDescent="0.25">
      <c r="A359" s="30">
        <v>41655</v>
      </c>
      <c r="B359" s="31" t="s">
        <v>84</v>
      </c>
      <c r="C359" s="32">
        <v>96</v>
      </c>
      <c r="D359" s="22" t="s">
        <v>40</v>
      </c>
    </row>
    <row r="360" spans="1:4" x14ac:dyDescent="0.25">
      <c r="A360" s="30">
        <v>41655</v>
      </c>
      <c r="B360" s="31" t="s">
        <v>86</v>
      </c>
      <c r="C360" s="32">
        <v>195</v>
      </c>
      <c r="D360" s="22" t="s">
        <v>40</v>
      </c>
    </row>
    <row r="361" spans="1:4" x14ac:dyDescent="0.25">
      <c r="A361" s="30">
        <v>41655</v>
      </c>
      <c r="B361" s="31" t="s">
        <v>77</v>
      </c>
      <c r="C361" s="32">
        <v>608</v>
      </c>
      <c r="D361" s="22" t="s">
        <v>40</v>
      </c>
    </row>
    <row r="362" spans="1:4" x14ac:dyDescent="0.25">
      <c r="A362" s="30">
        <v>41655</v>
      </c>
      <c r="B362" s="31" t="s">
        <v>86</v>
      </c>
      <c r="C362" s="32">
        <v>1814.4</v>
      </c>
      <c r="D362" s="22" t="s">
        <v>40</v>
      </c>
    </row>
    <row r="363" spans="1:4" x14ac:dyDescent="0.25">
      <c r="A363" s="30">
        <v>41655</v>
      </c>
      <c r="B363" s="31" t="s">
        <v>79</v>
      </c>
      <c r="C363" s="32">
        <v>408</v>
      </c>
      <c r="D363" s="22" t="s">
        <v>40</v>
      </c>
    </row>
    <row r="364" spans="1:4" x14ac:dyDescent="0.25">
      <c r="A364" s="30">
        <v>41656</v>
      </c>
      <c r="B364" s="31" t="s">
        <v>83</v>
      </c>
      <c r="C364" s="32">
        <v>191.99999928474426</v>
      </c>
      <c r="D364" s="22" t="s">
        <v>40</v>
      </c>
    </row>
    <row r="365" spans="1:4" x14ac:dyDescent="0.25">
      <c r="A365" s="30">
        <v>41656</v>
      </c>
      <c r="B365" s="31" t="s">
        <v>79</v>
      </c>
      <c r="C365" s="32">
        <v>435.19999837875366</v>
      </c>
      <c r="D365" s="22" t="s">
        <v>40</v>
      </c>
    </row>
    <row r="366" spans="1:4" x14ac:dyDescent="0.25">
      <c r="A366" s="30">
        <v>41656</v>
      </c>
      <c r="B366" s="31" t="s">
        <v>86</v>
      </c>
      <c r="C366" s="32">
        <v>63.999999761581421</v>
      </c>
      <c r="D366" s="22" t="s">
        <v>40</v>
      </c>
    </row>
    <row r="367" spans="1:4" x14ac:dyDescent="0.25">
      <c r="A367" s="30">
        <v>41657</v>
      </c>
      <c r="B367" s="31" t="s">
        <v>29</v>
      </c>
      <c r="C367" s="32">
        <v>54</v>
      </c>
      <c r="D367" s="22" t="s">
        <v>75</v>
      </c>
    </row>
    <row r="368" spans="1:4" x14ac:dyDescent="0.25">
      <c r="A368" s="30">
        <v>41657</v>
      </c>
      <c r="B368" s="31" t="s">
        <v>29</v>
      </c>
      <c r="C368" s="32">
        <v>112</v>
      </c>
      <c r="D368" s="22" t="s">
        <v>75</v>
      </c>
    </row>
    <row r="369" spans="1:4" x14ac:dyDescent="0.25">
      <c r="A369" s="30">
        <v>41657</v>
      </c>
      <c r="B369" s="31" t="s">
        <v>29</v>
      </c>
      <c r="C369" s="32">
        <v>54</v>
      </c>
      <c r="D369" s="22" t="s">
        <v>40</v>
      </c>
    </row>
    <row r="370" spans="1:4" x14ac:dyDescent="0.25">
      <c r="A370" s="30">
        <v>41657</v>
      </c>
      <c r="B370" s="31" t="s">
        <v>83</v>
      </c>
      <c r="C370" s="32">
        <v>218.4</v>
      </c>
      <c r="D370" s="22" t="s">
        <v>40</v>
      </c>
    </row>
    <row r="371" spans="1:4" x14ac:dyDescent="0.25">
      <c r="A371" s="30">
        <v>41657</v>
      </c>
      <c r="B371" s="31" t="s">
        <v>79</v>
      </c>
      <c r="C371" s="32">
        <v>528</v>
      </c>
      <c r="D371" s="22" t="s">
        <v>40</v>
      </c>
    </row>
    <row r="372" spans="1:4" x14ac:dyDescent="0.25">
      <c r="A372" s="30">
        <v>41657</v>
      </c>
      <c r="B372" s="31" t="s">
        <v>79</v>
      </c>
      <c r="C372" s="32">
        <v>258</v>
      </c>
      <c r="D372" s="22" t="s">
        <v>40</v>
      </c>
    </row>
    <row r="373" spans="1:4" x14ac:dyDescent="0.25">
      <c r="A373" s="30">
        <v>41658</v>
      </c>
      <c r="B373" s="31" t="s">
        <v>84</v>
      </c>
      <c r="C373" s="32">
        <v>91.199999660253525</v>
      </c>
      <c r="D373" s="22" t="s">
        <v>40</v>
      </c>
    </row>
    <row r="374" spans="1:4" x14ac:dyDescent="0.25">
      <c r="A374" s="30">
        <v>41658</v>
      </c>
      <c r="B374" s="31" t="s">
        <v>77</v>
      </c>
      <c r="C374" s="32">
        <v>89.599999666213989</v>
      </c>
      <c r="D374" s="22" t="s">
        <v>40</v>
      </c>
    </row>
    <row r="375" spans="1:4" x14ac:dyDescent="0.25">
      <c r="A375" s="30">
        <v>41658</v>
      </c>
      <c r="B375" s="31" t="s">
        <v>76</v>
      </c>
      <c r="C375" s="32">
        <v>1048</v>
      </c>
      <c r="D375" s="22" t="s">
        <v>40</v>
      </c>
    </row>
    <row r="376" spans="1:4" x14ac:dyDescent="0.25">
      <c r="A376" s="30">
        <v>41659</v>
      </c>
      <c r="B376" s="31" t="s">
        <v>84</v>
      </c>
      <c r="C376" s="32">
        <v>396.8</v>
      </c>
      <c r="D376" s="22" t="s">
        <v>40</v>
      </c>
    </row>
    <row r="377" spans="1:4" x14ac:dyDescent="0.25">
      <c r="A377" s="30">
        <v>41659</v>
      </c>
      <c r="B377" s="31" t="s">
        <v>76</v>
      </c>
      <c r="C377" s="32">
        <v>288</v>
      </c>
      <c r="D377" s="22" t="s">
        <v>40</v>
      </c>
    </row>
    <row r="378" spans="1:4" x14ac:dyDescent="0.25">
      <c r="A378" s="30">
        <v>41659</v>
      </c>
      <c r="B378" s="31" t="s">
        <v>86</v>
      </c>
      <c r="C378" s="32">
        <v>788</v>
      </c>
      <c r="D378" s="22" t="s">
        <v>40</v>
      </c>
    </row>
    <row r="379" spans="1:4" x14ac:dyDescent="0.25">
      <c r="A379" s="30">
        <v>41659</v>
      </c>
      <c r="B379" s="31" t="s">
        <v>29</v>
      </c>
      <c r="C379" s="32">
        <v>360</v>
      </c>
      <c r="D379" s="22" t="s">
        <v>40</v>
      </c>
    </row>
    <row r="380" spans="1:4" x14ac:dyDescent="0.25">
      <c r="A380" s="30">
        <v>41662</v>
      </c>
      <c r="B380" s="31" t="s">
        <v>79</v>
      </c>
      <c r="C380" s="32">
        <v>539.99999910593033</v>
      </c>
      <c r="D380" s="22" t="s">
        <v>75</v>
      </c>
    </row>
    <row r="381" spans="1:4" x14ac:dyDescent="0.25">
      <c r="A381" s="30">
        <v>41662</v>
      </c>
      <c r="B381" s="31" t="s">
        <v>29</v>
      </c>
      <c r="C381" s="32">
        <v>518.39999914169312</v>
      </c>
      <c r="D381" s="22" t="s">
        <v>75</v>
      </c>
    </row>
    <row r="382" spans="1:4" x14ac:dyDescent="0.25">
      <c r="A382" s="30">
        <v>41662</v>
      </c>
      <c r="B382" s="31" t="s">
        <v>84</v>
      </c>
      <c r="C382" s="32">
        <v>432</v>
      </c>
      <c r="D382" s="22" t="s">
        <v>75</v>
      </c>
    </row>
    <row r="383" spans="1:4" x14ac:dyDescent="0.25">
      <c r="A383" s="30">
        <v>41662</v>
      </c>
      <c r="B383" s="31" t="s">
        <v>79</v>
      </c>
      <c r="C383" s="32">
        <v>600.47999900579453</v>
      </c>
      <c r="D383" s="22" t="s">
        <v>75</v>
      </c>
    </row>
    <row r="384" spans="1:4" x14ac:dyDescent="0.25">
      <c r="A384" s="30">
        <v>41662</v>
      </c>
      <c r="B384" s="31" t="s">
        <v>84</v>
      </c>
      <c r="C384" s="32">
        <v>86.4</v>
      </c>
      <c r="D384" s="22" t="s">
        <v>40</v>
      </c>
    </row>
    <row r="385" spans="1:4" x14ac:dyDescent="0.25">
      <c r="A385" s="30">
        <v>41663</v>
      </c>
      <c r="B385" s="31" t="s">
        <v>79</v>
      </c>
      <c r="C385" s="32">
        <v>1440</v>
      </c>
      <c r="D385" s="22" t="s">
        <v>40</v>
      </c>
    </row>
    <row r="386" spans="1:4" x14ac:dyDescent="0.25">
      <c r="A386" s="30">
        <v>41664</v>
      </c>
      <c r="B386" s="31" t="s">
        <v>29</v>
      </c>
      <c r="C386" s="32">
        <v>285</v>
      </c>
      <c r="D386" s="22" t="s">
        <v>40</v>
      </c>
    </row>
    <row r="387" spans="1:4" x14ac:dyDescent="0.25">
      <c r="A387" s="30">
        <v>41664</v>
      </c>
      <c r="B387" s="31" t="s">
        <v>83</v>
      </c>
      <c r="C387" s="32">
        <v>585.9</v>
      </c>
      <c r="D387" s="22" t="s">
        <v>40</v>
      </c>
    </row>
    <row r="388" spans="1:4" x14ac:dyDescent="0.25">
      <c r="A388" s="30">
        <v>41664</v>
      </c>
      <c r="B388" s="31" t="s">
        <v>86</v>
      </c>
      <c r="C388" s="32">
        <v>58.8</v>
      </c>
      <c r="D388" s="22" t="s">
        <v>40</v>
      </c>
    </row>
    <row r="389" spans="1:4" x14ac:dyDescent="0.25">
      <c r="A389" s="30">
        <v>41664</v>
      </c>
      <c r="B389" s="31" t="s">
        <v>86</v>
      </c>
      <c r="C389" s="32">
        <v>1307.25</v>
      </c>
      <c r="D389" s="22" t="s">
        <v>40</v>
      </c>
    </row>
    <row r="390" spans="1:4" x14ac:dyDescent="0.25">
      <c r="A390" s="30">
        <v>41664</v>
      </c>
      <c r="B390" s="31" t="s">
        <v>79</v>
      </c>
      <c r="C390" s="32">
        <v>320</v>
      </c>
      <c r="D390" s="22" t="s">
        <v>40</v>
      </c>
    </row>
    <row r="391" spans="1:4" x14ac:dyDescent="0.25">
      <c r="A391" s="30">
        <v>41664</v>
      </c>
      <c r="B391" s="31" t="s">
        <v>84</v>
      </c>
      <c r="C391" s="32">
        <v>48</v>
      </c>
      <c r="D391" s="22" t="s">
        <v>40</v>
      </c>
    </row>
    <row r="392" spans="1:4" x14ac:dyDescent="0.25">
      <c r="A392" s="30">
        <v>41664</v>
      </c>
      <c r="B392" s="31" t="s">
        <v>86</v>
      </c>
      <c r="C392" s="32">
        <v>394</v>
      </c>
      <c r="D392" s="22" t="s">
        <v>40</v>
      </c>
    </row>
    <row r="393" spans="1:4" x14ac:dyDescent="0.25">
      <c r="A393" s="30">
        <v>41665</v>
      </c>
      <c r="B393" s="31" t="s">
        <v>84</v>
      </c>
      <c r="C393" s="32">
        <v>241.91999959945679</v>
      </c>
      <c r="D393" s="22" t="s">
        <v>75</v>
      </c>
    </row>
    <row r="394" spans="1:4" x14ac:dyDescent="0.25">
      <c r="A394" s="30">
        <v>41665</v>
      </c>
      <c r="B394" s="31" t="s">
        <v>76</v>
      </c>
      <c r="C394" s="32">
        <v>1650.599997267127</v>
      </c>
      <c r="D394" s="22" t="s">
        <v>75</v>
      </c>
    </row>
    <row r="395" spans="1:4" x14ac:dyDescent="0.25">
      <c r="A395" s="30">
        <v>41665</v>
      </c>
      <c r="B395" s="31" t="s">
        <v>79</v>
      </c>
      <c r="C395" s="32">
        <v>230.4</v>
      </c>
      <c r="D395" s="22" t="s">
        <v>75</v>
      </c>
    </row>
    <row r="396" spans="1:4" x14ac:dyDescent="0.25">
      <c r="A396" s="30">
        <v>41666</v>
      </c>
      <c r="B396" s="31" t="s">
        <v>77</v>
      </c>
      <c r="C396" s="32">
        <v>288</v>
      </c>
      <c r="D396" s="22" t="s">
        <v>40</v>
      </c>
    </row>
    <row r="397" spans="1:4" x14ac:dyDescent="0.25">
      <c r="A397" s="30">
        <v>41666</v>
      </c>
      <c r="B397" s="31" t="s">
        <v>79</v>
      </c>
      <c r="C397" s="32">
        <v>1032</v>
      </c>
      <c r="D397" s="22" t="s">
        <v>40</v>
      </c>
    </row>
    <row r="398" spans="1:4" x14ac:dyDescent="0.25">
      <c r="A398" s="30">
        <v>41666</v>
      </c>
      <c r="B398" s="31" t="s">
        <v>79</v>
      </c>
      <c r="C398" s="32">
        <v>583.79999999999995</v>
      </c>
      <c r="D398" s="22" t="s">
        <v>40</v>
      </c>
    </row>
    <row r="399" spans="1:4" x14ac:dyDescent="0.25">
      <c r="A399" s="30">
        <v>41666</v>
      </c>
      <c r="B399" s="31" t="s">
        <v>86</v>
      </c>
      <c r="C399" s="32">
        <v>67.999999523162842</v>
      </c>
      <c r="D399" s="22" t="s">
        <v>75</v>
      </c>
    </row>
    <row r="400" spans="1:4" x14ac:dyDescent="0.25">
      <c r="A400" s="30">
        <v>41666</v>
      </c>
      <c r="B400" s="31" t="s">
        <v>83</v>
      </c>
      <c r="C400" s="32">
        <v>648.71999545097356</v>
      </c>
      <c r="D400" s="22" t="s">
        <v>75</v>
      </c>
    </row>
    <row r="401" spans="1:4" x14ac:dyDescent="0.25">
      <c r="A401" s="30">
        <v>41669</v>
      </c>
      <c r="B401" s="31" t="s">
        <v>29</v>
      </c>
      <c r="C401" s="32">
        <v>432</v>
      </c>
      <c r="D401" s="22" t="s">
        <v>40</v>
      </c>
    </row>
    <row r="402" spans="1:4" x14ac:dyDescent="0.25">
      <c r="A402" s="30">
        <v>41669</v>
      </c>
      <c r="B402" s="31" t="s">
        <v>76</v>
      </c>
      <c r="C402" s="32">
        <v>2073.5999965667725</v>
      </c>
      <c r="D402" s="22" t="s">
        <v>40</v>
      </c>
    </row>
    <row r="403" spans="1:4" x14ac:dyDescent="0.25">
      <c r="A403" s="30">
        <v>41670</v>
      </c>
      <c r="B403" s="31" t="s">
        <v>86</v>
      </c>
      <c r="C403" s="32">
        <v>600</v>
      </c>
      <c r="D403" s="22" t="s">
        <v>40</v>
      </c>
    </row>
    <row r="404" spans="1:4" x14ac:dyDescent="0.25">
      <c r="A404" s="30">
        <v>41670</v>
      </c>
      <c r="B404" s="31" t="s">
        <v>79</v>
      </c>
      <c r="C404" s="32">
        <v>516</v>
      </c>
      <c r="D404" s="22" t="s">
        <v>40</v>
      </c>
    </row>
    <row r="405" spans="1:4" x14ac:dyDescent="0.25">
      <c r="A405" s="30">
        <v>41670</v>
      </c>
      <c r="B405" s="31" t="s">
        <v>29</v>
      </c>
      <c r="C405" s="32">
        <v>504</v>
      </c>
      <c r="D405" s="22" t="s">
        <v>40</v>
      </c>
    </row>
    <row r="406" spans="1:4" x14ac:dyDescent="0.25">
      <c r="A406" s="30">
        <v>41670</v>
      </c>
      <c r="B406" s="31" t="s">
        <v>85</v>
      </c>
      <c r="C406" s="32">
        <v>145.6</v>
      </c>
      <c r="D406" s="22" t="s">
        <v>40</v>
      </c>
    </row>
    <row r="407" spans="1:4" x14ac:dyDescent="0.25">
      <c r="A407" s="30">
        <v>41671</v>
      </c>
      <c r="B407" s="31" t="s">
        <v>76</v>
      </c>
      <c r="C407" s="32">
        <v>2079</v>
      </c>
      <c r="D407" s="22" t="s">
        <v>40</v>
      </c>
    </row>
    <row r="408" spans="1:4" x14ac:dyDescent="0.25">
      <c r="A408" s="30">
        <v>41671</v>
      </c>
      <c r="B408" s="31" t="s">
        <v>29</v>
      </c>
      <c r="C408" s="32">
        <v>504</v>
      </c>
      <c r="D408" s="22" t="s">
        <v>40</v>
      </c>
    </row>
    <row r="409" spans="1:4" x14ac:dyDescent="0.25">
      <c r="A409" s="30">
        <v>41671</v>
      </c>
      <c r="B409" s="31" t="s">
        <v>86</v>
      </c>
      <c r="C409" s="32">
        <v>480</v>
      </c>
      <c r="D409" s="22" t="s">
        <v>40</v>
      </c>
    </row>
    <row r="410" spans="1:4" x14ac:dyDescent="0.25">
      <c r="A410" s="30">
        <v>41671</v>
      </c>
      <c r="B410" s="31" t="s">
        <v>84</v>
      </c>
      <c r="C410" s="32">
        <v>372.6</v>
      </c>
      <c r="D410" s="22" t="s">
        <v>40</v>
      </c>
    </row>
    <row r="411" spans="1:4" x14ac:dyDescent="0.25">
      <c r="A411" s="30">
        <v>41671</v>
      </c>
      <c r="B411" s="31" t="s">
        <v>77</v>
      </c>
      <c r="C411" s="32">
        <v>2128</v>
      </c>
      <c r="D411" s="22" t="s">
        <v>40</v>
      </c>
    </row>
    <row r="412" spans="1:4" x14ac:dyDescent="0.25">
      <c r="A412" s="30">
        <v>41671</v>
      </c>
      <c r="B412" s="31" t="s">
        <v>85</v>
      </c>
      <c r="C412" s="32">
        <v>336</v>
      </c>
      <c r="D412" s="22" t="s">
        <v>40</v>
      </c>
    </row>
    <row r="413" spans="1:4" x14ac:dyDescent="0.25">
      <c r="A413" s="30">
        <v>41671</v>
      </c>
      <c r="B413" s="31" t="s">
        <v>79</v>
      </c>
      <c r="C413" s="32">
        <v>1032</v>
      </c>
      <c r="D413" s="22" t="s">
        <v>40</v>
      </c>
    </row>
    <row r="414" spans="1:4" x14ac:dyDescent="0.25">
      <c r="A414" s="30">
        <v>41672</v>
      </c>
      <c r="B414" s="31" t="s">
        <v>77</v>
      </c>
      <c r="C414" s="32">
        <v>432</v>
      </c>
      <c r="D414" s="22" t="s">
        <v>40</v>
      </c>
    </row>
    <row r="415" spans="1:4" x14ac:dyDescent="0.25">
      <c r="A415" s="30">
        <v>41672</v>
      </c>
      <c r="B415" s="31" t="s">
        <v>85</v>
      </c>
      <c r="C415" s="32">
        <v>2281.5</v>
      </c>
      <c r="D415" s="22" t="s">
        <v>40</v>
      </c>
    </row>
    <row r="416" spans="1:4" x14ac:dyDescent="0.25">
      <c r="A416" s="30">
        <v>41673</v>
      </c>
      <c r="B416" s="31" t="s">
        <v>86</v>
      </c>
      <c r="C416" s="32">
        <v>248.11499826014042</v>
      </c>
      <c r="D416" s="22" t="s">
        <v>40</v>
      </c>
    </row>
    <row r="417" spans="1:4" x14ac:dyDescent="0.25">
      <c r="A417" s="30">
        <v>41673</v>
      </c>
      <c r="B417" s="31" t="s">
        <v>86</v>
      </c>
      <c r="C417" s="32">
        <v>606.89999574422836</v>
      </c>
      <c r="D417" s="22" t="s">
        <v>40</v>
      </c>
    </row>
    <row r="418" spans="1:4" x14ac:dyDescent="0.25">
      <c r="A418" s="30">
        <v>41673</v>
      </c>
      <c r="B418" s="31" t="s">
        <v>86</v>
      </c>
      <c r="C418" s="32">
        <v>709.64999944344163</v>
      </c>
      <c r="D418" s="22" t="s">
        <v>40</v>
      </c>
    </row>
    <row r="419" spans="1:4" x14ac:dyDescent="0.25">
      <c r="A419" s="30">
        <v>41673</v>
      </c>
      <c r="B419" s="31" t="s">
        <v>77</v>
      </c>
      <c r="C419" s="32">
        <v>425.59999966621399</v>
      </c>
      <c r="D419" s="22" t="s">
        <v>40</v>
      </c>
    </row>
    <row r="420" spans="1:4" x14ac:dyDescent="0.25">
      <c r="A420" s="30">
        <v>41673</v>
      </c>
      <c r="B420" s="31" t="s">
        <v>86</v>
      </c>
      <c r="C420" s="32">
        <v>455.99999964237213</v>
      </c>
      <c r="D420" s="22" t="s">
        <v>40</v>
      </c>
    </row>
    <row r="421" spans="1:4" x14ac:dyDescent="0.25">
      <c r="A421" s="30">
        <v>41676</v>
      </c>
      <c r="B421" s="31" t="s">
        <v>85</v>
      </c>
      <c r="C421" s="32">
        <v>400</v>
      </c>
      <c r="D421" s="22" t="s">
        <v>40</v>
      </c>
    </row>
    <row r="422" spans="1:4" x14ac:dyDescent="0.25">
      <c r="A422" s="30">
        <v>41677</v>
      </c>
      <c r="B422" s="31" t="s">
        <v>29</v>
      </c>
      <c r="C422" s="32">
        <v>144</v>
      </c>
      <c r="D422" s="22" t="s">
        <v>75</v>
      </c>
    </row>
    <row r="423" spans="1:4" x14ac:dyDescent="0.25">
      <c r="A423" s="30">
        <v>41677</v>
      </c>
      <c r="B423" s="31" t="s">
        <v>86</v>
      </c>
      <c r="C423" s="32">
        <v>215.99999964237213</v>
      </c>
      <c r="D423" s="22" t="s">
        <v>75</v>
      </c>
    </row>
    <row r="424" spans="1:4" x14ac:dyDescent="0.25">
      <c r="A424" s="30">
        <v>41677</v>
      </c>
      <c r="B424" s="31" t="s">
        <v>83</v>
      </c>
      <c r="C424" s="32">
        <v>1375.9199977219105</v>
      </c>
      <c r="D424" s="22" t="s">
        <v>75</v>
      </c>
    </row>
    <row r="425" spans="1:4" x14ac:dyDescent="0.25">
      <c r="A425" s="30">
        <v>41677</v>
      </c>
      <c r="B425" s="31" t="s">
        <v>84</v>
      </c>
      <c r="C425" s="32">
        <v>68.399999886751175</v>
      </c>
      <c r="D425" s="22" t="s">
        <v>75</v>
      </c>
    </row>
    <row r="426" spans="1:4" x14ac:dyDescent="0.25">
      <c r="A426" s="30">
        <v>41677</v>
      </c>
      <c r="B426" s="31" t="s">
        <v>84</v>
      </c>
      <c r="C426" s="32">
        <v>26.459999956190586</v>
      </c>
      <c r="D426" s="22" t="s">
        <v>75</v>
      </c>
    </row>
    <row r="427" spans="1:4" x14ac:dyDescent="0.25">
      <c r="A427" s="30">
        <v>41677</v>
      </c>
      <c r="B427" s="31" t="s">
        <v>79</v>
      </c>
      <c r="C427" s="32">
        <v>504</v>
      </c>
      <c r="D427" s="22" t="s">
        <v>40</v>
      </c>
    </row>
    <row r="428" spans="1:4" x14ac:dyDescent="0.25">
      <c r="A428" s="30">
        <v>41677</v>
      </c>
      <c r="B428" s="31" t="s">
        <v>79</v>
      </c>
      <c r="C428" s="32">
        <v>432</v>
      </c>
      <c r="D428" s="22" t="s">
        <v>40</v>
      </c>
    </row>
    <row r="429" spans="1:4" x14ac:dyDescent="0.25">
      <c r="A429" s="30">
        <v>41677</v>
      </c>
      <c r="B429" s="31" t="s">
        <v>79</v>
      </c>
      <c r="C429" s="32">
        <v>258</v>
      </c>
      <c r="D429" s="22" t="s">
        <v>40</v>
      </c>
    </row>
    <row r="430" spans="1:4" x14ac:dyDescent="0.25">
      <c r="A430" s="30">
        <v>41678</v>
      </c>
      <c r="B430" s="31" t="s">
        <v>84</v>
      </c>
      <c r="C430" s="32">
        <v>208</v>
      </c>
      <c r="D430" s="22" t="s">
        <v>40</v>
      </c>
    </row>
    <row r="431" spans="1:4" x14ac:dyDescent="0.25">
      <c r="A431" s="30">
        <v>41678</v>
      </c>
      <c r="B431" s="31" t="s">
        <v>76</v>
      </c>
      <c r="C431" s="32">
        <v>35.4</v>
      </c>
      <c r="D431" s="22" t="s">
        <v>40</v>
      </c>
    </row>
    <row r="432" spans="1:4" x14ac:dyDescent="0.25">
      <c r="A432" s="30">
        <v>41678</v>
      </c>
      <c r="B432" s="31" t="s">
        <v>86</v>
      </c>
      <c r="C432" s="32">
        <v>1379</v>
      </c>
      <c r="D432" s="22" t="s">
        <v>40</v>
      </c>
    </row>
    <row r="433" spans="1:4" x14ac:dyDescent="0.25">
      <c r="A433" s="30">
        <v>41679</v>
      </c>
      <c r="B433" s="31" t="s">
        <v>83</v>
      </c>
      <c r="C433" s="32">
        <v>223.2</v>
      </c>
      <c r="D433" s="22" t="s">
        <v>40</v>
      </c>
    </row>
    <row r="434" spans="1:4" x14ac:dyDescent="0.25">
      <c r="A434" s="30">
        <v>41679</v>
      </c>
      <c r="B434" s="31" t="s">
        <v>86</v>
      </c>
      <c r="C434" s="32">
        <v>96</v>
      </c>
      <c r="D434" s="22" t="s">
        <v>40</v>
      </c>
    </row>
    <row r="435" spans="1:4" x14ac:dyDescent="0.25">
      <c r="A435" s="30">
        <v>41680</v>
      </c>
      <c r="B435" s="31" t="s">
        <v>79</v>
      </c>
      <c r="C435" s="32">
        <v>98</v>
      </c>
      <c r="D435" s="22" t="s">
        <v>40</v>
      </c>
    </row>
    <row r="436" spans="1:4" x14ac:dyDescent="0.25">
      <c r="A436" s="30">
        <v>41680</v>
      </c>
      <c r="B436" s="31" t="s">
        <v>79</v>
      </c>
      <c r="C436" s="32">
        <v>704</v>
      </c>
      <c r="D436" s="22" t="s">
        <v>40</v>
      </c>
    </row>
    <row r="437" spans="1:4" x14ac:dyDescent="0.25">
      <c r="A437" s="30">
        <v>41680</v>
      </c>
      <c r="B437" s="31" t="s">
        <v>84</v>
      </c>
      <c r="C437" s="32">
        <v>153.99999942630529</v>
      </c>
      <c r="D437" s="22" t="s">
        <v>75</v>
      </c>
    </row>
    <row r="438" spans="1:4" x14ac:dyDescent="0.25">
      <c r="A438" s="30">
        <v>41680</v>
      </c>
      <c r="B438" s="31" t="s">
        <v>85</v>
      </c>
      <c r="C438" s="32">
        <v>495.99999815225601</v>
      </c>
      <c r="D438" s="22" t="s">
        <v>75</v>
      </c>
    </row>
    <row r="439" spans="1:4" x14ac:dyDescent="0.25">
      <c r="A439" s="30">
        <v>41680</v>
      </c>
      <c r="B439" s="31" t="s">
        <v>79</v>
      </c>
      <c r="C439" s="32">
        <v>316.79999881982803</v>
      </c>
      <c r="D439" s="22" t="s">
        <v>75</v>
      </c>
    </row>
    <row r="440" spans="1:4" x14ac:dyDescent="0.25">
      <c r="A440" s="30">
        <v>41683</v>
      </c>
      <c r="B440" s="31" t="s">
        <v>83</v>
      </c>
      <c r="C440" s="32">
        <v>334.7999994456768</v>
      </c>
      <c r="D440" s="22" t="s">
        <v>40</v>
      </c>
    </row>
    <row r="441" spans="1:4" x14ac:dyDescent="0.25">
      <c r="A441" s="30">
        <v>41684</v>
      </c>
      <c r="B441" s="31" t="s">
        <v>29</v>
      </c>
      <c r="C441" s="32">
        <v>345.6</v>
      </c>
      <c r="D441" s="22" t="s">
        <v>40</v>
      </c>
    </row>
    <row r="442" spans="1:4" x14ac:dyDescent="0.25">
      <c r="A442" s="30">
        <v>41684</v>
      </c>
      <c r="B442" s="31" t="s">
        <v>86</v>
      </c>
      <c r="C442" s="32">
        <v>1576</v>
      </c>
      <c r="D442" s="22" t="s">
        <v>40</v>
      </c>
    </row>
    <row r="443" spans="1:4" x14ac:dyDescent="0.25">
      <c r="A443" s="30">
        <v>41684</v>
      </c>
      <c r="B443" s="31" t="s">
        <v>29</v>
      </c>
      <c r="C443" s="32">
        <v>201.6</v>
      </c>
      <c r="D443" s="22" t="s">
        <v>40</v>
      </c>
    </row>
    <row r="444" spans="1:4" x14ac:dyDescent="0.25">
      <c r="A444" s="30">
        <v>41684</v>
      </c>
      <c r="B444" s="31" t="s">
        <v>86</v>
      </c>
      <c r="C444" s="32">
        <v>124.82999990209937</v>
      </c>
      <c r="D444" s="22" t="s">
        <v>40</v>
      </c>
    </row>
    <row r="445" spans="1:4" x14ac:dyDescent="0.25">
      <c r="A445" s="30">
        <v>41684</v>
      </c>
      <c r="B445" s="31" t="s">
        <v>79</v>
      </c>
      <c r="C445" s="32">
        <v>100</v>
      </c>
      <c r="D445" s="22" t="s">
        <v>40</v>
      </c>
    </row>
    <row r="446" spans="1:4" x14ac:dyDescent="0.25">
      <c r="A446" s="30">
        <v>41685</v>
      </c>
      <c r="B446" s="31" t="s">
        <v>76</v>
      </c>
      <c r="C446" s="32">
        <v>62.4</v>
      </c>
      <c r="D446" s="22" t="s">
        <v>40</v>
      </c>
    </row>
    <row r="447" spans="1:4" x14ac:dyDescent="0.25">
      <c r="A447" s="30">
        <v>41685</v>
      </c>
      <c r="B447" s="31" t="s">
        <v>79</v>
      </c>
      <c r="C447" s="32">
        <v>40</v>
      </c>
      <c r="D447" s="22" t="s">
        <v>40</v>
      </c>
    </row>
    <row r="448" spans="1:4" x14ac:dyDescent="0.25">
      <c r="A448" s="30">
        <v>41686</v>
      </c>
      <c r="B448" s="31" t="s">
        <v>86</v>
      </c>
      <c r="C448" s="32">
        <v>146</v>
      </c>
      <c r="D448" s="22" t="s">
        <v>40</v>
      </c>
    </row>
    <row r="449" spans="1:4" x14ac:dyDescent="0.25">
      <c r="A449" s="30">
        <v>41686</v>
      </c>
      <c r="B449" s="31" t="s">
        <v>76</v>
      </c>
      <c r="C449" s="32">
        <v>262</v>
      </c>
      <c r="D449" s="22" t="s">
        <v>40</v>
      </c>
    </row>
    <row r="450" spans="1:4" x14ac:dyDescent="0.25">
      <c r="A450" s="30">
        <v>41686</v>
      </c>
      <c r="B450" s="31" t="s">
        <v>77</v>
      </c>
      <c r="C450" s="32">
        <v>312</v>
      </c>
      <c r="D450" s="22" t="s">
        <v>40</v>
      </c>
    </row>
    <row r="451" spans="1:4" x14ac:dyDescent="0.25">
      <c r="A451" s="30">
        <v>41686</v>
      </c>
      <c r="B451" s="31" t="s">
        <v>29</v>
      </c>
      <c r="C451" s="32">
        <v>10540</v>
      </c>
      <c r="D451" s="22" t="s">
        <v>40</v>
      </c>
    </row>
    <row r="452" spans="1:4" x14ac:dyDescent="0.25">
      <c r="A452" s="30">
        <v>41686</v>
      </c>
      <c r="B452" s="31" t="s">
        <v>84</v>
      </c>
      <c r="C452" s="32">
        <v>14.4</v>
      </c>
      <c r="D452" s="22" t="s">
        <v>40</v>
      </c>
    </row>
    <row r="453" spans="1:4" x14ac:dyDescent="0.25">
      <c r="A453" s="30">
        <v>41686</v>
      </c>
      <c r="B453" s="31" t="s">
        <v>86</v>
      </c>
      <c r="C453" s="32">
        <v>270</v>
      </c>
      <c r="D453" s="22" t="s">
        <v>40</v>
      </c>
    </row>
    <row r="454" spans="1:4" x14ac:dyDescent="0.25">
      <c r="A454" s="30">
        <v>41686</v>
      </c>
      <c r="B454" s="31" t="s">
        <v>85</v>
      </c>
      <c r="C454" s="32">
        <v>364</v>
      </c>
      <c r="D454" s="22" t="s">
        <v>40</v>
      </c>
    </row>
    <row r="455" spans="1:4" x14ac:dyDescent="0.25">
      <c r="A455" s="30">
        <v>41687</v>
      </c>
      <c r="B455" s="31" t="s">
        <v>29</v>
      </c>
      <c r="C455" s="32">
        <v>912</v>
      </c>
      <c r="D455" s="22" t="s">
        <v>40</v>
      </c>
    </row>
    <row r="456" spans="1:4" x14ac:dyDescent="0.25">
      <c r="A456" s="30">
        <v>41687</v>
      </c>
      <c r="B456" s="31" t="s">
        <v>86</v>
      </c>
      <c r="C456" s="32">
        <v>418</v>
      </c>
      <c r="D456" s="22" t="s">
        <v>40</v>
      </c>
    </row>
    <row r="457" spans="1:4" x14ac:dyDescent="0.25">
      <c r="A457" s="30">
        <v>41687</v>
      </c>
      <c r="B457" s="31" t="s">
        <v>85</v>
      </c>
      <c r="C457" s="32">
        <v>364.8</v>
      </c>
      <c r="D457" s="22" t="s">
        <v>40</v>
      </c>
    </row>
    <row r="458" spans="1:4" x14ac:dyDescent="0.25">
      <c r="A458" s="30">
        <v>41687</v>
      </c>
      <c r="B458" s="31" t="s">
        <v>83</v>
      </c>
      <c r="C458" s="32">
        <v>120</v>
      </c>
      <c r="D458" s="22" t="s">
        <v>40</v>
      </c>
    </row>
    <row r="459" spans="1:4" x14ac:dyDescent="0.25">
      <c r="A459" s="30">
        <v>41690</v>
      </c>
      <c r="B459" s="31" t="s">
        <v>79</v>
      </c>
      <c r="C459" s="32">
        <v>1550.3999987840652</v>
      </c>
      <c r="D459" s="22" t="s">
        <v>40</v>
      </c>
    </row>
    <row r="460" spans="1:4" x14ac:dyDescent="0.25">
      <c r="A460" s="30">
        <v>41690</v>
      </c>
      <c r="B460" s="31" t="s">
        <v>79</v>
      </c>
      <c r="C460" s="32">
        <v>547.19999957084656</v>
      </c>
      <c r="D460" s="22" t="s">
        <v>40</v>
      </c>
    </row>
    <row r="461" spans="1:4" x14ac:dyDescent="0.25">
      <c r="A461" s="30">
        <v>41691</v>
      </c>
      <c r="B461" s="31" t="s">
        <v>76</v>
      </c>
      <c r="C461" s="32">
        <v>1396.7999976873398</v>
      </c>
      <c r="D461" s="22" t="s">
        <v>40</v>
      </c>
    </row>
    <row r="462" spans="1:4" x14ac:dyDescent="0.25">
      <c r="A462" s="30">
        <v>41691</v>
      </c>
      <c r="B462" s="31" t="s">
        <v>84</v>
      </c>
      <c r="C462" s="32">
        <v>8.6399999856948853</v>
      </c>
      <c r="D462" s="22" t="s">
        <v>40</v>
      </c>
    </row>
    <row r="463" spans="1:4" x14ac:dyDescent="0.25">
      <c r="A463" s="30">
        <v>41691</v>
      </c>
      <c r="B463" s="31" t="s">
        <v>29</v>
      </c>
      <c r="C463" s="32">
        <v>86.399999856948853</v>
      </c>
      <c r="D463" s="22" t="s">
        <v>40</v>
      </c>
    </row>
    <row r="464" spans="1:4" x14ac:dyDescent="0.25">
      <c r="A464" s="30">
        <v>41691</v>
      </c>
      <c r="B464" s="31" t="s">
        <v>84</v>
      </c>
      <c r="C464" s="32">
        <v>215.99999964237213</v>
      </c>
      <c r="D464" s="22" t="s">
        <v>40</v>
      </c>
    </row>
    <row r="465" spans="1:4" x14ac:dyDescent="0.25">
      <c r="A465" s="30">
        <v>41691</v>
      </c>
      <c r="B465" s="31" t="s">
        <v>86</v>
      </c>
      <c r="C465" s="32">
        <v>24.819999825954437</v>
      </c>
      <c r="D465" s="22" t="s">
        <v>40</v>
      </c>
    </row>
    <row r="466" spans="1:4" x14ac:dyDescent="0.25">
      <c r="A466" s="30">
        <v>41691</v>
      </c>
      <c r="B466" s="31" t="s">
        <v>86</v>
      </c>
      <c r="C466" s="32">
        <v>747</v>
      </c>
      <c r="D466" s="22" t="s">
        <v>40</v>
      </c>
    </row>
    <row r="467" spans="1:4" x14ac:dyDescent="0.25">
      <c r="A467" s="30">
        <v>41691</v>
      </c>
      <c r="B467" s="31" t="s">
        <v>76</v>
      </c>
      <c r="C467" s="32">
        <v>334.04999765753746</v>
      </c>
      <c r="D467" s="22" t="s">
        <v>40</v>
      </c>
    </row>
    <row r="468" spans="1:4" x14ac:dyDescent="0.25">
      <c r="A468" s="30">
        <v>41691</v>
      </c>
      <c r="B468" s="31" t="s">
        <v>85</v>
      </c>
      <c r="C468" s="32">
        <v>88.399999380111694</v>
      </c>
      <c r="D468" s="22" t="s">
        <v>40</v>
      </c>
    </row>
    <row r="469" spans="1:4" x14ac:dyDescent="0.25">
      <c r="A469" s="30">
        <v>41692</v>
      </c>
      <c r="B469" s="31" t="s">
        <v>86</v>
      </c>
      <c r="C469" s="32">
        <v>49.8</v>
      </c>
      <c r="D469" s="22" t="s">
        <v>40</v>
      </c>
    </row>
    <row r="470" spans="1:4" x14ac:dyDescent="0.25">
      <c r="A470" s="30">
        <v>41693</v>
      </c>
      <c r="B470" s="31" t="s">
        <v>79</v>
      </c>
      <c r="C470" s="32">
        <v>140</v>
      </c>
      <c r="D470" s="22" t="s">
        <v>75</v>
      </c>
    </row>
    <row r="471" spans="1:4" x14ac:dyDescent="0.25">
      <c r="A471" s="30">
        <v>41693</v>
      </c>
      <c r="B471" s="31" t="s">
        <v>79</v>
      </c>
      <c r="C471" s="32">
        <v>880</v>
      </c>
      <c r="D471" s="22" t="s">
        <v>75</v>
      </c>
    </row>
    <row r="472" spans="1:4" x14ac:dyDescent="0.25">
      <c r="A472" s="30">
        <v>41693</v>
      </c>
      <c r="B472" s="31" t="s">
        <v>29</v>
      </c>
      <c r="C472" s="32">
        <v>691.19999742507935</v>
      </c>
      <c r="D472" s="22" t="s">
        <v>75</v>
      </c>
    </row>
    <row r="473" spans="1:4" x14ac:dyDescent="0.25">
      <c r="A473" s="30">
        <v>41693</v>
      </c>
      <c r="B473" s="31" t="s">
        <v>29</v>
      </c>
      <c r="C473" s="32">
        <v>8263.3599692165844</v>
      </c>
      <c r="D473" s="22" t="s">
        <v>75</v>
      </c>
    </row>
    <row r="474" spans="1:4" x14ac:dyDescent="0.25">
      <c r="A474" s="30">
        <v>41693</v>
      </c>
      <c r="B474" s="31" t="s">
        <v>86</v>
      </c>
      <c r="C474" s="32">
        <v>239.99999910593033</v>
      </c>
      <c r="D474" s="22" t="s">
        <v>75</v>
      </c>
    </row>
    <row r="475" spans="1:4" x14ac:dyDescent="0.25">
      <c r="A475" s="30">
        <v>41694</v>
      </c>
      <c r="B475" s="31" t="s">
        <v>76</v>
      </c>
      <c r="C475" s="32">
        <v>144</v>
      </c>
      <c r="D475" s="22" t="s">
        <v>75</v>
      </c>
    </row>
    <row r="476" spans="1:4" x14ac:dyDescent="0.25">
      <c r="A476" s="30">
        <v>41694</v>
      </c>
      <c r="B476" s="31" t="s">
        <v>29</v>
      </c>
      <c r="C476" s="32">
        <v>216</v>
      </c>
      <c r="D476" s="22" t="s">
        <v>75</v>
      </c>
    </row>
    <row r="477" spans="1:4" x14ac:dyDescent="0.25">
      <c r="A477" s="30">
        <v>41697</v>
      </c>
      <c r="B477" s="31" t="s">
        <v>77</v>
      </c>
      <c r="C477" s="32">
        <v>152</v>
      </c>
      <c r="D477" s="22" t="s">
        <v>40</v>
      </c>
    </row>
    <row r="478" spans="1:4" x14ac:dyDescent="0.25">
      <c r="A478" s="30">
        <v>41697</v>
      </c>
      <c r="B478" s="31" t="s">
        <v>77</v>
      </c>
      <c r="C478" s="32">
        <v>186.2</v>
      </c>
      <c r="D478" s="22" t="s">
        <v>40</v>
      </c>
    </row>
    <row r="479" spans="1:4" x14ac:dyDescent="0.25">
      <c r="A479" s="30">
        <v>41697</v>
      </c>
      <c r="B479" s="31" t="s">
        <v>83</v>
      </c>
      <c r="C479" s="32">
        <v>651</v>
      </c>
      <c r="D479" s="22" t="s">
        <v>40</v>
      </c>
    </row>
    <row r="480" spans="1:4" x14ac:dyDescent="0.25">
      <c r="A480" s="30">
        <v>41698</v>
      </c>
      <c r="B480" s="31" t="s">
        <v>84</v>
      </c>
      <c r="C480" s="32">
        <v>192</v>
      </c>
      <c r="D480" s="22" t="s">
        <v>75</v>
      </c>
    </row>
    <row r="481" spans="1:4" x14ac:dyDescent="0.25">
      <c r="A481" s="30">
        <v>41699</v>
      </c>
      <c r="B481" s="31" t="s">
        <v>86</v>
      </c>
      <c r="C481" s="32">
        <v>520</v>
      </c>
      <c r="D481" s="22" t="s">
        <v>40</v>
      </c>
    </row>
    <row r="482" spans="1:4" x14ac:dyDescent="0.25">
      <c r="A482" s="30">
        <v>41699</v>
      </c>
      <c r="B482" s="31" t="s">
        <v>85</v>
      </c>
      <c r="C482" s="32">
        <v>921.375</v>
      </c>
      <c r="D482" s="22" t="s">
        <v>40</v>
      </c>
    </row>
    <row r="483" spans="1:4" x14ac:dyDescent="0.25">
      <c r="A483" s="30">
        <v>41700</v>
      </c>
      <c r="B483" s="31" t="s">
        <v>76</v>
      </c>
      <c r="C483" s="32">
        <v>1123.1999958157539</v>
      </c>
      <c r="D483" s="22" t="s">
        <v>40</v>
      </c>
    </row>
    <row r="484" spans="1:4" x14ac:dyDescent="0.25">
      <c r="A484" s="30">
        <v>41700</v>
      </c>
      <c r="B484" s="31" t="s">
        <v>86</v>
      </c>
      <c r="C484" s="32">
        <v>400</v>
      </c>
      <c r="D484" s="22" t="s">
        <v>40</v>
      </c>
    </row>
    <row r="485" spans="1:4" x14ac:dyDescent="0.25">
      <c r="A485" s="30">
        <v>41700</v>
      </c>
      <c r="B485" s="31" t="s">
        <v>77</v>
      </c>
      <c r="C485" s="32">
        <v>912</v>
      </c>
      <c r="D485" s="22" t="s">
        <v>40</v>
      </c>
    </row>
    <row r="486" spans="1:4" x14ac:dyDescent="0.25">
      <c r="A486" s="30">
        <v>41700</v>
      </c>
      <c r="B486" s="31" t="s">
        <v>79</v>
      </c>
      <c r="C486" s="32">
        <v>2463.9999908208847</v>
      </c>
      <c r="D486" s="22" t="s">
        <v>40</v>
      </c>
    </row>
    <row r="487" spans="1:4" x14ac:dyDescent="0.25">
      <c r="A487" s="30">
        <v>41700</v>
      </c>
      <c r="B487" s="31" t="s">
        <v>76</v>
      </c>
      <c r="C487" s="32">
        <v>1170</v>
      </c>
      <c r="D487" s="22" t="s">
        <v>40</v>
      </c>
    </row>
    <row r="488" spans="1:4" x14ac:dyDescent="0.25">
      <c r="A488" s="30">
        <v>41700</v>
      </c>
      <c r="B488" s="31" t="s">
        <v>84</v>
      </c>
      <c r="C488" s="32">
        <v>551.25</v>
      </c>
      <c r="D488" s="22" t="s">
        <v>40</v>
      </c>
    </row>
    <row r="489" spans="1:4" x14ac:dyDescent="0.25">
      <c r="A489" s="30">
        <v>41700</v>
      </c>
      <c r="B489" s="31" t="s">
        <v>86</v>
      </c>
      <c r="C489" s="32">
        <v>171</v>
      </c>
      <c r="D489" s="22" t="s">
        <v>40</v>
      </c>
    </row>
    <row r="490" spans="1:4" x14ac:dyDescent="0.25">
      <c r="A490" s="30">
        <v>41701</v>
      </c>
      <c r="B490" s="31" t="s">
        <v>86</v>
      </c>
      <c r="C490" s="32">
        <v>249</v>
      </c>
      <c r="D490" s="22" t="s">
        <v>40</v>
      </c>
    </row>
    <row r="491" spans="1:4" x14ac:dyDescent="0.25">
      <c r="A491" s="30">
        <v>41701</v>
      </c>
      <c r="B491" s="31" t="s">
        <v>76</v>
      </c>
      <c r="C491" s="32">
        <v>236</v>
      </c>
      <c r="D491" s="22" t="s">
        <v>40</v>
      </c>
    </row>
    <row r="492" spans="1:4" x14ac:dyDescent="0.25">
      <c r="A492" s="30">
        <v>41704</v>
      </c>
      <c r="B492" s="31" t="s">
        <v>77</v>
      </c>
      <c r="C492" s="32">
        <v>851.2</v>
      </c>
      <c r="D492" s="22" t="s">
        <v>40</v>
      </c>
    </row>
    <row r="493" spans="1:4" x14ac:dyDescent="0.25">
      <c r="A493" s="30">
        <v>41704</v>
      </c>
      <c r="B493" s="31" t="s">
        <v>79</v>
      </c>
      <c r="C493" s="32">
        <v>100.8</v>
      </c>
      <c r="D493" s="22" t="s">
        <v>40</v>
      </c>
    </row>
    <row r="494" spans="1:4" x14ac:dyDescent="0.25">
      <c r="A494" s="30">
        <v>41704</v>
      </c>
      <c r="B494" s="31" t="s">
        <v>29</v>
      </c>
      <c r="C494" s="32">
        <v>220.3199984550476</v>
      </c>
      <c r="D494" s="22" t="s">
        <v>40</v>
      </c>
    </row>
    <row r="495" spans="1:4" x14ac:dyDescent="0.25">
      <c r="A495" s="30">
        <v>41705</v>
      </c>
      <c r="B495" s="31" t="s">
        <v>29</v>
      </c>
      <c r="C495" s="32">
        <v>152</v>
      </c>
      <c r="D495" s="22" t="s">
        <v>40</v>
      </c>
    </row>
    <row r="496" spans="1:4" x14ac:dyDescent="0.25">
      <c r="A496" s="30">
        <v>41705</v>
      </c>
      <c r="B496" s="31" t="s">
        <v>77</v>
      </c>
      <c r="C496" s="32">
        <v>201.6</v>
      </c>
      <c r="D496" s="22" t="s">
        <v>40</v>
      </c>
    </row>
    <row r="497" spans="1:4" x14ac:dyDescent="0.25">
      <c r="A497" s="30">
        <v>41705</v>
      </c>
      <c r="B497" s="31" t="s">
        <v>79</v>
      </c>
      <c r="C497" s="32">
        <v>278</v>
      </c>
      <c r="D497" s="22" t="s">
        <v>40</v>
      </c>
    </row>
    <row r="498" spans="1:4" x14ac:dyDescent="0.25">
      <c r="A498" s="30">
        <v>41706</v>
      </c>
      <c r="B498" s="31" t="s">
        <v>84</v>
      </c>
      <c r="C498" s="32">
        <v>48</v>
      </c>
      <c r="D498" s="22" t="s">
        <v>40</v>
      </c>
    </row>
    <row r="499" spans="1:4" x14ac:dyDescent="0.25">
      <c r="A499" s="30">
        <v>41706</v>
      </c>
      <c r="B499" s="31" t="s">
        <v>77</v>
      </c>
      <c r="C499" s="32">
        <v>1094.3999981880188</v>
      </c>
      <c r="D499" s="22" t="s">
        <v>40</v>
      </c>
    </row>
    <row r="500" spans="1:4" x14ac:dyDescent="0.25">
      <c r="A500" s="30">
        <v>41706</v>
      </c>
      <c r="B500" s="31" t="s">
        <v>77</v>
      </c>
      <c r="C500" s="32">
        <v>718.19999881088734</v>
      </c>
      <c r="D500" s="22" t="s">
        <v>40</v>
      </c>
    </row>
    <row r="501" spans="1:4" x14ac:dyDescent="0.25">
      <c r="A501" s="30">
        <v>41706</v>
      </c>
      <c r="B501" s="31" t="s">
        <v>29</v>
      </c>
      <c r="C501" s="32">
        <v>133.91999977827072</v>
      </c>
      <c r="D501" s="22" t="s">
        <v>40</v>
      </c>
    </row>
    <row r="502" spans="1:4" x14ac:dyDescent="0.25">
      <c r="A502" s="30">
        <v>41706</v>
      </c>
      <c r="B502" s="31" t="s">
        <v>76</v>
      </c>
      <c r="C502" s="32">
        <v>393</v>
      </c>
      <c r="D502" s="22" t="s">
        <v>40</v>
      </c>
    </row>
    <row r="503" spans="1:4" x14ac:dyDescent="0.25">
      <c r="A503" s="30">
        <v>41707</v>
      </c>
      <c r="B503" s="31" t="s">
        <v>86</v>
      </c>
      <c r="C503" s="32">
        <v>87.59999967366457</v>
      </c>
      <c r="D503" s="22" t="s">
        <v>40</v>
      </c>
    </row>
    <row r="504" spans="1:4" x14ac:dyDescent="0.25">
      <c r="A504" s="30">
        <v>41707</v>
      </c>
      <c r="B504" s="31" t="s">
        <v>29</v>
      </c>
      <c r="C504" s="32">
        <v>179.19999933242798</v>
      </c>
      <c r="D504" s="22" t="s">
        <v>40</v>
      </c>
    </row>
    <row r="505" spans="1:4" x14ac:dyDescent="0.25">
      <c r="A505" s="30">
        <v>41707</v>
      </c>
      <c r="B505" s="31" t="s">
        <v>77</v>
      </c>
      <c r="C505" s="32">
        <v>187.19999930262566</v>
      </c>
      <c r="D505" s="22" t="s">
        <v>40</v>
      </c>
    </row>
    <row r="506" spans="1:4" x14ac:dyDescent="0.25">
      <c r="A506" s="30">
        <v>41708</v>
      </c>
      <c r="B506" s="31" t="s">
        <v>79</v>
      </c>
      <c r="C506" s="32">
        <v>456</v>
      </c>
      <c r="D506" s="22" t="s">
        <v>75</v>
      </c>
    </row>
    <row r="507" spans="1:4" x14ac:dyDescent="0.25">
      <c r="A507" s="30">
        <v>41708</v>
      </c>
      <c r="B507" s="31" t="s">
        <v>86</v>
      </c>
      <c r="C507" s="32">
        <v>222.4</v>
      </c>
      <c r="D507" s="22" t="s">
        <v>75</v>
      </c>
    </row>
    <row r="508" spans="1:4" x14ac:dyDescent="0.25">
      <c r="A508" s="30">
        <v>41708</v>
      </c>
      <c r="B508" s="31" t="s">
        <v>77</v>
      </c>
      <c r="C508" s="32">
        <v>159.6</v>
      </c>
      <c r="D508" s="22" t="s">
        <v>75</v>
      </c>
    </row>
    <row r="509" spans="1:4" x14ac:dyDescent="0.25">
      <c r="A509" s="30">
        <v>41708</v>
      </c>
      <c r="B509" s="31" t="s">
        <v>83</v>
      </c>
      <c r="C509" s="32">
        <v>240</v>
      </c>
      <c r="D509" s="22" t="s">
        <v>75</v>
      </c>
    </row>
    <row r="510" spans="1:4" x14ac:dyDescent="0.25">
      <c r="A510" s="30">
        <v>41711</v>
      </c>
      <c r="B510" s="31" t="s">
        <v>29</v>
      </c>
      <c r="C510" s="32">
        <v>581.3999959230423</v>
      </c>
      <c r="D510" s="22" t="s">
        <v>40</v>
      </c>
    </row>
    <row r="511" spans="1:4" x14ac:dyDescent="0.25">
      <c r="A511" s="30">
        <v>41711</v>
      </c>
      <c r="B511" s="31" t="s">
        <v>86</v>
      </c>
      <c r="C511" s="32">
        <v>578.93499594032767</v>
      </c>
      <c r="D511" s="22" t="s">
        <v>40</v>
      </c>
    </row>
    <row r="512" spans="1:4" x14ac:dyDescent="0.25">
      <c r="A512" s="30">
        <v>41711</v>
      </c>
      <c r="B512" s="31" t="s">
        <v>76</v>
      </c>
      <c r="C512" s="32">
        <v>2019.5999858379364</v>
      </c>
      <c r="D512" s="22" t="s">
        <v>40</v>
      </c>
    </row>
    <row r="513" spans="1:4" x14ac:dyDescent="0.25">
      <c r="A513" s="30">
        <v>41711</v>
      </c>
      <c r="B513" s="31" t="s">
        <v>85</v>
      </c>
      <c r="C513" s="32">
        <v>1744.1999877691269</v>
      </c>
      <c r="D513" s="22" t="s">
        <v>40</v>
      </c>
    </row>
    <row r="514" spans="1:4" x14ac:dyDescent="0.25">
      <c r="A514" s="30">
        <v>41711</v>
      </c>
      <c r="B514" s="31" t="s">
        <v>86</v>
      </c>
      <c r="C514" s="32">
        <v>1755</v>
      </c>
      <c r="D514" s="22" t="s">
        <v>40</v>
      </c>
    </row>
    <row r="515" spans="1:4" x14ac:dyDescent="0.25">
      <c r="A515" s="30">
        <v>41712</v>
      </c>
      <c r="B515" s="31" t="s">
        <v>79</v>
      </c>
      <c r="C515" s="32">
        <v>504</v>
      </c>
      <c r="D515" s="22" t="s">
        <v>40</v>
      </c>
    </row>
    <row r="516" spans="1:4" x14ac:dyDescent="0.25">
      <c r="A516" s="30">
        <v>41712</v>
      </c>
      <c r="B516" s="31" t="s">
        <v>76</v>
      </c>
      <c r="C516" s="32">
        <v>472</v>
      </c>
      <c r="D516" s="22" t="s">
        <v>40</v>
      </c>
    </row>
    <row r="517" spans="1:4" x14ac:dyDescent="0.25">
      <c r="A517" s="30">
        <v>41712</v>
      </c>
      <c r="B517" s="31" t="s">
        <v>85</v>
      </c>
      <c r="C517" s="32">
        <v>816</v>
      </c>
      <c r="D517" s="22" t="s">
        <v>40</v>
      </c>
    </row>
    <row r="518" spans="1:4" x14ac:dyDescent="0.25">
      <c r="A518" s="30">
        <v>41713</v>
      </c>
      <c r="B518" s="31" t="s">
        <v>79</v>
      </c>
      <c r="C518" s="32">
        <v>80.639999699592593</v>
      </c>
      <c r="D518" s="22" t="s">
        <v>40</v>
      </c>
    </row>
    <row r="519" spans="1:4" x14ac:dyDescent="0.25">
      <c r="A519" s="30">
        <v>41713</v>
      </c>
      <c r="B519" s="31" t="s">
        <v>83</v>
      </c>
      <c r="C519" s="32">
        <v>436.8</v>
      </c>
      <c r="D519" s="22" t="s">
        <v>40</v>
      </c>
    </row>
    <row r="520" spans="1:4" x14ac:dyDescent="0.25">
      <c r="A520" s="30">
        <v>41713</v>
      </c>
      <c r="B520" s="31" t="s">
        <v>76</v>
      </c>
      <c r="C520" s="32">
        <v>312</v>
      </c>
      <c r="D520" s="22" t="s">
        <v>40</v>
      </c>
    </row>
    <row r="521" spans="1:4" x14ac:dyDescent="0.25">
      <c r="A521" s="30">
        <v>41713</v>
      </c>
      <c r="B521" s="31" t="s">
        <v>86</v>
      </c>
      <c r="C521" s="32">
        <v>373.5</v>
      </c>
      <c r="D521" s="22" t="s">
        <v>40</v>
      </c>
    </row>
    <row r="522" spans="1:4" x14ac:dyDescent="0.25">
      <c r="A522" s="30">
        <v>41713</v>
      </c>
      <c r="B522" s="31" t="s">
        <v>29</v>
      </c>
      <c r="C522" s="32">
        <v>115.2</v>
      </c>
      <c r="D522" s="22" t="s">
        <v>40</v>
      </c>
    </row>
    <row r="523" spans="1:4" x14ac:dyDescent="0.25">
      <c r="A523" s="30">
        <v>41713</v>
      </c>
      <c r="B523" s="31" t="s">
        <v>84</v>
      </c>
      <c r="C523" s="32">
        <v>231</v>
      </c>
      <c r="D523" s="22" t="s">
        <v>40</v>
      </c>
    </row>
    <row r="524" spans="1:4" x14ac:dyDescent="0.25">
      <c r="A524" s="30">
        <v>41714</v>
      </c>
      <c r="B524" s="31" t="s">
        <v>29</v>
      </c>
      <c r="C524" s="32">
        <v>86.4</v>
      </c>
      <c r="D524" s="22" t="s">
        <v>40</v>
      </c>
    </row>
    <row r="525" spans="1:4" x14ac:dyDescent="0.25">
      <c r="A525" s="30">
        <v>41714</v>
      </c>
      <c r="B525" s="31" t="s">
        <v>76</v>
      </c>
      <c r="C525" s="32">
        <v>88.5</v>
      </c>
      <c r="D525" s="22" t="s">
        <v>40</v>
      </c>
    </row>
    <row r="526" spans="1:4" x14ac:dyDescent="0.25">
      <c r="A526" s="30">
        <v>41715</v>
      </c>
      <c r="B526" s="31" t="s">
        <v>86</v>
      </c>
      <c r="C526" s="32">
        <v>78.839999869465828</v>
      </c>
      <c r="D526" s="22" t="s">
        <v>75</v>
      </c>
    </row>
    <row r="527" spans="1:4" x14ac:dyDescent="0.25">
      <c r="A527" s="30">
        <v>41715</v>
      </c>
      <c r="B527" s="31" t="s">
        <v>29</v>
      </c>
      <c r="C527" s="32">
        <v>64.799999892711639</v>
      </c>
      <c r="D527" s="22" t="s">
        <v>75</v>
      </c>
    </row>
    <row r="528" spans="1:4" x14ac:dyDescent="0.25">
      <c r="A528" s="30">
        <v>41715</v>
      </c>
      <c r="B528" s="31" t="s">
        <v>79</v>
      </c>
      <c r="C528" s="32">
        <v>26.999999955296516</v>
      </c>
      <c r="D528" s="22" t="s">
        <v>75</v>
      </c>
    </row>
    <row r="529" spans="1:4" x14ac:dyDescent="0.25">
      <c r="A529" s="30">
        <v>41715</v>
      </c>
      <c r="B529" s="31" t="s">
        <v>77</v>
      </c>
      <c r="C529" s="32">
        <v>75.599999874830246</v>
      </c>
      <c r="D529" s="22" t="s">
        <v>75</v>
      </c>
    </row>
    <row r="530" spans="1:4" x14ac:dyDescent="0.25">
      <c r="A530" s="30">
        <v>41715</v>
      </c>
      <c r="B530" s="31" t="s">
        <v>86</v>
      </c>
      <c r="C530" s="32">
        <v>292</v>
      </c>
      <c r="D530" s="22" t="s">
        <v>40</v>
      </c>
    </row>
    <row r="531" spans="1:4" x14ac:dyDescent="0.25">
      <c r="A531" s="30">
        <v>41715</v>
      </c>
      <c r="B531" s="31" t="s">
        <v>85</v>
      </c>
      <c r="C531" s="32">
        <v>588</v>
      </c>
      <c r="D531" s="22" t="s">
        <v>40</v>
      </c>
    </row>
    <row r="532" spans="1:4" x14ac:dyDescent="0.25">
      <c r="A532" s="30">
        <v>41715</v>
      </c>
      <c r="B532" s="31" t="s">
        <v>79</v>
      </c>
      <c r="C532" s="32">
        <v>34.4</v>
      </c>
      <c r="D532" s="22" t="s">
        <v>40</v>
      </c>
    </row>
    <row r="533" spans="1:4" x14ac:dyDescent="0.25">
      <c r="A533" s="30">
        <v>41718</v>
      </c>
      <c r="B533" s="31" t="s">
        <v>86</v>
      </c>
      <c r="C533" s="32">
        <v>149.4</v>
      </c>
      <c r="D533" s="22" t="s">
        <v>40</v>
      </c>
    </row>
    <row r="534" spans="1:4" x14ac:dyDescent="0.25">
      <c r="A534" s="30">
        <v>41718</v>
      </c>
      <c r="B534" s="31" t="s">
        <v>84</v>
      </c>
      <c r="C534" s="32">
        <v>294</v>
      </c>
      <c r="D534" s="22" t="s">
        <v>40</v>
      </c>
    </row>
    <row r="535" spans="1:4" x14ac:dyDescent="0.25">
      <c r="A535" s="30">
        <v>41719</v>
      </c>
      <c r="B535" s="31" t="s">
        <v>84</v>
      </c>
      <c r="C535" s="32">
        <v>347.2</v>
      </c>
      <c r="D535" s="22" t="s">
        <v>40</v>
      </c>
    </row>
    <row r="536" spans="1:4" x14ac:dyDescent="0.25">
      <c r="A536" s="30">
        <v>41719</v>
      </c>
      <c r="B536" s="31" t="s">
        <v>77</v>
      </c>
      <c r="C536" s="32">
        <v>112</v>
      </c>
      <c r="D536" s="22" t="s">
        <v>40</v>
      </c>
    </row>
    <row r="537" spans="1:4" x14ac:dyDescent="0.25">
      <c r="A537" s="30">
        <v>41719</v>
      </c>
      <c r="B537" s="31" t="s">
        <v>86</v>
      </c>
      <c r="C537" s="32">
        <v>1379</v>
      </c>
      <c r="D537" s="22" t="s">
        <v>40</v>
      </c>
    </row>
    <row r="538" spans="1:4" x14ac:dyDescent="0.25">
      <c r="A538" s="30">
        <v>41720</v>
      </c>
      <c r="B538" s="31" t="s">
        <v>84</v>
      </c>
      <c r="C538" s="32">
        <v>396.79999852180481</v>
      </c>
      <c r="D538" s="22" t="s">
        <v>40</v>
      </c>
    </row>
    <row r="539" spans="1:4" x14ac:dyDescent="0.25">
      <c r="A539" s="30">
        <v>41720</v>
      </c>
      <c r="B539" s="31" t="s">
        <v>76</v>
      </c>
      <c r="C539" s="32">
        <v>28.31999989449978</v>
      </c>
      <c r="D539" s="22" t="s">
        <v>40</v>
      </c>
    </row>
    <row r="540" spans="1:4" x14ac:dyDescent="0.25">
      <c r="A540" s="30">
        <v>41720</v>
      </c>
      <c r="B540" s="31" t="s">
        <v>76</v>
      </c>
      <c r="C540" s="32">
        <v>2073.5999965667725</v>
      </c>
      <c r="D540" s="22" t="s">
        <v>40</v>
      </c>
    </row>
    <row r="541" spans="1:4" x14ac:dyDescent="0.25">
      <c r="A541" s="30">
        <v>41720</v>
      </c>
      <c r="B541" s="31" t="s">
        <v>77</v>
      </c>
      <c r="C541" s="32">
        <v>837.89999861270189</v>
      </c>
      <c r="D541" s="22" t="s">
        <v>40</v>
      </c>
    </row>
    <row r="542" spans="1:4" x14ac:dyDescent="0.25">
      <c r="A542" s="30">
        <v>41720</v>
      </c>
      <c r="B542" s="31" t="s">
        <v>85</v>
      </c>
      <c r="C542" s="32">
        <v>423.35999929904938</v>
      </c>
      <c r="D542" s="22" t="s">
        <v>40</v>
      </c>
    </row>
    <row r="543" spans="1:4" x14ac:dyDescent="0.25">
      <c r="A543" s="30">
        <v>41720</v>
      </c>
      <c r="B543" s="31" t="s">
        <v>85</v>
      </c>
      <c r="C543" s="32">
        <v>514.79999914765358</v>
      </c>
      <c r="D543" s="22" t="s">
        <v>40</v>
      </c>
    </row>
    <row r="544" spans="1:4" x14ac:dyDescent="0.25">
      <c r="A544" s="30">
        <v>41721</v>
      </c>
      <c r="B544" s="31" t="s">
        <v>83</v>
      </c>
      <c r="C544" s="32">
        <v>546</v>
      </c>
      <c r="D544" s="22" t="s">
        <v>40</v>
      </c>
    </row>
    <row r="545" spans="1:4" x14ac:dyDescent="0.25">
      <c r="A545" s="30">
        <v>41721</v>
      </c>
      <c r="B545" s="31" t="s">
        <v>85</v>
      </c>
      <c r="C545" s="32">
        <v>1472.49999884516</v>
      </c>
      <c r="D545" s="22" t="s">
        <v>40</v>
      </c>
    </row>
    <row r="546" spans="1:4" x14ac:dyDescent="0.25">
      <c r="A546" s="30">
        <v>41722</v>
      </c>
      <c r="B546" s="31" t="s">
        <v>86</v>
      </c>
      <c r="C546" s="32">
        <v>137.69999977201223</v>
      </c>
      <c r="D546" s="22" t="s">
        <v>40</v>
      </c>
    </row>
    <row r="547" spans="1:4" x14ac:dyDescent="0.25">
      <c r="A547" s="30">
        <v>41722</v>
      </c>
      <c r="B547" s="31" t="s">
        <v>29</v>
      </c>
      <c r="C547" s="32">
        <v>269.99999955296516</v>
      </c>
      <c r="D547" s="22" t="s">
        <v>40</v>
      </c>
    </row>
    <row r="548" spans="1:4" x14ac:dyDescent="0.25">
      <c r="A548" s="30">
        <v>41722</v>
      </c>
      <c r="B548" s="31" t="s">
        <v>86</v>
      </c>
      <c r="C548" s="32">
        <v>222.39999917149544</v>
      </c>
      <c r="D548" s="22" t="s">
        <v>40</v>
      </c>
    </row>
    <row r="549" spans="1:4" x14ac:dyDescent="0.25">
      <c r="A549" s="30">
        <v>41722</v>
      </c>
      <c r="B549" s="31" t="s">
        <v>79</v>
      </c>
      <c r="C549" s="32">
        <v>31.99999988079071</v>
      </c>
      <c r="D549" s="22" t="s">
        <v>40</v>
      </c>
    </row>
    <row r="550" spans="1:4" x14ac:dyDescent="0.25">
      <c r="A550" s="30">
        <v>41722</v>
      </c>
      <c r="B550" s="31" t="s">
        <v>84</v>
      </c>
      <c r="C550" s="32">
        <v>76.799999713897705</v>
      </c>
      <c r="D550" s="22" t="s">
        <v>40</v>
      </c>
    </row>
    <row r="551" spans="1:4" x14ac:dyDescent="0.25">
      <c r="A551" s="30">
        <v>41725</v>
      </c>
      <c r="B551" s="31" t="s">
        <v>29</v>
      </c>
      <c r="C551" s="32">
        <v>288</v>
      </c>
      <c r="D551" s="22" t="s">
        <v>40</v>
      </c>
    </row>
    <row r="552" spans="1:4" x14ac:dyDescent="0.25">
      <c r="A552" s="30">
        <v>41725</v>
      </c>
      <c r="B552" s="31" t="s">
        <v>76</v>
      </c>
      <c r="C552" s="32">
        <v>1310</v>
      </c>
      <c r="D552" s="22" t="s">
        <v>40</v>
      </c>
    </row>
    <row r="553" spans="1:4" x14ac:dyDescent="0.25">
      <c r="A553" s="30">
        <v>41725</v>
      </c>
      <c r="B553" s="31" t="s">
        <v>85</v>
      </c>
      <c r="C553" s="32">
        <v>570</v>
      </c>
      <c r="D553" s="22" t="s">
        <v>40</v>
      </c>
    </row>
    <row r="554" spans="1:4" x14ac:dyDescent="0.25">
      <c r="A554" s="30">
        <v>41725</v>
      </c>
      <c r="B554" s="31" t="s">
        <v>79</v>
      </c>
      <c r="C554" s="32">
        <v>516</v>
      </c>
      <c r="D554" s="22" t="s">
        <v>40</v>
      </c>
    </row>
    <row r="555" spans="1:4" x14ac:dyDescent="0.25">
      <c r="A555" s="30">
        <v>41726</v>
      </c>
      <c r="B555" s="31" t="s">
        <v>86</v>
      </c>
      <c r="C555" s="32">
        <v>271.99999809265137</v>
      </c>
      <c r="D555" s="22" t="s">
        <v>40</v>
      </c>
    </row>
    <row r="556" spans="1:4" x14ac:dyDescent="0.25">
      <c r="A556" s="30">
        <v>41726</v>
      </c>
      <c r="B556" s="31" t="s">
        <v>86</v>
      </c>
      <c r="C556" s="32">
        <v>285.59999799728394</v>
      </c>
      <c r="D556" s="22" t="s">
        <v>40</v>
      </c>
    </row>
    <row r="557" spans="1:4" x14ac:dyDescent="0.25">
      <c r="A557" s="30">
        <v>41726</v>
      </c>
      <c r="B557" s="31" t="s">
        <v>79</v>
      </c>
      <c r="C557" s="32">
        <v>1584</v>
      </c>
      <c r="D557" s="22" t="s">
        <v>40</v>
      </c>
    </row>
    <row r="558" spans="1:4" x14ac:dyDescent="0.25">
      <c r="A558" s="30">
        <v>41727</v>
      </c>
      <c r="B558" s="31" t="s">
        <v>86</v>
      </c>
      <c r="C558" s="32">
        <v>747</v>
      </c>
      <c r="D558" s="22" t="s">
        <v>75</v>
      </c>
    </row>
    <row r="559" spans="1:4" x14ac:dyDescent="0.25">
      <c r="A559" s="30">
        <v>41727</v>
      </c>
      <c r="B559" s="31" t="s">
        <v>83</v>
      </c>
      <c r="C559" s="32">
        <v>1092</v>
      </c>
      <c r="D559" s="22" t="s">
        <v>75</v>
      </c>
    </row>
    <row r="560" spans="1:4" x14ac:dyDescent="0.25">
      <c r="A560" s="30">
        <v>41727</v>
      </c>
      <c r="B560" s="31" t="s">
        <v>29</v>
      </c>
      <c r="C560" s="32">
        <v>736</v>
      </c>
      <c r="D560" s="22" t="s">
        <v>75</v>
      </c>
    </row>
    <row r="561" spans="1:4" x14ac:dyDescent="0.25">
      <c r="A561" s="30">
        <v>41727</v>
      </c>
      <c r="B561" s="31" t="s">
        <v>77</v>
      </c>
      <c r="C561" s="32">
        <v>456</v>
      </c>
      <c r="D561" s="22" t="s">
        <v>75</v>
      </c>
    </row>
    <row r="562" spans="1:4" x14ac:dyDescent="0.25">
      <c r="A562" s="30">
        <v>41727</v>
      </c>
      <c r="B562" s="31" t="s">
        <v>79</v>
      </c>
      <c r="C562" s="32">
        <v>860</v>
      </c>
      <c r="D562" s="22" t="s">
        <v>75</v>
      </c>
    </row>
    <row r="563" spans="1:4" x14ac:dyDescent="0.25">
      <c r="A563" s="30">
        <v>41728</v>
      </c>
      <c r="B563" s="31" t="s">
        <v>83</v>
      </c>
      <c r="C563" s="32">
        <v>364.79999971389771</v>
      </c>
      <c r="D563" s="22" t="s">
        <v>40</v>
      </c>
    </row>
    <row r="564" spans="1:4" x14ac:dyDescent="0.25">
      <c r="A564" s="30">
        <v>41728</v>
      </c>
      <c r="B564" s="31" t="s">
        <v>84</v>
      </c>
      <c r="C564" s="32">
        <v>182.39999985694885</v>
      </c>
      <c r="D564" s="22" t="s">
        <v>40</v>
      </c>
    </row>
    <row r="565" spans="1:4" x14ac:dyDescent="0.25">
      <c r="A565" s="30">
        <v>41728</v>
      </c>
      <c r="B565" s="31" t="s">
        <v>79</v>
      </c>
      <c r="C565" s="32">
        <v>1112</v>
      </c>
      <c r="D565" s="22" t="s">
        <v>40</v>
      </c>
    </row>
    <row r="566" spans="1:4" x14ac:dyDescent="0.25">
      <c r="A566" s="30">
        <v>41729</v>
      </c>
      <c r="B566" s="31" t="s">
        <v>86</v>
      </c>
      <c r="C566" s="32">
        <v>157.5</v>
      </c>
      <c r="D566" s="22" t="s">
        <v>40</v>
      </c>
    </row>
    <row r="567" spans="1:4" x14ac:dyDescent="0.25">
      <c r="A567" s="30">
        <v>41729</v>
      </c>
      <c r="B567" s="31" t="s">
        <v>29</v>
      </c>
      <c r="C567" s="32">
        <v>18.600000000000001</v>
      </c>
      <c r="D567" s="22" t="s">
        <v>40</v>
      </c>
    </row>
    <row r="568" spans="1:4" x14ac:dyDescent="0.25">
      <c r="A568" s="30">
        <v>41729</v>
      </c>
      <c r="B568" s="31" t="s">
        <v>86</v>
      </c>
      <c r="C568" s="32">
        <v>240</v>
      </c>
      <c r="D568" s="22" t="s">
        <v>40</v>
      </c>
    </row>
    <row r="569" spans="1:4" x14ac:dyDescent="0.25">
      <c r="A569" s="30">
        <v>41729</v>
      </c>
      <c r="B569" s="31" t="s">
        <v>84</v>
      </c>
      <c r="C569" s="32">
        <v>434.7</v>
      </c>
      <c r="D569" s="22" t="s">
        <v>40</v>
      </c>
    </row>
    <row r="570" spans="1:4" x14ac:dyDescent="0.25">
      <c r="A570" s="30">
        <v>41729</v>
      </c>
      <c r="B570" s="31" t="s">
        <v>76</v>
      </c>
      <c r="C570" s="32">
        <v>864</v>
      </c>
      <c r="D570" s="22" t="s">
        <v>40</v>
      </c>
    </row>
    <row r="571" spans="1:4" x14ac:dyDescent="0.25">
      <c r="A571" s="30">
        <v>41732</v>
      </c>
      <c r="B571" s="31" t="s">
        <v>84</v>
      </c>
      <c r="C571" s="32">
        <v>4.8</v>
      </c>
      <c r="D571" s="22" t="s">
        <v>40</v>
      </c>
    </row>
    <row r="572" spans="1:4" x14ac:dyDescent="0.25">
      <c r="A572" s="30">
        <v>41732</v>
      </c>
      <c r="B572" s="31" t="s">
        <v>77</v>
      </c>
      <c r="C572" s="32">
        <v>151.19999999999999</v>
      </c>
      <c r="D572" s="22" t="s">
        <v>40</v>
      </c>
    </row>
    <row r="573" spans="1:4" x14ac:dyDescent="0.25">
      <c r="A573" s="30">
        <v>41733</v>
      </c>
      <c r="B573" s="31" t="s">
        <v>86</v>
      </c>
      <c r="C573" s="32">
        <v>153.30000000000001</v>
      </c>
      <c r="D573" s="22" t="s">
        <v>75</v>
      </c>
    </row>
    <row r="574" spans="1:4" x14ac:dyDescent="0.25">
      <c r="A574" s="30">
        <v>41733</v>
      </c>
      <c r="B574" s="31" t="s">
        <v>77</v>
      </c>
      <c r="C574" s="32">
        <v>560</v>
      </c>
      <c r="D574" s="22" t="s">
        <v>75</v>
      </c>
    </row>
    <row r="575" spans="1:4" x14ac:dyDescent="0.25">
      <c r="A575" s="30">
        <v>41733</v>
      </c>
      <c r="B575" s="31" t="s">
        <v>85</v>
      </c>
      <c r="C575" s="32">
        <v>225.27999916076661</v>
      </c>
      <c r="D575" s="22" t="s">
        <v>40</v>
      </c>
    </row>
    <row r="576" spans="1:4" x14ac:dyDescent="0.25">
      <c r="A576" s="30">
        <v>41733</v>
      </c>
      <c r="B576" s="31" t="s">
        <v>29</v>
      </c>
      <c r="C576" s="32">
        <v>110.4</v>
      </c>
      <c r="D576" s="22" t="s">
        <v>40</v>
      </c>
    </row>
    <row r="577" spans="1:4" x14ac:dyDescent="0.25">
      <c r="A577" s="30">
        <v>41733</v>
      </c>
      <c r="B577" s="31" t="s">
        <v>77</v>
      </c>
      <c r="C577" s="32">
        <v>729.5999972820282</v>
      </c>
      <c r="D577" s="22" t="s">
        <v>40</v>
      </c>
    </row>
    <row r="578" spans="1:4" x14ac:dyDescent="0.25">
      <c r="A578" s="30">
        <v>41733</v>
      </c>
      <c r="B578" s="31" t="s">
        <v>79</v>
      </c>
      <c r="C578" s="32">
        <v>544</v>
      </c>
      <c r="D578" s="22" t="s">
        <v>40</v>
      </c>
    </row>
    <row r="579" spans="1:4" x14ac:dyDescent="0.25">
      <c r="A579" s="30">
        <v>41734</v>
      </c>
      <c r="B579" s="31" t="s">
        <v>29</v>
      </c>
      <c r="C579" s="32">
        <v>90</v>
      </c>
      <c r="D579" s="22" t="s">
        <v>40</v>
      </c>
    </row>
    <row r="580" spans="1:4" x14ac:dyDescent="0.25">
      <c r="A580" s="30">
        <v>41734</v>
      </c>
      <c r="B580" s="31" t="s">
        <v>76</v>
      </c>
      <c r="C580" s="32">
        <v>1603.7999973446131</v>
      </c>
      <c r="D580" s="22" t="s">
        <v>40</v>
      </c>
    </row>
    <row r="581" spans="1:4" x14ac:dyDescent="0.25">
      <c r="A581" s="30">
        <v>41734</v>
      </c>
      <c r="B581" s="31" t="s">
        <v>84</v>
      </c>
      <c r="C581" s="32">
        <v>294</v>
      </c>
      <c r="D581" s="22" t="s">
        <v>40</v>
      </c>
    </row>
    <row r="582" spans="1:4" x14ac:dyDescent="0.25">
      <c r="A582" s="30">
        <v>41734</v>
      </c>
      <c r="B582" s="31" t="s">
        <v>84</v>
      </c>
      <c r="C582" s="32">
        <v>205.19999966025352</v>
      </c>
      <c r="D582" s="22" t="s">
        <v>40</v>
      </c>
    </row>
    <row r="583" spans="1:4" x14ac:dyDescent="0.25">
      <c r="A583" s="30">
        <v>41734</v>
      </c>
      <c r="B583" s="31" t="s">
        <v>86</v>
      </c>
      <c r="C583" s="32">
        <v>325</v>
      </c>
      <c r="D583" s="22" t="s">
        <v>40</v>
      </c>
    </row>
    <row r="584" spans="1:4" x14ac:dyDescent="0.25">
      <c r="A584" s="30">
        <v>41735</v>
      </c>
      <c r="B584" s="31" t="s">
        <v>79</v>
      </c>
      <c r="C584" s="32">
        <v>168</v>
      </c>
      <c r="D584" s="22" t="s">
        <v>40</v>
      </c>
    </row>
    <row r="585" spans="1:4" x14ac:dyDescent="0.25">
      <c r="A585" s="30">
        <v>41735</v>
      </c>
      <c r="B585" s="31" t="s">
        <v>84</v>
      </c>
      <c r="C585" s="32">
        <v>48</v>
      </c>
      <c r="D585" s="22" t="s">
        <v>40</v>
      </c>
    </row>
    <row r="586" spans="1:4" x14ac:dyDescent="0.25">
      <c r="A586" s="30">
        <v>41735</v>
      </c>
      <c r="B586" s="31" t="s">
        <v>29</v>
      </c>
      <c r="C586" s="32">
        <v>100.8</v>
      </c>
      <c r="D586" s="22" t="s">
        <v>40</v>
      </c>
    </row>
    <row r="587" spans="1:4" x14ac:dyDescent="0.25">
      <c r="A587" s="30">
        <v>41735</v>
      </c>
      <c r="B587" s="31" t="s">
        <v>86</v>
      </c>
      <c r="C587" s="32">
        <v>134.4</v>
      </c>
      <c r="D587" s="22" t="s">
        <v>40</v>
      </c>
    </row>
    <row r="588" spans="1:4" x14ac:dyDescent="0.25">
      <c r="A588" s="30">
        <v>41736</v>
      </c>
      <c r="B588" s="31" t="s">
        <v>84</v>
      </c>
      <c r="C588" s="32">
        <v>165.6</v>
      </c>
      <c r="D588" s="22" t="s">
        <v>40</v>
      </c>
    </row>
    <row r="589" spans="1:4" x14ac:dyDescent="0.25">
      <c r="A589" s="30">
        <v>41736</v>
      </c>
      <c r="B589" s="31" t="s">
        <v>29</v>
      </c>
      <c r="C589" s="32">
        <v>552</v>
      </c>
      <c r="D589" s="22" t="s">
        <v>40</v>
      </c>
    </row>
    <row r="590" spans="1:4" x14ac:dyDescent="0.25">
      <c r="A590" s="30">
        <v>41739</v>
      </c>
      <c r="B590" s="31" t="s">
        <v>29</v>
      </c>
      <c r="C590" s="32">
        <v>516.7999963760376</v>
      </c>
      <c r="D590" s="22" t="s">
        <v>40</v>
      </c>
    </row>
    <row r="591" spans="1:4" x14ac:dyDescent="0.25">
      <c r="A591" s="30">
        <v>41739</v>
      </c>
      <c r="B591" s="31" t="s">
        <v>86</v>
      </c>
      <c r="C591" s="32">
        <v>413.52499710023403</v>
      </c>
      <c r="D591" s="22" t="s">
        <v>40</v>
      </c>
    </row>
    <row r="592" spans="1:4" x14ac:dyDescent="0.25">
      <c r="A592" s="30">
        <v>41739</v>
      </c>
      <c r="B592" s="31" t="s">
        <v>85</v>
      </c>
      <c r="C592" s="32">
        <v>26.349999815225601</v>
      </c>
      <c r="D592" s="22" t="s">
        <v>40</v>
      </c>
    </row>
    <row r="593" spans="1:4" x14ac:dyDescent="0.25">
      <c r="A593" s="30">
        <v>41740</v>
      </c>
      <c r="B593" s="31" t="s">
        <v>84</v>
      </c>
      <c r="C593" s="32">
        <v>1500</v>
      </c>
      <c r="D593" s="22" t="s">
        <v>40</v>
      </c>
    </row>
    <row r="594" spans="1:4" x14ac:dyDescent="0.25">
      <c r="A594" s="30">
        <v>41740</v>
      </c>
      <c r="B594" s="31" t="s">
        <v>77</v>
      </c>
      <c r="C594" s="32">
        <v>108</v>
      </c>
      <c r="D594" s="22" t="s">
        <v>40</v>
      </c>
    </row>
    <row r="595" spans="1:4" x14ac:dyDescent="0.25">
      <c r="A595" s="30">
        <v>41740</v>
      </c>
      <c r="B595" s="31" t="s">
        <v>77</v>
      </c>
      <c r="C595" s="32">
        <v>212.8</v>
      </c>
      <c r="D595" s="22" t="s">
        <v>40</v>
      </c>
    </row>
    <row r="596" spans="1:4" x14ac:dyDescent="0.25">
      <c r="A596" s="30">
        <v>41740</v>
      </c>
      <c r="B596" s="31" t="s">
        <v>83</v>
      </c>
      <c r="C596" s="32">
        <v>720</v>
      </c>
      <c r="D596" s="22" t="s">
        <v>40</v>
      </c>
    </row>
    <row r="597" spans="1:4" x14ac:dyDescent="0.25">
      <c r="A597" s="30">
        <v>41740</v>
      </c>
      <c r="B597" s="31" t="s">
        <v>77</v>
      </c>
      <c r="C597" s="32">
        <v>608</v>
      </c>
      <c r="D597" s="22" t="s">
        <v>40</v>
      </c>
    </row>
    <row r="598" spans="1:4" x14ac:dyDescent="0.25">
      <c r="A598" s="30">
        <v>41741</v>
      </c>
      <c r="B598" s="31" t="s">
        <v>29</v>
      </c>
      <c r="C598" s="32">
        <v>273.59999978542328</v>
      </c>
      <c r="D598" s="22" t="s">
        <v>40</v>
      </c>
    </row>
    <row r="599" spans="1:4" x14ac:dyDescent="0.25">
      <c r="A599" s="30">
        <v>41741</v>
      </c>
      <c r="B599" s="31" t="s">
        <v>83</v>
      </c>
      <c r="C599" s="32">
        <v>763.2</v>
      </c>
      <c r="D599" s="22" t="s">
        <v>40</v>
      </c>
    </row>
    <row r="600" spans="1:4" x14ac:dyDescent="0.25">
      <c r="A600" s="30">
        <v>41742</v>
      </c>
      <c r="B600" s="31" t="s">
        <v>79</v>
      </c>
      <c r="C600" s="32">
        <v>24</v>
      </c>
      <c r="D600" s="22" t="s">
        <v>40</v>
      </c>
    </row>
    <row r="601" spans="1:4" x14ac:dyDescent="0.25">
      <c r="A601" s="30">
        <v>41742</v>
      </c>
      <c r="B601" s="31" t="s">
        <v>79</v>
      </c>
      <c r="C601" s="32">
        <v>206.4</v>
      </c>
      <c r="D601" s="22" t="s">
        <v>40</v>
      </c>
    </row>
    <row r="602" spans="1:4" x14ac:dyDescent="0.25">
      <c r="A602" s="30">
        <v>41742</v>
      </c>
      <c r="B602" s="31" t="s">
        <v>83</v>
      </c>
      <c r="C602" s="32">
        <v>223.2</v>
      </c>
      <c r="D602" s="22" t="s">
        <v>75</v>
      </c>
    </row>
    <row r="603" spans="1:4" x14ac:dyDescent="0.25">
      <c r="A603" s="30">
        <v>41742</v>
      </c>
      <c r="B603" s="31" t="s">
        <v>83</v>
      </c>
      <c r="C603" s="32">
        <v>655.20000000000005</v>
      </c>
      <c r="D603" s="22" t="s">
        <v>75</v>
      </c>
    </row>
    <row r="604" spans="1:4" x14ac:dyDescent="0.25">
      <c r="A604" s="30">
        <v>41742</v>
      </c>
      <c r="B604" s="31" t="s">
        <v>84</v>
      </c>
      <c r="C604" s="32">
        <v>308.7</v>
      </c>
      <c r="D604" s="22" t="s">
        <v>75</v>
      </c>
    </row>
    <row r="605" spans="1:4" x14ac:dyDescent="0.25">
      <c r="A605" s="30">
        <v>41742</v>
      </c>
      <c r="B605" s="31" t="s">
        <v>29</v>
      </c>
      <c r="C605" s="32">
        <v>62</v>
      </c>
      <c r="D605" s="22" t="s">
        <v>75</v>
      </c>
    </row>
    <row r="606" spans="1:4" x14ac:dyDescent="0.25">
      <c r="A606" s="30">
        <v>41743</v>
      </c>
      <c r="B606" s="31" t="s">
        <v>79</v>
      </c>
      <c r="C606" s="32">
        <v>297.49999791383743</v>
      </c>
      <c r="D606" s="22" t="s">
        <v>75</v>
      </c>
    </row>
    <row r="607" spans="1:4" x14ac:dyDescent="0.25">
      <c r="A607" s="30">
        <v>41743</v>
      </c>
      <c r="B607" s="31" t="s">
        <v>85</v>
      </c>
      <c r="C607" s="32">
        <v>693.59999513626099</v>
      </c>
      <c r="D607" s="22" t="s">
        <v>75</v>
      </c>
    </row>
    <row r="608" spans="1:4" x14ac:dyDescent="0.25">
      <c r="A608" s="30">
        <v>41743</v>
      </c>
      <c r="B608" s="31" t="s">
        <v>29</v>
      </c>
      <c r="C608" s="32">
        <v>514.07999639511104</v>
      </c>
      <c r="D608" s="22" t="s">
        <v>75</v>
      </c>
    </row>
    <row r="609" spans="1:4" x14ac:dyDescent="0.25">
      <c r="A609" s="30">
        <v>41746</v>
      </c>
      <c r="B609" s="31" t="s">
        <v>76</v>
      </c>
      <c r="C609" s="32">
        <v>36.479999971389773</v>
      </c>
      <c r="D609" s="22" t="s">
        <v>40</v>
      </c>
    </row>
    <row r="610" spans="1:4" x14ac:dyDescent="0.25">
      <c r="A610" s="30">
        <v>41746</v>
      </c>
      <c r="B610" s="31" t="s">
        <v>29</v>
      </c>
      <c r="C610" s="32">
        <v>144</v>
      </c>
      <c r="D610" s="22" t="s">
        <v>40</v>
      </c>
    </row>
    <row r="611" spans="1:4" x14ac:dyDescent="0.25">
      <c r="A611" s="30">
        <v>41746</v>
      </c>
      <c r="B611" s="31" t="s">
        <v>29</v>
      </c>
      <c r="C611" s="32">
        <v>216</v>
      </c>
      <c r="D611" s="22" t="s">
        <v>75</v>
      </c>
    </row>
    <row r="612" spans="1:4" x14ac:dyDescent="0.25">
      <c r="A612" s="30">
        <v>41746</v>
      </c>
      <c r="B612" s="31" t="s">
        <v>86</v>
      </c>
      <c r="C612" s="32">
        <v>126</v>
      </c>
      <c r="D612" s="22" t="s">
        <v>75</v>
      </c>
    </row>
    <row r="613" spans="1:4" x14ac:dyDescent="0.25">
      <c r="A613" s="30">
        <v>41746</v>
      </c>
      <c r="B613" s="31" t="s">
        <v>29</v>
      </c>
      <c r="C613" s="32">
        <v>216</v>
      </c>
      <c r="D613" s="22" t="s">
        <v>75</v>
      </c>
    </row>
    <row r="614" spans="1:4" x14ac:dyDescent="0.25">
      <c r="A614" s="30">
        <v>41747</v>
      </c>
      <c r="B614" s="31" t="s">
        <v>84</v>
      </c>
      <c r="C614" s="32">
        <v>471.1999996304512</v>
      </c>
      <c r="D614" s="22" t="s">
        <v>40</v>
      </c>
    </row>
    <row r="615" spans="1:4" x14ac:dyDescent="0.25">
      <c r="A615" s="30">
        <v>41748</v>
      </c>
      <c r="B615" s="31" t="s">
        <v>29</v>
      </c>
      <c r="C615" s="32">
        <v>6324</v>
      </c>
      <c r="D615" s="22" t="s">
        <v>40</v>
      </c>
    </row>
    <row r="616" spans="1:4" x14ac:dyDescent="0.25">
      <c r="A616" s="30">
        <v>41748</v>
      </c>
      <c r="B616" s="31" t="s">
        <v>76</v>
      </c>
      <c r="C616" s="32">
        <v>733.6</v>
      </c>
      <c r="D616" s="22" t="s">
        <v>40</v>
      </c>
    </row>
    <row r="617" spans="1:4" x14ac:dyDescent="0.25">
      <c r="A617" s="30">
        <v>41748</v>
      </c>
      <c r="B617" s="31" t="s">
        <v>79</v>
      </c>
      <c r="C617" s="32">
        <v>2640</v>
      </c>
      <c r="D617" s="22" t="s">
        <v>40</v>
      </c>
    </row>
    <row r="618" spans="1:4" x14ac:dyDescent="0.25">
      <c r="A618" s="30">
        <v>41748</v>
      </c>
      <c r="B618" s="31" t="s">
        <v>77</v>
      </c>
      <c r="C618" s="32">
        <v>798</v>
      </c>
      <c r="D618" s="22" t="s">
        <v>40</v>
      </c>
    </row>
    <row r="619" spans="1:4" x14ac:dyDescent="0.25">
      <c r="A619" s="30">
        <v>41749</v>
      </c>
      <c r="B619" s="31" t="s">
        <v>86</v>
      </c>
      <c r="C619" s="32">
        <v>228</v>
      </c>
      <c r="D619" s="22" t="s">
        <v>75</v>
      </c>
    </row>
    <row r="620" spans="1:4" x14ac:dyDescent="0.25">
      <c r="A620" s="30">
        <v>41749</v>
      </c>
      <c r="B620" s="31" t="s">
        <v>79</v>
      </c>
      <c r="C620" s="32">
        <v>528</v>
      </c>
      <c r="D620" s="22" t="s">
        <v>75</v>
      </c>
    </row>
    <row r="621" spans="1:4" x14ac:dyDescent="0.25">
      <c r="A621" s="30">
        <v>41749</v>
      </c>
      <c r="B621" s="31" t="s">
        <v>86</v>
      </c>
      <c r="C621" s="32">
        <v>384</v>
      </c>
      <c r="D621" s="22" t="s">
        <v>40</v>
      </c>
    </row>
    <row r="622" spans="1:4" x14ac:dyDescent="0.25">
      <c r="A622" s="30">
        <v>41749</v>
      </c>
      <c r="B622" s="31" t="s">
        <v>79</v>
      </c>
      <c r="C622" s="32">
        <v>1088</v>
      </c>
      <c r="D622" s="22" t="s">
        <v>40</v>
      </c>
    </row>
    <row r="623" spans="1:4" x14ac:dyDescent="0.25">
      <c r="A623" s="30">
        <v>41750</v>
      </c>
      <c r="B623" s="31" t="s">
        <v>84</v>
      </c>
      <c r="C623" s="32">
        <v>147</v>
      </c>
      <c r="D623" s="22" t="s">
        <v>40</v>
      </c>
    </row>
    <row r="624" spans="1:4" x14ac:dyDescent="0.25">
      <c r="A624" s="30">
        <v>41753</v>
      </c>
      <c r="B624" s="31" t="s">
        <v>29</v>
      </c>
      <c r="C624" s="32">
        <v>372.39999970793724</v>
      </c>
      <c r="D624" s="22" t="s">
        <v>75</v>
      </c>
    </row>
    <row r="625" spans="1:4" x14ac:dyDescent="0.25">
      <c r="A625" s="30">
        <v>41753</v>
      </c>
      <c r="B625" s="31" t="s">
        <v>85</v>
      </c>
      <c r="C625" s="32">
        <v>296.39999976754189</v>
      </c>
      <c r="D625" s="22" t="s">
        <v>75</v>
      </c>
    </row>
    <row r="626" spans="1:4" x14ac:dyDescent="0.25">
      <c r="A626" s="30">
        <v>41753</v>
      </c>
      <c r="B626" s="31" t="s">
        <v>86</v>
      </c>
      <c r="C626" s="32">
        <v>112</v>
      </c>
      <c r="D626" s="22" t="s">
        <v>40</v>
      </c>
    </row>
    <row r="627" spans="1:4" x14ac:dyDescent="0.25">
      <c r="A627" s="30">
        <v>41753</v>
      </c>
      <c r="B627" s="31" t="s">
        <v>84</v>
      </c>
      <c r="C627" s="32">
        <v>147</v>
      </c>
      <c r="D627" s="22" t="s">
        <v>40</v>
      </c>
    </row>
    <row r="628" spans="1:4" x14ac:dyDescent="0.25">
      <c r="A628" s="30">
        <v>41753</v>
      </c>
      <c r="B628" s="31" t="s">
        <v>83</v>
      </c>
      <c r="C628" s="32">
        <v>127.2</v>
      </c>
      <c r="D628" s="22" t="s">
        <v>40</v>
      </c>
    </row>
    <row r="629" spans="1:4" x14ac:dyDescent="0.25">
      <c r="A629" s="30">
        <v>41754</v>
      </c>
      <c r="B629" s="31" t="s">
        <v>29</v>
      </c>
      <c r="C629" s="32">
        <v>273.5999995470047</v>
      </c>
      <c r="D629" s="22" t="s">
        <v>40</v>
      </c>
    </row>
    <row r="630" spans="1:4" x14ac:dyDescent="0.25">
      <c r="A630" s="30">
        <v>41754</v>
      </c>
      <c r="B630" s="31" t="s">
        <v>85</v>
      </c>
      <c r="C630" s="32">
        <v>143.99999976158142</v>
      </c>
      <c r="D630" s="22" t="s">
        <v>40</v>
      </c>
    </row>
    <row r="631" spans="1:4" x14ac:dyDescent="0.25">
      <c r="A631" s="30">
        <v>41754</v>
      </c>
      <c r="B631" s="31" t="s">
        <v>76</v>
      </c>
      <c r="C631" s="32">
        <v>518.39999914169312</v>
      </c>
      <c r="D631" s="22" t="s">
        <v>40</v>
      </c>
    </row>
    <row r="632" spans="1:4" x14ac:dyDescent="0.25">
      <c r="A632" s="30">
        <v>41754</v>
      </c>
      <c r="B632" s="31" t="s">
        <v>29</v>
      </c>
      <c r="C632" s="32">
        <v>647.99999892711639</v>
      </c>
      <c r="D632" s="22" t="s">
        <v>40</v>
      </c>
    </row>
    <row r="633" spans="1:4" x14ac:dyDescent="0.25">
      <c r="A633" s="30">
        <v>41755</v>
      </c>
      <c r="B633" s="31" t="s">
        <v>79</v>
      </c>
      <c r="C633" s="32">
        <v>84</v>
      </c>
      <c r="D633" s="22" t="s">
        <v>40</v>
      </c>
    </row>
    <row r="634" spans="1:4" x14ac:dyDescent="0.25">
      <c r="A634" s="30">
        <v>41755</v>
      </c>
      <c r="B634" s="31" t="s">
        <v>83</v>
      </c>
      <c r="C634" s="32">
        <v>1060</v>
      </c>
      <c r="D634" s="22" t="s">
        <v>40</v>
      </c>
    </row>
    <row r="635" spans="1:4" x14ac:dyDescent="0.25">
      <c r="A635" s="30">
        <v>41755</v>
      </c>
      <c r="B635" s="31" t="s">
        <v>83</v>
      </c>
      <c r="C635" s="32">
        <v>128</v>
      </c>
      <c r="D635" s="22" t="s">
        <v>40</v>
      </c>
    </row>
    <row r="636" spans="1:4" x14ac:dyDescent="0.25">
      <c r="A636" s="30">
        <v>41755</v>
      </c>
      <c r="B636" s="31" t="s">
        <v>86</v>
      </c>
      <c r="C636" s="32">
        <v>36.5</v>
      </c>
      <c r="D636" s="22" t="s">
        <v>40</v>
      </c>
    </row>
    <row r="637" spans="1:4" x14ac:dyDescent="0.25">
      <c r="A637" s="30">
        <v>41755</v>
      </c>
      <c r="B637" s="31" t="s">
        <v>86</v>
      </c>
      <c r="C637" s="32">
        <v>747</v>
      </c>
      <c r="D637" s="22" t="s">
        <v>40</v>
      </c>
    </row>
    <row r="638" spans="1:4" x14ac:dyDescent="0.25">
      <c r="A638" s="30">
        <v>41755</v>
      </c>
      <c r="B638" s="31" t="s">
        <v>76</v>
      </c>
      <c r="C638" s="32">
        <v>106.2</v>
      </c>
      <c r="D638" s="22" t="s">
        <v>40</v>
      </c>
    </row>
    <row r="639" spans="1:4" x14ac:dyDescent="0.25">
      <c r="A639" s="30">
        <v>41756</v>
      </c>
      <c r="B639" s="31" t="s">
        <v>79</v>
      </c>
      <c r="C639" s="32">
        <v>1320</v>
      </c>
      <c r="D639" s="22" t="s">
        <v>40</v>
      </c>
    </row>
    <row r="640" spans="1:4" x14ac:dyDescent="0.25">
      <c r="A640" s="30">
        <v>41756</v>
      </c>
      <c r="B640" s="31" t="s">
        <v>84</v>
      </c>
      <c r="C640" s="32">
        <v>191.99999928474426</v>
      </c>
      <c r="D640" s="22" t="s">
        <v>40</v>
      </c>
    </row>
    <row r="641" spans="1:4" x14ac:dyDescent="0.25">
      <c r="A641" s="30">
        <v>41757</v>
      </c>
      <c r="B641" s="31" t="s">
        <v>79</v>
      </c>
      <c r="C641" s="32">
        <v>189</v>
      </c>
      <c r="D641" s="22" t="s">
        <v>75</v>
      </c>
    </row>
    <row r="642" spans="1:4" x14ac:dyDescent="0.25">
      <c r="A642" s="30">
        <v>41757</v>
      </c>
      <c r="B642" s="31" t="s">
        <v>86</v>
      </c>
      <c r="C642" s="32">
        <v>250.2</v>
      </c>
      <c r="D642" s="22" t="s">
        <v>75</v>
      </c>
    </row>
    <row r="643" spans="1:4" x14ac:dyDescent="0.25">
      <c r="A643" s="30">
        <v>41760</v>
      </c>
      <c r="B643" s="31" t="s">
        <v>79</v>
      </c>
      <c r="C643" s="32">
        <v>2640</v>
      </c>
      <c r="D643" s="22" t="s">
        <v>75</v>
      </c>
    </row>
    <row r="644" spans="1:4" x14ac:dyDescent="0.25">
      <c r="A644" s="30">
        <v>41760</v>
      </c>
      <c r="B644" s="31" t="s">
        <v>86</v>
      </c>
      <c r="C644" s="32">
        <v>300</v>
      </c>
      <c r="D644" s="22" t="s">
        <v>75</v>
      </c>
    </row>
    <row r="645" spans="1:4" x14ac:dyDescent="0.25">
      <c r="A645" s="30">
        <v>41760</v>
      </c>
      <c r="B645" s="31" t="s">
        <v>29</v>
      </c>
      <c r="C645" s="32">
        <v>223.2</v>
      </c>
      <c r="D645" s="22" t="s">
        <v>75</v>
      </c>
    </row>
    <row r="646" spans="1:4" x14ac:dyDescent="0.25">
      <c r="A646" s="30">
        <v>41760</v>
      </c>
      <c r="B646" s="31" t="s">
        <v>85</v>
      </c>
      <c r="C646" s="32">
        <v>197.62499861419201</v>
      </c>
      <c r="D646" s="22" t="s">
        <v>40</v>
      </c>
    </row>
    <row r="647" spans="1:4" x14ac:dyDescent="0.25">
      <c r="A647" s="30">
        <v>41760</v>
      </c>
      <c r="B647" s="31" t="s">
        <v>85</v>
      </c>
      <c r="C647" s="32">
        <v>61.879999566078183</v>
      </c>
      <c r="D647" s="22" t="s">
        <v>40</v>
      </c>
    </row>
    <row r="648" spans="1:4" x14ac:dyDescent="0.25">
      <c r="A648" s="30">
        <v>41761</v>
      </c>
      <c r="B648" s="31" t="s">
        <v>86</v>
      </c>
      <c r="C648" s="32">
        <v>638.39999949932098</v>
      </c>
      <c r="D648" s="22" t="s">
        <v>40</v>
      </c>
    </row>
    <row r="649" spans="1:4" x14ac:dyDescent="0.25">
      <c r="A649" s="30">
        <v>41761</v>
      </c>
      <c r="B649" s="31" t="s">
        <v>77</v>
      </c>
      <c r="C649" s="32">
        <v>212.79999983310699</v>
      </c>
      <c r="D649" s="22" t="s">
        <v>40</v>
      </c>
    </row>
    <row r="650" spans="1:4" x14ac:dyDescent="0.25">
      <c r="A650" s="30">
        <v>41762</v>
      </c>
      <c r="B650" s="31" t="s">
        <v>85</v>
      </c>
      <c r="C650" s="32">
        <v>226.79999962449074</v>
      </c>
      <c r="D650" s="22" t="s">
        <v>40</v>
      </c>
    </row>
    <row r="651" spans="1:4" x14ac:dyDescent="0.25">
      <c r="A651" s="30">
        <v>41762</v>
      </c>
      <c r="B651" s="31" t="s">
        <v>85</v>
      </c>
      <c r="C651" s="32">
        <v>122.39999979734421</v>
      </c>
      <c r="D651" s="22" t="s">
        <v>40</v>
      </c>
    </row>
    <row r="652" spans="1:4" x14ac:dyDescent="0.25">
      <c r="A652" s="30">
        <v>41762</v>
      </c>
      <c r="B652" s="31" t="s">
        <v>79</v>
      </c>
      <c r="C652" s="32">
        <v>259.19999957084656</v>
      </c>
      <c r="D652" s="22" t="s">
        <v>40</v>
      </c>
    </row>
    <row r="653" spans="1:4" x14ac:dyDescent="0.25">
      <c r="A653" s="30">
        <v>41762</v>
      </c>
      <c r="B653" s="31" t="s">
        <v>77</v>
      </c>
      <c r="C653" s="32">
        <v>912</v>
      </c>
      <c r="D653" s="22" t="s">
        <v>40</v>
      </c>
    </row>
    <row r="654" spans="1:4" x14ac:dyDescent="0.25">
      <c r="A654" s="30">
        <v>41763</v>
      </c>
      <c r="B654" s="31" t="s">
        <v>77</v>
      </c>
      <c r="C654" s="32">
        <v>72</v>
      </c>
      <c r="D654" s="22" t="s">
        <v>40</v>
      </c>
    </row>
    <row r="655" spans="1:4" x14ac:dyDescent="0.25">
      <c r="A655" s="30">
        <v>41763</v>
      </c>
      <c r="B655" s="31" t="s">
        <v>84</v>
      </c>
      <c r="C655" s="32">
        <v>154</v>
      </c>
      <c r="D655" s="22" t="s">
        <v>40</v>
      </c>
    </row>
    <row r="656" spans="1:4" x14ac:dyDescent="0.25">
      <c r="A656" s="30">
        <v>41763</v>
      </c>
      <c r="B656" s="31" t="s">
        <v>85</v>
      </c>
      <c r="C656" s="32">
        <v>52</v>
      </c>
      <c r="D656" s="22" t="s">
        <v>40</v>
      </c>
    </row>
    <row r="657" spans="1:4" x14ac:dyDescent="0.25">
      <c r="A657" s="30">
        <v>41764</v>
      </c>
      <c r="B657" s="31" t="s">
        <v>79</v>
      </c>
      <c r="C657" s="32">
        <v>189.99999985098839</v>
      </c>
      <c r="D657" s="22" t="s">
        <v>75</v>
      </c>
    </row>
    <row r="658" spans="1:4" x14ac:dyDescent="0.25">
      <c r="A658" s="30">
        <v>41764</v>
      </c>
      <c r="B658" s="31" t="s">
        <v>77</v>
      </c>
      <c r="C658" s="32">
        <v>425.6</v>
      </c>
      <c r="D658" s="22" t="s">
        <v>75</v>
      </c>
    </row>
    <row r="659" spans="1:4" x14ac:dyDescent="0.25">
      <c r="A659" s="30">
        <v>41764</v>
      </c>
      <c r="B659" s="31" t="s">
        <v>79</v>
      </c>
      <c r="C659" s="32">
        <v>695</v>
      </c>
      <c r="D659" s="22" t="s">
        <v>75</v>
      </c>
    </row>
    <row r="660" spans="1:4" x14ac:dyDescent="0.25">
      <c r="A660" s="30">
        <v>41764</v>
      </c>
      <c r="B660" s="31" t="s">
        <v>85</v>
      </c>
      <c r="C660" s="32">
        <v>260</v>
      </c>
      <c r="D660" s="22" t="s">
        <v>75</v>
      </c>
    </row>
    <row r="661" spans="1:4" x14ac:dyDescent="0.25">
      <c r="A661" s="30">
        <v>41767</v>
      </c>
      <c r="B661" s="31" t="s">
        <v>29</v>
      </c>
      <c r="C661" s="32">
        <v>63</v>
      </c>
      <c r="D661" s="22" t="s">
        <v>40</v>
      </c>
    </row>
    <row r="662" spans="1:4" x14ac:dyDescent="0.25">
      <c r="A662" s="30">
        <v>41767</v>
      </c>
      <c r="B662" s="31" t="s">
        <v>84</v>
      </c>
      <c r="C662" s="32">
        <v>92</v>
      </c>
      <c r="D662" s="22" t="s">
        <v>40</v>
      </c>
    </row>
    <row r="663" spans="1:4" x14ac:dyDescent="0.25">
      <c r="A663" s="30">
        <v>41767</v>
      </c>
      <c r="B663" s="31" t="s">
        <v>77</v>
      </c>
      <c r="C663" s="32">
        <v>420</v>
      </c>
      <c r="D663" s="22" t="s">
        <v>40</v>
      </c>
    </row>
    <row r="664" spans="1:4" x14ac:dyDescent="0.25">
      <c r="A664" s="30">
        <v>41768</v>
      </c>
      <c r="B664" s="31" t="s">
        <v>83</v>
      </c>
      <c r="C664" s="32">
        <v>912</v>
      </c>
      <c r="D664" s="22" t="s">
        <v>40</v>
      </c>
    </row>
    <row r="665" spans="1:4" x14ac:dyDescent="0.25">
      <c r="A665" s="30">
        <v>41768</v>
      </c>
      <c r="B665" s="31" t="s">
        <v>86</v>
      </c>
      <c r="C665" s="32">
        <v>500</v>
      </c>
      <c r="D665" s="22" t="s">
        <v>40</v>
      </c>
    </row>
    <row r="666" spans="1:4" x14ac:dyDescent="0.25">
      <c r="A666" s="30">
        <v>41769</v>
      </c>
      <c r="B666" s="31" t="s">
        <v>85</v>
      </c>
      <c r="C666" s="32">
        <v>176.6999998614192</v>
      </c>
      <c r="D666" s="22" t="s">
        <v>75</v>
      </c>
    </row>
    <row r="667" spans="1:4" x14ac:dyDescent="0.25">
      <c r="A667" s="30">
        <v>41769</v>
      </c>
      <c r="B667" s="31" t="s">
        <v>83</v>
      </c>
      <c r="C667" s="32">
        <v>346.5599997282028</v>
      </c>
      <c r="D667" s="22" t="s">
        <v>75</v>
      </c>
    </row>
    <row r="668" spans="1:4" x14ac:dyDescent="0.25">
      <c r="A668" s="30">
        <v>41769</v>
      </c>
      <c r="B668" s="31" t="s">
        <v>76</v>
      </c>
      <c r="C668" s="32">
        <v>149</v>
      </c>
      <c r="D668" s="22" t="s">
        <v>75</v>
      </c>
    </row>
    <row r="669" spans="1:4" x14ac:dyDescent="0.25">
      <c r="A669" s="30">
        <v>41770</v>
      </c>
      <c r="B669" s="31" t="s">
        <v>84</v>
      </c>
      <c r="C669" s="32">
        <v>199.5</v>
      </c>
      <c r="D669" s="22" t="s">
        <v>40</v>
      </c>
    </row>
    <row r="670" spans="1:4" x14ac:dyDescent="0.25">
      <c r="A670" s="30">
        <v>41770</v>
      </c>
      <c r="B670" s="31" t="s">
        <v>76</v>
      </c>
      <c r="C670" s="32">
        <v>196.8</v>
      </c>
      <c r="D670" s="22" t="s">
        <v>40</v>
      </c>
    </row>
    <row r="671" spans="1:4" x14ac:dyDescent="0.25">
      <c r="A671" s="30">
        <v>41770</v>
      </c>
      <c r="B671" s="31" t="s">
        <v>29</v>
      </c>
      <c r="C671" s="32">
        <v>420</v>
      </c>
      <c r="D671" s="22" t="s">
        <v>40</v>
      </c>
    </row>
    <row r="672" spans="1:4" x14ac:dyDescent="0.25">
      <c r="A672" s="30">
        <v>41771</v>
      </c>
      <c r="B672" s="31" t="s">
        <v>83</v>
      </c>
      <c r="C672" s="32">
        <v>1627.5</v>
      </c>
      <c r="D672" s="22" t="s">
        <v>75</v>
      </c>
    </row>
    <row r="673" spans="1:4" x14ac:dyDescent="0.25">
      <c r="A673" s="30">
        <v>41771</v>
      </c>
      <c r="B673" s="31" t="s">
        <v>85</v>
      </c>
      <c r="C673" s="32">
        <v>421</v>
      </c>
      <c r="D673" s="22" t="s">
        <v>75</v>
      </c>
    </row>
    <row r="674" spans="1:4" x14ac:dyDescent="0.25">
      <c r="A674" s="30">
        <v>41771</v>
      </c>
      <c r="B674" s="31" t="s">
        <v>29</v>
      </c>
      <c r="C674" s="32">
        <v>228</v>
      </c>
      <c r="D674" s="22" t="s">
        <v>40</v>
      </c>
    </row>
    <row r="675" spans="1:4" x14ac:dyDescent="0.25">
      <c r="A675" s="30">
        <v>41771</v>
      </c>
      <c r="B675" s="31" t="s">
        <v>86</v>
      </c>
      <c r="C675" s="32">
        <v>120</v>
      </c>
      <c r="D675" s="22" t="s">
        <v>40</v>
      </c>
    </row>
    <row r="676" spans="1:4" x14ac:dyDescent="0.25">
      <c r="A676" s="30">
        <v>41771</v>
      </c>
      <c r="B676" s="31" t="s">
        <v>76</v>
      </c>
      <c r="C676" s="32">
        <v>328</v>
      </c>
      <c r="D676" s="22" t="s">
        <v>40</v>
      </c>
    </row>
    <row r="677" spans="1:4" x14ac:dyDescent="0.25">
      <c r="A677" s="30">
        <v>41771</v>
      </c>
      <c r="B677" s="31" t="s">
        <v>85</v>
      </c>
      <c r="C677" s="32">
        <v>712.5</v>
      </c>
      <c r="D677" s="22" t="s">
        <v>40</v>
      </c>
    </row>
    <row r="678" spans="1:4" x14ac:dyDescent="0.25">
      <c r="A678" s="30">
        <v>41774</v>
      </c>
      <c r="B678" s="31" t="s">
        <v>86</v>
      </c>
      <c r="C678" s="32">
        <v>147.9</v>
      </c>
      <c r="D678" s="22" t="s">
        <v>40</v>
      </c>
    </row>
    <row r="679" spans="1:4" x14ac:dyDescent="0.25">
      <c r="A679" s="30">
        <v>41775</v>
      </c>
      <c r="B679" s="31" t="s">
        <v>86</v>
      </c>
      <c r="C679" s="32">
        <v>226.79999962449074</v>
      </c>
      <c r="D679" s="22" t="s">
        <v>75</v>
      </c>
    </row>
    <row r="680" spans="1:4" x14ac:dyDescent="0.25">
      <c r="A680" s="30">
        <v>41775</v>
      </c>
      <c r="B680" s="31" t="s">
        <v>29</v>
      </c>
      <c r="C680" s="32">
        <v>188.99999968707561</v>
      </c>
      <c r="D680" s="22" t="s">
        <v>75</v>
      </c>
    </row>
    <row r="681" spans="1:4" x14ac:dyDescent="0.25">
      <c r="A681" s="30">
        <v>41775</v>
      </c>
      <c r="B681" s="31" t="s">
        <v>29</v>
      </c>
      <c r="C681" s="32">
        <v>586.49999588727951</v>
      </c>
      <c r="D681" s="22" t="s">
        <v>75</v>
      </c>
    </row>
    <row r="682" spans="1:4" x14ac:dyDescent="0.25">
      <c r="A682" s="30">
        <v>41775</v>
      </c>
      <c r="B682" s="31" t="s">
        <v>86</v>
      </c>
      <c r="C682" s="32">
        <v>162.56249886006117</v>
      </c>
      <c r="D682" s="22" t="s">
        <v>75</v>
      </c>
    </row>
    <row r="683" spans="1:4" x14ac:dyDescent="0.25">
      <c r="A683" s="30">
        <v>41776</v>
      </c>
      <c r="B683" s="31" t="s">
        <v>84</v>
      </c>
      <c r="C683" s="32">
        <v>60</v>
      </c>
      <c r="D683" s="22" t="s">
        <v>40</v>
      </c>
    </row>
    <row r="684" spans="1:4" x14ac:dyDescent="0.25">
      <c r="A684" s="30">
        <v>41776</v>
      </c>
      <c r="B684" s="31" t="s">
        <v>29</v>
      </c>
      <c r="C684" s="32">
        <v>180</v>
      </c>
      <c r="D684" s="22" t="s">
        <v>40</v>
      </c>
    </row>
    <row r="685" spans="1:4" x14ac:dyDescent="0.25">
      <c r="A685" s="30">
        <v>41777</v>
      </c>
      <c r="B685" s="31" t="s">
        <v>83</v>
      </c>
      <c r="C685" s="32">
        <v>136.80000000000001</v>
      </c>
      <c r="D685" s="22" t="s">
        <v>40</v>
      </c>
    </row>
    <row r="686" spans="1:4" x14ac:dyDescent="0.25">
      <c r="A686" s="30">
        <v>41778</v>
      </c>
      <c r="B686" s="31" t="s">
        <v>76</v>
      </c>
      <c r="C686" s="32">
        <v>4456.4399999999996</v>
      </c>
      <c r="D686" s="22" t="s">
        <v>75</v>
      </c>
    </row>
    <row r="687" spans="1:4" x14ac:dyDescent="0.25">
      <c r="A687" s="30">
        <v>41778</v>
      </c>
      <c r="B687" s="31" t="s">
        <v>29</v>
      </c>
      <c r="C687" s="32">
        <v>251.0999995842576</v>
      </c>
      <c r="D687" s="22" t="s">
        <v>75</v>
      </c>
    </row>
    <row r="688" spans="1:4" x14ac:dyDescent="0.25">
      <c r="A688" s="30">
        <v>41778</v>
      </c>
      <c r="B688" s="31" t="s">
        <v>85</v>
      </c>
      <c r="C688" s="32">
        <v>934.99999344348907</v>
      </c>
      <c r="D688" s="22" t="s">
        <v>40</v>
      </c>
    </row>
    <row r="689" spans="1:4" x14ac:dyDescent="0.25">
      <c r="A689" s="30">
        <v>41778</v>
      </c>
      <c r="B689" s="31" t="s">
        <v>83</v>
      </c>
      <c r="C689" s="32">
        <v>1274.9999910593033</v>
      </c>
      <c r="D689" s="22" t="s">
        <v>40</v>
      </c>
    </row>
    <row r="690" spans="1:4" x14ac:dyDescent="0.25">
      <c r="A690" s="30">
        <v>41778</v>
      </c>
      <c r="B690" s="31" t="s">
        <v>85</v>
      </c>
      <c r="C690" s="32">
        <v>339.99999761581421</v>
      </c>
      <c r="D690" s="22" t="s">
        <v>40</v>
      </c>
    </row>
    <row r="691" spans="1:4" x14ac:dyDescent="0.25">
      <c r="A691" s="30">
        <v>41781</v>
      </c>
      <c r="B691" s="31" t="s">
        <v>29</v>
      </c>
      <c r="C691" s="32">
        <v>38.249999731779099</v>
      </c>
      <c r="D691" s="22" t="s">
        <v>75</v>
      </c>
    </row>
    <row r="692" spans="1:4" x14ac:dyDescent="0.25">
      <c r="A692" s="30">
        <v>41781</v>
      </c>
      <c r="B692" s="31" t="s">
        <v>84</v>
      </c>
      <c r="C692" s="32">
        <v>91.799999356269836</v>
      </c>
      <c r="D692" s="22" t="s">
        <v>75</v>
      </c>
    </row>
    <row r="693" spans="1:4" x14ac:dyDescent="0.25">
      <c r="A693" s="30">
        <v>41781</v>
      </c>
      <c r="B693" s="31" t="s">
        <v>86</v>
      </c>
      <c r="C693" s="32">
        <v>48.449999660253525</v>
      </c>
      <c r="D693" s="22" t="s">
        <v>75</v>
      </c>
    </row>
    <row r="694" spans="1:4" x14ac:dyDescent="0.25">
      <c r="A694" s="30">
        <v>41781</v>
      </c>
      <c r="B694" s="31" t="s">
        <v>79</v>
      </c>
      <c r="C694" s="32">
        <v>346.79999756813049</v>
      </c>
      <c r="D694" s="22" t="s">
        <v>75</v>
      </c>
    </row>
    <row r="695" spans="1:4" x14ac:dyDescent="0.25">
      <c r="A695" s="30">
        <v>41782</v>
      </c>
      <c r="B695" s="31" t="s">
        <v>86</v>
      </c>
      <c r="C695" s="32">
        <v>319.9999988079071</v>
      </c>
      <c r="D695" s="22" t="s">
        <v>75</v>
      </c>
    </row>
    <row r="696" spans="1:4" x14ac:dyDescent="0.25">
      <c r="A696" s="30">
        <v>41782</v>
      </c>
      <c r="B696" s="31" t="s">
        <v>79</v>
      </c>
      <c r="C696" s="32">
        <v>1279.9999952316284</v>
      </c>
      <c r="D696" s="22" t="s">
        <v>75</v>
      </c>
    </row>
    <row r="697" spans="1:4" x14ac:dyDescent="0.25">
      <c r="A697" s="30">
        <v>41782</v>
      </c>
      <c r="B697" s="31" t="s">
        <v>85</v>
      </c>
      <c r="C697" s="32">
        <v>341.99999872595072</v>
      </c>
      <c r="D697" s="22" t="s">
        <v>75</v>
      </c>
    </row>
    <row r="698" spans="1:4" x14ac:dyDescent="0.25">
      <c r="A698" s="30">
        <v>41782</v>
      </c>
      <c r="B698" s="31" t="s">
        <v>86</v>
      </c>
      <c r="C698" s="32">
        <v>3159</v>
      </c>
      <c r="D698" s="22" t="s">
        <v>40</v>
      </c>
    </row>
    <row r="699" spans="1:4" x14ac:dyDescent="0.25">
      <c r="A699" s="30">
        <v>41782</v>
      </c>
      <c r="B699" s="31" t="s">
        <v>83</v>
      </c>
      <c r="C699" s="32">
        <v>1596</v>
      </c>
      <c r="D699" s="22" t="s">
        <v>40</v>
      </c>
    </row>
    <row r="700" spans="1:4" x14ac:dyDescent="0.25">
      <c r="A700" s="30">
        <v>41782</v>
      </c>
      <c r="B700" s="31" t="s">
        <v>77</v>
      </c>
      <c r="C700" s="32">
        <v>2660</v>
      </c>
      <c r="D700" s="22" t="s">
        <v>40</v>
      </c>
    </row>
    <row r="701" spans="1:4" x14ac:dyDescent="0.25">
      <c r="A701" s="30">
        <v>41782</v>
      </c>
      <c r="B701" s="31" t="s">
        <v>85</v>
      </c>
      <c r="C701" s="32">
        <v>820.95</v>
      </c>
      <c r="D701" s="22" t="s">
        <v>40</v>
      </c>
    </row>
    <row r="702" spans="1:4" x14ac:dyDescent="0.25">
      <c r="A702" s="30">
        <v>41782</v>
      </c>
      <c r="B702" s="31" t="s">
        <v>29</v>
      </c>
      <c r="C702" s="32">
        <v>387.5</v>
      </c>
      <c r="D702" s="22" t="s">
        <v>40</v>
      </c>
    </row>
    <row r="703" spans="1:4" x14ac:dyDescent="0.25">
      <c r="A703" s="30">
        <v>41783</v>
      </c>
      <c r="B703" s="31" t="s">
        <v>76</v>
      </c>
      <c r="C703" s="32">
        <v>1319.1999907493591</v>
      </c>
      <c r="D703" s="22" t="s">
        <v>40</v>
      </c>
    </row>
    <row r="704" spans="1:4" x14ac:dyDescent="0.25">
      <c r="A704" s="30">
        <v>41783</v>
      </c>
      <c r="B704" s="31" t="s">
        <v>86</v>
      </c>
      <c r="C704" s="32">
        <v>872.5</v>
      </c>
      <c r="D704" s="22" t="s">
        <v>40</v>
      </c>
    </row>
    <row r="705" spans="1:4" x14ac:dyDescent="0.25">
      <c r="A705" s="30">
        <v>41783</v>
      </c>
      <c r="B705" s="31" t="s">
        <v>86</v>
      </c>
      <c r="C705" s="32">
        <v>5268</v>
      </c>
      <c r="D705" s="22" t="s">
        <v>40</v>
      </c>
    </row>
    <row r="706" spans="1:4" x14ac:dyDescent="0.25">
      <c r="A706" s="30">
        <v>41783</v>
      </c>
      <c r="B706" s="31" t="s">
        <v>79</v>
      </c>
      <c r="C706" s="32">
        <v>33.999999761581421</v>
      </c>
      <c r="D706" s="22" t="s">
        <v>40</v>
      </c>
    </row>
    <row r="707" spans="1:4" x14ac:dyDescent="0.25">
      <c r="A707" s="30">
        <v>41783</v>
      </c>
      <c r="B707" s="31" t="s">
        <v>79</v>
      </c>
      <c r="C707" s="32">
        <v>2427.5999829769135</v>
      </c>
      <c r="D707" s="22" t="s">
        <v>40</v>
      </c>
    </row>
    <row r="708" spans="1:4" x14ac:dyDescent="0.25">
      <c r="A708" s="30">
        <v>41784</v>
      </c>
      <c r="B708" s="31" t="s">
        <v>84</v>
      </c>
      <c r="C708" s="32">
        <v>1406.2499976716936</v>
      </c>
      <c r="D708" s="22" t="s">
        <v>40</v>
      </c>
    </row>
    <row r="709" spans="1:4" x14ac:dyDescent="0.25">
      <c r="A709" s="30">
        <v>41784</v>
      </c>
      <c r="B709" s="31" t="s">
        <v>84</v>
      </c>
      <c r="C709" s="32">
        <v>694.79999884963036</v>
      </c>
      <c r="D709" s="22" t="s">
        <v>40</v>
      </c>
    </row>
    <row r="710" spans="1:4" x14ac:dyDescent="0.25">
      <c r="A710" s="30">
        <v>41784</v>
      </c>
      <c r="B710" s="31" t="s">
        <v>77</v>
      </c>
      <c r="C710" s="32">
        <v>280</v>
      </c>
      <c r="D710" s="22" t="s">
        <v>40</v>
      </c>
    </row>
    <row r="711" spans="1:4" x14ac:dyDescent="0.25">
      <c r="A711" s="30">
        <v>41784</v>
      </c>
      <c r="B711" s="31" t="s">
        <v>77</v>
      </c>
      <c r="C711" s="32">
        <v>42</v>
      </c>
      <c r="D711" s="22" t="s">
        <v>40</v>
      </c>
    </row>
    <row r="712" spans="1:4" x14ac:dyDescent="0.25">
      <c r="A712" s="30">
        <v>41784</v>
      </c>
      <c r="B712" s="31" t="s">
        <v>79</v>
      </c>
      <c r="C712" s="32">
        <v>220</v>
      </c>
      <c r="D712" s="22" t="s">
        <v>40</v>
      </c>
    </row>
    <row r="713" spans="1:4" x14ac:dyDescent="0.25">
      <c r="A713" s="30">
        <v>41784</v>
      </c>
      <c r="B713" s="31" t="s">
        <v>29</v>
      </c>
      <c r="C713" s="32">
        <v>90</v>
      </c>
      <c r="D713" s="22" t="s">
        <v>40</v>
      </c>
    </row>
    <row r="714" spans="1:4" x14ac:dyDescent="0.25">
      <c r="A714" s="30">
        <v>41785</v>
      </c>
      <c r="B714" s="31" t="s">
        <v>29</v>
      </c>
      <c r="C714" s="32">
        <v>22.5</v>
      </c>
      <c r="D714" s="22" t="s">
        <v>40</v>
      </c>
    </row>
    <row r="715" spans="1:4" x14ac:dyDescent="0.25">
      <c r="A715" s="30">
        <v>41785</v>
      </c>
      <c r="B715" s="31" t="s">
        <v>29</v>
      </c>
      <c r="C715" s="32">
        <v>3952.5</v>
      </c>
      <c r="D715" s="22" t="s">
        <v>40</v>
      </c>
    </row>
    <row r="716" spans="1:4" x14ac:dyDescent="0.25">
      <c r="A716" s="30">
        <v>41785</v>
      </c>
      <c r="B716" s="31" t="s">
        <v>85</v>
      </c>
      <c r="C716" s="32">
        <v>175.05</v>
      </c>
      <c r="D716" s="22" t="s">
        <v>40</v>
      </c>
    </row>
    <row r="717" spans="1:4" x14ac:dyDescent="0.25">
      <c r="A717" s="30">
        <v>41788</v>
      </c>
      <c r="B717" s="31" t="s">
        <v>84</v>
      </c>
      <c r="C717" s="32">
        <v>471.1999996304512</v>
      </c>
      <c r="D717" s="22" t="s">
        <v>75</v>
      </c>
    </row>
    <row r="718" spans="1:4" x14ac:dyDescent="0.25">
      <c r="A718" s="30">
        <v>41788</v>
      </c>
      <c r="B718" s="31" t="s">
        <v>77</v>
      </c>
      <c r="C718" s="32">
        <v>1520</v>
      </c>
      <c r="D718" s="22" t="s">
        <v>75</v>
      </c>
    </row>
    <row r="719" spans="1:4" x14ac:dyDescent="0.25">
      <c r="A719" s="30">
        <v>41788</v>
      </c>
      <c r="B719" s="31" t="s">
        <v>79</v>
      </c>
      <c r="C719" s="32">
        <v>322.99999974668026</v>
      </c>
      <c r="D719" s="22" t="s">
        <v>75</v>
      </c>
    </row>
    <row r="720" spans="1:4" x14ac:dyDescent="0.25">
      <c r="A720" s="30">
        <v>41789</v>
      </c>
      <c r="B720" s="31" t="s">
        <v>29</v>
      </c>
      <c r="C720" s="32">
        <v>36</v>
      </c>
      <c r="D720" s="22" t="s">
        <v>75</v>
      </c>
    </row>
    <row r="721" spans="1:4" x14ac:dyDescent="0.25">
      <c r="A721" s="30">
        <v>41789</v>
      </c>
      <c r="B721" s="31" t="s">
        <v>76</v>
      </c>
      <c r="C721" s="32">
        <v>164</v>
      </c>
      <c r="D721" s="22" t="s">
        <v>75</v>
      </c>
    </row>
    <row r="722" spans="1:4" x14ac:dyDescent="0.25">
      <c r="A722" s="30">
        <v>41789</v>
      </c>
      <c r="B722" s="31" t="s">
        <v>29</v>
      </c>
      <c r="C722" s="32">
        <v>54</v>
      </c>
      <c r="D722" s="22" t="s">
        <v>40</v>
      </c>
    </row>
    <row r="723" spans="1:4" x14ac:dyDescent="0.25">
      <c r="A723" s="30">
        <v>41789</v>
      </c>
      <c r="B723" s="31" t="s">
        <v>84</v>
      </c>
      <c r="C723" s="32">
        <v>96.5</v>
      </c>
      <c r="D723" s="22" t="s">
        <v>40</v>
      </c>
    </row>
    <row r="724" spans="1:4" x14ac:dyDescent="0.25">
      <c r="A724" s="30">
        <v>41789</v>
      </c>
      <c r="B724" s="31" t="s">
        <v>86</v>
      </c>
      <c r="C724" s="32">
        <v>75</v>
      </c>
      <c r="D724" s="22" t="s">
        <v>40</v>
      </c>
    </row>
    <row r="725" spans="1:4" x14ac:dyDescent="0.25">
      <c r="A725" s="30">
        <v>41790</v>
      </c>
      <c r="B725" s="31" t="s">
        <v>29</v>
      </c>
      <c r="C725" s="32">
        <v>575.99999785423279</v>
      </c>
      <c r="D725" s="22" t="s">
        <v>40</v>
      </c>
    </row>
    <row r="726" spans="1:4" x14ac:dyDescent="0.25">
      <c r="A726" s="30">
        <v>41790</v>
      </c>
      <c r="B726" s="31" t="s">
        <v>85</v>
      </c>
      <c r="C726" s="32">
        <v>960</v>
      </c>
      <c r="D726" s="22" t="s">
        <v>40</v>
      </c>
    </row>
    <row r="727" spans="1:4" x14ac:dyDescent="0.25">
      <c r="A727" s="30">
        <v>41790</v>
      </c>
      <c r="B727" s="31" t="s">
        <v>84</v>
      </c>
      <c r="C727" s="32">
        <v>414.23999845683574</v>
      </c>
      <c r="D727" s="22" t="s">
        <v>40</v>
      </c>
    </row>
    <row r="728" spans="1:4" x14ac:dyDescent="0.25">
      <c r="A728" s="30">
        <v>41790</v>
      </c>
      <c r="B728" s="31" t="s">
        <v>84</v>
      </c>
      <c r="C728" s="32">
        <v>367.99999862909317</v>
      </c>
      <c r="D728" s="22" t="s">
        <v>40</v>
      </c>
    </row>
    <row r="729" spans="1:4" x14ac:dyDescent="0.25">
      <c r="A729" s="30">
        <v>41791</v>
      </c>
      <c r="B729" s="31" t="s">
        <v>76</v>
      </c>
      <c r="C729" s="32">
        <v>877.49999854713678</v>
      </c>
      <c r="D729" s="22" t="s">
        <v>75</v>
      </c>
    </row>
    <row r="730" spans="1:4" x14ac:dyDescent="0.25">
      <c r="A730" s="30">
        <v>41791</v>
      </c>
      <c r="B730" s="31" t="s">
        <v>86</v>
      </c>
      <c r="C730" s="32">
        <v>1093.4999981895089</v>
      </c>
      <c r="D730" s="22" t="s">
        <v>75</v>
      </c>
    </row>
    <row r="731" spans="1:4" x14ac:dyDescent="0.25">
      <c r="A731" s="30">
        <v>41791</v>
      </c>
      <c r="B731" s="31" t="s">
        <v>84</v>
      </c>
      <c r="C731" s="32">
        <v>421.19999930262566</v>
      </c>
      <c r="D731" s="22" t="s">
        <v>75</v>
      </c>
    </row>
    <row r="732" spans="1:4" x14ac:dyDescent="0.25">
      <c r="A732" s="30">
        <v>41791</v>
      </c>
      <c r="B732" s="31" t="s">
        <v>84</v>
      </c>
      <c r="C732" s="32">
        <v>52.109999913722277</v>
      </c>
      <c r="D732" s="22" t="s">
        <v>75</v>
      </c>
    </row>
    <row r="733" spans="1:4" x14ac:dyDescent="0.25">
      <c r="A733" s="30">
        <v>41791</v>
      </c>
      <c r="B733" s="31" t="s">
        <v>84</v>
      </c>
      <c r="C733" s="32">
        <v>62</v>
      </c>
      <c r="D733" s="22" t="s">
        <v>40</v>
      </c>
    </row>
    <row r="734" spans="1:4" x14ac:dyDescent="0.25">
      <c r="A734" s="30">
        <v>41791</v>
      </c>
      <c r="B734" s="31" t="s">
        <v>84</v>
      </c>
      <c r="C734" s="32">
        <v>258.89999999999998</v>
      </c>
      <c r="D734" s="22" t="s">
        <v>40</v>
      </c>
    </row>
    <row r="735" spans="1:4" x14ac:dyDescent="0.25">
      <c r="A735" s="30">
        <v>41791</v>
      </c>
      <c r="B735" s="31" t="s">
        <v>29</v>
      </c>
      <c r="C735" s="32">
        <v>2760</v>
      </c>
      <c r="D735" s="22" t="s">
        <v>40</v>
      </c>
    </row>
    <row r="736" spans="1:4" x14ac:dyDescent="0.25">
      <c r="A736" s="30">
        <v>41791</v>
      </c>
      <c r="B736" s="31" t="s">
        <v>76</v>
      </c>
      <c r="C736" s="32">
        <v>111.75</v>
      </c>
      <c r="D736" s="22" t="s">
        <v>40</v>
      </c>
    </row>
    <row r="737" spans="1:4" x14ac:dyDescent="0.25">
      <c r="A737" s="30">
        <v>41792</v>
      </c>
      <c r="B737" s="31" t="s">
        <v>84</v>
      </c>
      <c r="C737" s="32">
        <v>570</v>
      </c>
      <c r="D737" s="22" t="s">
        <v>40</v>
      </c>
    </row>
    <row r="738" spans="1:4" x14ac:dyDescent="0.25">
      <c r="A738" s="30">
        <v>41792</v>
      </c>
      <c r="B738" s="31" t="s">
        <v>84</v>
      </c>
      <c r="C738" s="32">
        <v>248.39999958872795</v>
      </c>
      <c r="D738" s="22" t="s">
        <v>40</v>
      </c>
    </row>
    <row r="739" spans="1:4" x14ac:dyDescent="0.25">
      <c r="A739" s="30">
        <v>41795</v>
      </c>
      <c r="B739" s="31" t="s">
        <v>29</v>
      </c>
      <c r="C739" s="32">
        <v>122.39999914169312</v>
      </c>
      <c r="D739" s="22" t="s">
        <v>40</v>
      </c>
    </row>
    <row r="740" spans="1:4" x14ac:dyDescent="0.25">
      <c r="A740" s="30">
        <v>41795</v>
      </c>
      <c r="B740" s="31" t="s">
        <v>84</v>
      </c>
      <c r="C740" s="32">
        <v>60</v>
      </c>
      <c r="D740" s="22" t="s">
        <v>40</v>
      </c>
    </row>
    <row r="741" spans="1:4" x14ac:dyDescent="0.25">
      <c r="A741" s="30">
        <v>41795</v>
      </c>
      <c r="B741" s="31" t="s">
        <v>77</v>
      </c>
      <c r="C741" s="32">
        <v>968.9999932050705</v>
      </c>
      <c r="D741" s="22" t="s">
        <v>40</v>
      </c>
    </row>
    <row r="742" spans="1:4" x14ac:dyDescent="0.25">
      <c r="A742" s="30">
        <v>41795</v>
      </c>
      <c r="B742" s="31" t="s">
        <v>85</v>
      </c>
      <c r="C742" s="32">
        <v>989.99999836087227</v>
      </c>
      <c r="D742" s="22" t="s">
        <v>75</v>
      </c>
    </row>
    <row r="743" spans="1:4" x14ac:dyDescent="0.25">
      <c r="A743" s="30">
        <v>41795</v>
      </c>
      <c r="B743" s="31" t="s">
        <v>84</v>
      </c>
      <c r="C743" s="32">
        <v>512.99999915063381</v>
      </c>
      <c r="D743" s="22" t="s">
        <v>75</v>
      </c>
    </row>
    <row r="744" spans="1:4" x14ac:dyDescent="0.25">
      <c r="A744" s="30">
        <v>41796</v>
      </c>
      <c r="B744" s="31" t="s">
        <v>79</v>
      </c>
      <c r="C744" s="32">
        <v>63</v>
      </c>
      <c r="D744" s="22" t="s">
        <v>75</v>
      </c>
    </row>
    <row r="745" spans="1:4" x14ac:dyDescent="0.25">
      <c r="A745" s="30">
        <v>41796</v>
      </c>
      <c r="B745" s="31" t="s">
        <v>79</v>
      </c>
      <c r="C745" s="32">
        <v>15.999999940395355</v>
      </c>
      <c r="D745" s="22" t="s">
        <v>75</v>
      </c>
    </row>
    <row r="746" spans="1:4" x14ac:dyDescent="0.25">
      <c r="A746" s="30">
        <v>41796</v>
      </c>
      <c r="B746" s="31" t="s">
        <v>79</v>
      </c>
      <c r="C746" s="32">
        <v>313.2</v>
      </c>
      <c r="D746" s="22" t="s">
        <v>75</v>
      </c>
    </row>
    <row r="747" spans="1:4" x14ac:dyDescent="0.25">
      <c r="A747" s="30">
        <v>41797</v>
      </c>
      <c r="B747" s="31" t="s">
        <v>76</v>
      </c>
      <c r="C747" s="32">
        <v>336</v>
      </c>
      <c r="D747" s="22" t="s">
        <v>75</v>
      </c>
    </row>
    <row r="748" spans="1:4" x14ac:dyDescent="0.25">
      <c r="A748" s="30">
        <v>41797</v>
      </c>
      <c r="B748" s="31" t="s">
        <v>86</v>
      </c>
      <c r="C748" s="32">
        <v>250</v>
      </c>
      <c r="D748" s="22" t="s">
        <v>75</v>
      </c>
    </row>
    <row r="749" spans="1:4" x14ac:dyDescent="0.25">
      <c r="A749" s="30">
        <v>41797</v>
      </c>
      <c r="B749" s="31" t="s">
        <v>79</v>
      </c>
      <c r="C749" s="32">
        <v>360</v>
      </c>
      <c r="D749" s="22" t="s">
        <v>75</v>
      </c>
    </row>
    <row r="750" spans="1:4" x14ac:dyDescent="0.25">
      <c r="A750" s="30">
        <v>41798</v>
      </c>
      <c r="B750" s="31" t="s">
        <v>76</v>
      </c>
      <c r="C750" s="32">
        <v>1560</v>
      </c>
      <c r="D750" s="22" t="s">
        <v>40</v>
      </c>
    </row>
    <row r="751" spans="1:4" x14ac:dyDescent="0.25">
      <c r="A751" s="30">
        <v>41798</v>
      </c>
      <c r="B751" s="31" t="s">
        <v>29</v>
      </c>
      <c r="C751" s="32">
        <v>1150</v>
      </c>
      <c r="D751" s="22" t="s">
        <v>40</v>
      </c>
    </row>
    <row r="752" spans="1:4" x14ac:dyDescent="0.25">
      <c r="A752" s="30">
        <v>41798</v>
      </c>
      <c r="B752" s="31" t="s">
        <v>85</v>
      </c>
      <c r="C752" s="32">
        <v>570</v>
      </c>
      <c r="D752" s="22" t="s">
        <v>40</v>
      </c>
    </row>
    <row r="753" spans="1:4" x14ac:dyDescent="0.25">
      <c r="A753" s="30">
        <v>41798</v>
      </c>
      <c r="B753" s="31" t="s">
        <v>29</v>
      </c>
      <c r="C753" s="32">
        <v>900</v>
      </c>
      <c r="D753" s="22" t="s">
        <v>40</v>
      </c>
    </row>
    <row r="754" spans="1:4" x14ac:dyDescent="0.25">
      <c r="A754" s="30">
        <v>41798</v>
      </c>
      <c r="B754" s="31" t="s">
        <v>79</v>
      </c>
      <c r="C754" s="32">
        <v>110</v>
      </c>
      <c r="D754" s="22" t="s">
        <v>75</v>
      </c>
    </row>
    <row r="755" spans="1:4" x14ac:dyDescent="0.25">
      <c r="A755" s="30">
        <v>41799</v>
      </c>
      <c r="B755" s="31" t="s">
        <v>84</v>
      </c>
      <c r="C755" s="32">
        <v>388.35</v>
      </c>
      <c r="D755" s="22" t="s">
        <v>75</v>
      </c>
    </row>
    <row r="756" spans="1:4" x14ac:dyDescent="0.25">
      <c r="A756" s="30">
        <v>41799</v>
      </c>
      <c r="B756" s="31" t="s">
        <v>85</v>
      </c>
      <c r="C756" s="32">
        <v>408</v>
      </c>
      <c r="D756" s="22" t="s">
        <v>75</v>
      </c>
    </row>
    <row r="757" spans="1:4" x14ac:dyDescent="0.25">
      <c r="A757" s="30">
        <v>41802</v>
      </c>
      <c r="B757" s="31" t="s">
        <v>85</v>
      </c>
      <c r="C757" s="32">
        <v>1044.9999991804361</v>
      </c>
      <c r="D757" s="22" t="s">
        <v>40</v>
      </c>
    </row>
    <row r="758" spans="1:4" x14ac:dyDescent="0.25">
      <c r="A758" s="30">
        <v>41802</v>
      </c>
      <c r="B758" s="31" t="s">
        <v>79</v>
      </c>
      <c r="C758" s="32">
        <v>835.2</v>
      </c>
      <c r="D758" s="22" t="s">
        <v>40</v>
      </c>
    </row>
    <row r="759" spans="1:4" x14ac:dyDescent="0.25">
      <c r="A759" s="30">
        <v>41802</v>
      </c>
      <c r="B759" s="31" t="s">
        <v>84</v>
      </c>
      <c r="C759" s="32">
        <v>341.9999997317791</v>
      </c>
      <c r="D759" s="22" t="s">
        <v>40</v>
      </c>
    </row>
    <row r="760" spans="1:4" x14ac:dyDescent="0.25">
      <c r="A760" s="30">
        <v>41802</v>
      </c>
      <c r="B760" s="31" t="s">
        <v>84</v>
      </c>
      <c r="C760" s="32">
        <v>258.89999999999998</v>
      </c>
      <c r="D760" s="22" t="s">
        <v>40</v>
      </c>
    </row>
    <row r="761" spans="1:4" x14ac:dyDescent="0.25">
      <c r="A761" s="30">
        <v>41802</v>
      </c>
      <c r="B761" s="31" t="s">
        <v>84</v>
      </c>
      <c r="C761" s="32">
        <v>147.19999945163727</v>
      </c>
      <c r="D761" s="22" t="s">
        <v>40</v>
      </c>
    </row>
    <row r="762" spans="1:4" x14ac:dyDescent="0.25">
      <c r="A762" s="30">
        <v>41802</v>
      </c>
      <c r="B762" s="31" t="s">
        <v>76</v>
      </c>
      <c r="C762" s="32">
        <v>59.599999777972698</v>
      </c>
      <c r="D762" s="22" t="s">
        <v>40</v>
      </c>
    </row>
    <row r="763" spans="1:4" x14ac:dyDescent="0.25">
      <c r="A763" s="30">
        <v>41803</v>
      </c>
      <c r="B763" s="31" t="s">
        <v>79</v>
      </c>
      <c r="C763" s="32">
        <v>944.99999843537807</v>
      </c>
      <c r="D763" s="22" t="s">
        <v>40</v>
      </c>
    </row>
    <row r="764" spans="1:4" x14ac:dyDescent="0.25">
      <c r="A764" s="30">
        <v>41803</v>
      </c>
      <c r="B764" s="31" t="s">
        <v>84</v>
      </c>
      <c r="C764" s="32">
        <v>165.59999972581863</v>
      </c>
      <c r="D764" s="22" t="s">
        <v>40</v>
      </c>
    </row>
    <row r="765" spans="1:4" x14ac:dyDescent="0.25">
      <c r="A765" s="30">
        <v>41803</v>
      </c>
      <c r="B765" s="31" t="s">
        <v>77</v>
      </c>
      <c r="C765" s="32">
        <v>87.749999854713678</v>
      </c>
      <c r="D765" s="22" t="s">
        <v>40</v>
      </c>
    </row>
    <row r="766" spans="1:4" x14ac:dyDescent="0.25">
      <c r="A766" s="30">
        <v>41803</v>
      </c>
      <c r="B766" s="31" t="s">
        <v>79</v>
      </c>
      <c r="C766" s="32">
        <v>742.4999987706542</v>
      </c>
      <c r="D766" s="22" t="s">
        <v>40</v>
      </c>
    </row>
    <row r="767" spans="1:4" x14ac:dyDescent="0.25">
      <c r="A767" s="30">
        <v>41804</v>
      </c>
      <c r="B767" s="31" t="s">
        <v>79</v>
      </c>
      <c r="C767" s="32">
        <v>427.5</v>
      </c>
      <c r="D767" s="22" t="s">
        <v>40</v>
      </c>
    </row>
    <row r="768" spans="1:4" x14ac:dyDescent="0.25">
      <c r="A768" s="30">
        <v>41804</v>
      </c>
      <c r="B768" s="31" t="s">
        <v>79</v>
      </c>
      <c r="C768" s="32">
        <v>250</v>
      </c>
      <c r="D768" s="22" t="s">
        <v>40</v>
      </c>
    </row>
    <row r="769" spans="1:4" x14ac:dyDescent="0.25">
      <c r="A769" s="30">
        <v>41804</v>
      </c>
      <c r="B769" s="31" t="s">
        <v>79</v>
      </c>
      <c r="C769" s="32">
        <v>75</v>
      </c>
      <c r="D769" s="22" t="s">
        <v>40</v>
      </c>
    </row>
    <row r="770" spans="1:4" x14ac:dyDescent="0.25">
      <c r="A770" s="30">
        <v>41804</v>
      </c>
      <c r="B770" s="31" t="s">
        <v>79</v>
      </c>
      <c r="C770" s="32">
        <v>892.5</v>
      </c>
      <c r="D770" s="22" t="s">
        <v>40</v>
      </c>
    </row>
    <row r="771" spans="1:4" x14ac:dyDescent="0.25">
      <c r="A771" s="30">
        <v>41804</v>
      </c>
      <c r="B771" s="31" t="s">
        <v>79</v>
      </c>
      <c r="C771" s="32">
        <v>375</v>
      </c>
      <c r="D771" s="22" t="s">
        <v>40</v>
      </c>
    </row>
    <row r="772" spans="1:4" x14ac:dyDescent="0.25">
      <c r="A772" s="30">
        <v>41804</v>
      </c>
      <c r="B772" s="31" t="s">
        <v>83</v>
      </c>
      <c r="C772" s="32">
        <v>318</v>
      </c>
      <c r="D772" s="22" t="s">
        <v>40</v>
      </c>
    </row>
    <row r="773" spans="1:4" x14ac:dyDescent="0.25">
      <c r="A773" s="30">
        <v>41804</v>
      </c>
      <c r="B773" s="31" t="s">
        <v>84</v>
      </c>
      <c r="C773" s="32">
        <v>265</v>
      </c>
      <c r="D773" s="22" t="s">
        <v>40</v>
      </c>
    </row>
    <row r="774" spans="1:4" x14ac:dyDescent="0.25">
      <c r="A774" s="30">
        <v>41804</v>
      </c>
      <c r="B774" s="31" t="s">
        <v>79</v>
      </c>
      <c r="C774" s="32">
        <v>730.8</v>
      </c>
      <c r="D774" s="22" t="s">
        <v>40</v>
      </c>
    </row>
    <row r="775" spans="1:4" x14ac:dyDescent="0.25">
      <c r="A775" s="30">
        <v>41804</v>
      </c>
      <c r="B775" s="31" t="s">
        <v>84</v>
      </c>
      <c r="C775" s="32">
        <v>135</v>
      </c>
      <c r="D775" s="22" t="s">
        <v>40</v>
      </c>
    </row>
    <row r="776" spans="1:4" x14ac:dyDescent="0.25">
      <c r="A776" s="30">
        <v>41805</v>
      </c>
      <c r="B776" s="31" t="s">
        <v>29</v>
      </c>
      <c r="C776" s="32">
        <v>105</v>
      </c>
      <c r="D776" s="22" t="s">
        <v>75</v>
      </c>
    </row>
    <row r="777" spans="1:4" x14ac:dyDescent="0.25">
      <c r="A777" s="30">
        <v>41805</v>
      </c>
      <c r="B777" s="31" t="s">
        <v>79</v>
      </c>
      <c r="C777" s="32">
        <v>34.799999999999997</v>
      </c>
      <c r="D777" s="22" t="s">
        <v>75</v>
      </c>
    </row>
    <row r="778" spans="1:4" x14ac:dyDescent="0.25">
      <c r="A778" s="30">
        <v>41806</v>
      </c>
      <c r="B778" s="31" t="s">
        <v>84</v>
      </c>
      <c r="C778" s="32">
        <v>48</v>
      </c>
      <c r="D778" s="22" t="s">
        <v>75</v>
      </c>
    </row>
    <row r="779" spans="1:4" x14ac:dyDescent="0.25">
      <c r="A779" s="30">
        <v>41806</v>
      </c>
      <c r="B779" s="31" t="s">
        <v>86</v>
      </c>
      <c r="C779" s="32">
        <v>150</v>
      </c>
      <c r="D779" s="22" t="s">
        <v>75</v>
      </c>
    </row>
    <row r="780" spans="1:4" x14ac:dyDescent="0.25">
      <c r="A780" s="30">
        <v>41806</v>
      </c>
      <c r="B780" s="31" t="s">
        <v>79</v>
      </c>
      <c r="C780" s="32">
        <v>37.5</v>
      </c>
      <c r="D780" s="22" t="s">
        <v>75</v>
      </c>
    </row>
    <row r="781" spans="1:4" x14ac:dyDescent="0.25">
      <c r="A781" s="30">
        <v>41806</v>
      </c>
      <c r="B781" s="31" t="s">
        <v>86</v>
      </c>
      <c r="C781" s="32">
        <v>120</v>
      </c>
      <c r="D781" s="22" t="s">
        <v>75</v>
      </c>
    </row>
    <row r="782" spans="1:4" x14ac:dyDescent="0.25">
      <c r="A782" s="30">
        <v>41809</v>
      </c>
      <c r="B782" s="31" t="s">
        <v>85</v>
      </c>
      <c r="C782" s="32">
        <v>600</v>
      </c>
      <c r="D782" s="22" t="s">
        <v>40</v>
      </c>
    </row>
    <row r="783" spans="1:4" x14ac:dyDescent="0.25">
      <c r="A783" s="30">
        <v>41809</v>
      </c>
      <c r="B783" s="31" t="s">
        <v>86</v>
      </c>
      <c r="C783" s="32">
        <v>1249.2</v>
      </c>
      <c r="D783" s="22" t="s">
        <v>40</v>
      </c>
    </row>
    <row r="784" spans="1:4" x14ac:dyDescent="0.25">
      <c r="A784" s="30">
        <v>41809</v>
      </c>
      <c r="B784" s="31" t="s">
        <v>29</v>
      </c>
      <c r="C784" s="32">
        <v>7905</v>
      </c>
      <c r="D784" s="22" t="s">
        <v>40</v>
      </c>
    </row>
    <row r="785" spans="1:4" x14ac:dyDescent="0.25">
      <c r="A785" s="30">
        <v>41809</v>
      </c>
      <c r="B785" s="31" t="s">
        <v>86</v>
      </c>
      <c r="C785" s="32">
        <v>437.5</v>
      </c>
      <c r="D785" s="22" t="s">
        <v>40</v>
      </c>
    </row>
    <row r="786" spans="1:4" x14ac:dyDescent="0.25">
      <c r="A786" s="30">
        <v>41809</v>
      </c>
      <c r="B786" s="31" t="s">
        <v>29</v>
      </c>
      <c r="C786" s="32">
        <v>141.74999976530671</v>
      </c>
      <c r="D786" s="22" t="s">
        <v>40</v>
      </c>
    </row>
    <row r="787" spans="1:4" x14ac:dyDescent="0.25">
      <c r="A787" s="30">
        <v>41809</v>
      </c>
      <c r="B787" s="31" t="s">
        <v>29</v>
      </c>
      <c r="C787" s="32">
        <v>948.59999842941761</v>
      </c>
      <c r="D787" s="22" t="s">
        <v>40</v>
      </c>
    </row>
    <row r="788" spans="1:4" x14ac:dyDescent="0.25">
      <c r="A788" s="30">
        <v>41809</v>
      </c>
      <c r="B788" s="31" t="s">
        <v>85</v>
      </c>
      <c r="C788" s="32">
        <v>682.01999887079</v>
      </c>
      <c r="D788" s="22" t="s">
        <v>40</v>
      </c>
    </row>
    <row r="789" spans="1:4" x14ac:dyDescent="0.25">
      <c r="A789" s="30">
        <v>41809</v>
      </c>
      <c r="B789" s="31" t="s">
        <v>79</v>
      </c>
      <c r="C789" s="32">
        <v>174.14999971166253</v>
      </c>
      <c r="D789" s="22" t="s">
        <v>40</v>
      </c>
    </row>
    <row r="790" spans="1:4" x14ac:dyDescent="0.25">
      <c r="A790" s="30">
        <v>41810</v>
      </c>
      <c r="B790" s="31" t="s">
        <v>79</v>
      </c>
      <c r="C790" s="32">
        <v>299.24999976530671</v>
      </c>
      <c r="D790" s="22" t="s">
        <v>40</v>
      </c>
    </row>
    <row r="791" spans="1:4" x14ac:dyDescent="0.25">
      <c r="A791" s="30">
        <v>41810</v>
      </c>
      <c r="B791" s="31" t="s">
        <v>76</v>
      </c>
      <c r="C791" s="32">
        <v>169.85999986678362</v>
      </c>
      <c r="D791" s="22" t="s">
        <v>40</v>
      </c>
    </row>
    <row r="792" spans="1:4" x14ac:dyDescent="0.25">
      <c r="A792" s="30">
        <v>41811</v>
      </c>
      <c r="B792" s="31" t="s">
        <v>79</v>
      </c>
      <c r="C792" s="32">
        <v>968.9999932050705</v>
      </c>
      <c r="D792" s="22" t="s">
        <v>40</v>
      </c>
    </row>
    <row r="793" spans="1:4" x14ac:dyDescent="0.25">
      <c r="A793" s="30">
        <v>41811</v>
      </c>
      <c r="B793" s="31" t="s">
        <v>77</v>
      </c>
      <c r="C793" s="32">
        <v>535.49999624490738</v>
      </c>
      <c r="D793" s="22" t="s">
        <v>40</v>
      </c>
    </row>
    <row r="794" spans="1:4" x14ac:dyDescent="0.25">
      <c r="A794" s="30">
        <v>41811</v>
      </c>
      <c r="B794" s="31" t="s">
        <v>83</v>
      </c>
      <c r="C794" s="32">
        <v>319.2</v>
      </c>
      <c r="D794" s="22" t="s">
        <v>40</v>
      </c>
    </row>
    <row r="795" spans="1:4" x14ac:dyDescent="0.25">
      <c r="A795" s="30">
        <v>41811</v>
      </c>
      <c r="B795" s="31" t="s">
        <v>29</v>
      </c>
      <c r="C795" s="32">
        <v>98</v>
      </c>
      <c r="D795" s="22" t="s">
        <v>40</v>
      </c>
    </row>
    <row r="796" spans="1:4" x14ac:dyDescent="0.25">
      <c r="A796" s="30">
        <v>41812</v>
      </c>
      <c r="B796" s="31" t="s">
        <v>79</v>
      </c>
      <c r="C796" s="32">
        <v>210</v>
      </c>
      <c r="D796" s="22" t="s">
        <v>40</v>
      </c>
    </row>
    <row r="797" spans="1:4" x14ac:dyDescent="0.25">
      <c r="A797" s="30">
        <v>41813</v>
      </c>
      <c r="B797" s="31" t="s">
        <v>83</v>
      </c>
      <c r="C797" s="32">
        <v>300</v>
      </c>
      <c r="D797" s="22" t="s">
        <v>40</v>
      </c>
    </row>
    <row r="798" spans="1:4" x14ac:dyDescent="0.25">
      <c r="A798" s="30">
        <v>41813</v>
      </c>
      <c r="B798" s="31" t="s">
        <v>29</v>
      </c>
      <c r="C798" s="32">
        <v>540</v>
      </c>
      <c r="D798" s="22" t="s">
        <v>40</v>
      </c>
    </row>
    <row r="799" spans="1:4" x14ac:dyDescent="0.25">
      <c r="A799" s="30">
        <v>41813</v>
      </c>
      <c r="B799" s="31" t="s">
        <v>86</v>
      </c>
      <c r="C799" s="32">
        <v>1972</v>
      </c>
      <c r="D799" s="22" t="s">
        <v>40</v>
      </c>
    </row>
    <row r="800" spans="1:4" x14ac:dyDescent="0.25">
      <c r="A800" s="30">
        <v>41813</v>
      </c>
      <c r="B800" s="31" t="s">
        <v>79</v>
      </c>
      <c r="C800" s="32">
        <v>652.79999542236328</v>
      </c>
      <c r="D800" s="22" t="s">
        <v>40</v>
      </c>
    </row>
    <row r="801" spans="1:4" x14ac:dyDescent="0.25">
      <c r="A801" s="30">
        <v>41813</v>
      </c>
      <c r="B801" s="31" t="s">
        <v>84</v>
      </c>
      <c r="C801" s="32">
        <v>1140</v>
      </c>
      <c r="D801" s="22" t="s">
        <v>40</v>
      </c>
    </row>
    <row r="802" spans="1:4" x14ac:dyDescent="0.25">
      <c r="A802" s="30">
        <v>41816</v>
      </c>
      <c r="B802" s="31" t="s">
        <v>29</v>
      </c>
      <c r="C802" s="32">
        <v>105</v>
      </c>
      <c r="D802" s="22" t="s">
        <v>40</v>
      </c>
    </row>
    <row r="803" spans="1:4" x14ac:dyDescent="0.25">
      <c r="A803" s="30">
        <v>41816</v>
      </c>
      <c r="B803" s="31" t="s">
        <v>84</v>
      </c>
      <c r="C803" s="32">
        <v>135.1</v>
      </c>
      <c r="D803" s="22" t="s">
        <v>40</v>
      </c>
    </row>
    <row r="804" spans="1:4" x14ac:dyDescent="0.25">
      <c r="A804" s="30">
        <v>41817</v>
      </c>
      <c r="B804" s="31" t="s">
        <v>79</v>
      </c>
      <c r="C804" s="32">
        <v>584.37499590218067</v>
      </c>
      <c r="D804" s="22" t="s">
        <v>75</v>
      </c>
    </row>
    <row r="805" spans="1:4" x14ac:dyDescent="0.25">
      <c r="A805" s="30">
        <v>41817</v>
      </c>
      <c r="B805" s="31" t="s">
        <v>84</v>
      </c>
      <c r="C805" s="32">
        <v>807.49999433755875</v>
      </c>
      <c r="D805" s="22" t="s">
        <v>75</v>
      </c>
    </row>
    <row r="806" spans="1:4" x14ac:dyDescent="0.25">
      <c r="A806" s="30">
        <v>41817</v>
      </c>
      <c r="B806" s="31" t="s">
        <v>83</v>
      </c>
      <c r="C806" s="32">
        <v>2162.3999848365784</v>
      </c>
      <c r="D806" s="22" t="s">
        <v>75</v>
      </c>
    </row>
    <row r="807" spans="1:4" x14ac:dyDescent="0.25">
      <c r="A807" s="30">
        <v>41818</v>
      </c>
      <c r="B807" s="31" t="s">
        <v>76</v>
      </c>
      <c r="C807" s="32">
        <v>280.79999953508377</v>
      </c>
      <c r="D807" s="22" t="s">
        <v>75</v>
      </c>
    </row>
    <row r="808" spans="1:4" x14ac:dyDescent="0.25">
      <c r="A808" s="30">
        <v>41818</v>
      </c>
      <c r="B808" s="31" t="s">
        <v>86</v>
      </c>
      <c r="C808" s="32">
        <v>92</v>
      </c>
      <c r="D808" s="22" t="s">
        <v>75</v>
      </c>
    </row>
    <row r="809" spans="1:4" x14ac:dyDescent="0.25">
      <c r="A809" s="30">
        <v>41818</v>
      </c>
      <c r="B809" s="31" t="s">
        <v>86</v>
      </c>
      <c r="C809" s="32">
        <v>53.999999910593033</v>
      </c>
      <c r="D809" s="22" t="s">
        <v>75</v>
      </c>
    </row>
    <row r="810" spans="1:4" x14ac:dyDescent="0.25">
      <c r="A810" s="30">
        <v>41818</v>
      </c>
      <c r="B810" s="31" t="s">
        <v>85</v>
      </c>
      <c r="C810" s="32">
        <v>256.49999957531691</v>
      </c>
      <c r="D810" s="22" t="s">
        <v>75</v>
      </c>
    </row>
    <row r="811" spans="1:4" x14ac:dyDescent="0.25">
      <c r="A811" s="30">
        <v>41818</v>
      </c>
      <c r="B811" s="31" t="s">
        <v>86</v>
      </c>
      <c r="C811" s="32">
        <v>593.29999583959579</v>
      </c>
      <c r="D811" s="22" t="s">
        <v>40</v>
      </c>
    </row>
    <row r="812" spans="1:4" x14ac:dyDescent="0.25">
      <c r="A812" s="30">
        <v>41818</v>
      </c>
      <c r="B812" s="31" t="s">
        <v>29</v>
      </c>
      <c r="C812" s="32">
        <v>305.99999785423279</v>
      </c>
      <c r="D812" s="22" t="s">
        <v>40</v>
      </c>
    </row>
    <row r="813" spans="1:4" x14ac:dyDescent="0.25">
      <c r="A813" s="30">
        <v>41818</v>
      </c>
      <c r="B813" s="31" t="s">
        <v>85</v>
      </c>
      <c r="C813" s="32">
        <v>778</v>
      </c>
      <c r="D813" s="22" t="s">
        <v>40</v>
      </c>
    </row>
    <row r="814" spans="1:4" x14ac:dyDescent="0.25">
      <c r="A814" s="30">
        <v>41819</v>
      </c>
      <c r="B814" s="31" t="s">
        <v>79</v>
      </c>
      <c r="C814" s="32">
        <v>648</v>
      </c>
      <c r="D814" s="22" t="s">
        <v>40</v>
      </c>
    </row>
    <row r="815" spans="1:4" x14ac:dyDescent="0.25">
      <c r="A815" s="30">
        <v>41819</v>
      </c>
      <c r="B815" s="31" t="s">
        <v>29</v>
      </c>
      <c r="C815" s="32">
        <v>232.5</v>
      </c>
      <c r="D815" s="22" t="s">
        <v>40</v>
      </c>
    </row>
    <row r="816" spans="1:4" x14ac:dyDescent="0.25">
      <c r="A816" s="30">
        <v>41820</v>
      </c>
      <c r="B816" s="31" t="s">
        <v>79</v>
      </c>
      <c r="C816" s="32">
        <v>315</v>
      </c>
      <c r="D816" s="22" t="s">
        <v>40</v>
      </c>
    </row>
    <row r="817" spans="1:4" x14ac:dyDescent="0.25">
      <c r="A817" s="30">
        <v>41820</v>
      </c>
      <c r="B817" s="31" t="s">
        <v>86</v>
      </c>
      <c r="C817" s="32">
        <v>244.3</v>
      </c>
      <c r="D817" s="22" t="s">
        <v>40</v>
      </c>
    </row>
    <row r="818" spans="1:4" x14ac:dyDescent="0.25">
      <c r="A818" s="30">
        <v>41820</v>
      </c>
      <c r="B818" s="31" t="s">
        <v>77</v>
      </c>
      <c r="C818" s="32">
        <v>504</v>
      </c>
      <c r="D818" s="22" t="s">
        <v>40</v>
      </c>
    </row>
    <row r="819" spans="1:4" x14ac:dyDescent="0.25">
      <c r="A819" s="30">
        <v>41820</v>
      </c>
      <c r="B819" s="31" t="s">
        <v>79</v>
      </c>
      <c r="C819" s="32">
        <v>375</v>
      </c>
      <c r="D819" s="22" t="s">
        <v>40</v>
      </c>
    </row>
    <row r="820" spans="1:4" x14ac:dyDescent="0.25">
      <c r="A820" s="30">
        <v>41820</v>
      </c>
      <c r="B820" s="31" t="s">
        <v>29</v>
      </c>
      <c r="C820" s="32">
        <v>108</v>
      </c>
      <c r="D820" s="22" t="s">
        <v>40</v>
      </c>
    </row>
    <row r="821" spans="1:4" x14ac:dyDescent="0.25">
      <c r="A821" s="30">
        <v>41820</v>
      </c>
      <c r="B821" s="31" t="s">
        <v>86</v>
      </c>
      <c r="C821" s="32">
        <v>497.32499960996211</v>
      </c>
      <c r="D821" s="22" t="s">
        <v>40</v>
      </c>
    </row>
    <row r="822" spans="1:4" x14ac:dyDescent="0.25">
      <c r="A822" s="30">
        <v>41820</v>
      </c>
      <c r="B822" s="31" t="s">
        <v>77</v>
      </c>
      <c r="C822" s="32">
        <v>170.99999986588955</v>
      </c>
      <c r="D822" s="22" t="s">
        <v>40</v>
      </c>
    </row>
    <row r="823" spans="1:4" x14ac:dyDescent="0.25">
      <c r="A823" s="30">
        <v>41820</v>
      </c>
      <c r="B823" s="31" t="s">
        <v>86</v>
      </c>
      <c r="C823" s="32">
        <v>936.69999926537275</v>
      </c>
      <c r="D823" s="22" t="s">
        <v>40</v>
      </c>
    </row>
    <row r="824" spans="1:4" x14ac:dyDescent="0.25">
      <c r="A824" s="30">
        <v>41820</v>
      </c>
      <c r="B824" s="31" t="s">
        <v>85</v>
      </c>
      <c r="C824" s="32">
        <v>123.49999990314245</v>
      </c>
      <c r="D824" s="22" t="s">
        <v>40</v>
      </c>
    </row>
    <row r="825" spans="1:4" x14ac:dyDescent="0.25">
      <c r="A825" s="30">
        <v>41823</v>
      </c>
      <c r="B825" s="31" t="s">
        <v>83</v>
      </c>
      <c r="C825" s="32">
        <v>557.99999792128801</v>
      </c>
      <c r="D825" s="22" t="s">
        <v>75</v>
      </c>
    </row>
    <row r="826" spans="1:4" x14ac:dyDescent="0.25">
      <c r="A826" s="30">
        <v>41823</v>
      </c>
      <c r="B826" s="31" t="s">
        <v>86</v>
      </c>
      <c r="C826" s="32">
        <v>257.59999904036522</v>
      </c>
      <c r="D826" s="22" t="s">
        <v>75</v>
      </c>
    </row>
    <row r="827" spans="1:4" x14ac:dyDescent="0.25">
      <c r="A827" s="30">
        <v>41823</v>
      </c>
      <c r="B827" s="31" t="s">
        <v>29</v>
      </c>
      <c r="C827" s="32">
        <v>64.799999758601189</v>
      </c>
      <c r="D827" s="22" t="s">
        <v>75</v>
      </c>
    </row>
    <row r="828" spans="1:4" x14ac:dyDescent="0.25">
      <c r="A828" s="30">
        <v>41823</v>
      </c>
      <c r="B828" s="31" t="s">
        <v>83</v>
      </c>
      <c r="C828" s="32">
        <v>847.99999684095383</v>
      </c>
      <c r="D828" s="22" t="s">
        <v>75</v>
      </c>
    </row>
    <row r="829" spans="1:4" x14ac:dyDescent="0.25">
      <c r="A829" s="30">
        <v>41823</v>
      </c>
      <c r="B829" s="31" t="s">
        <v>77</v>
      </c>
      <c r="C829" s="32">
        <v>1215.999995470047</v>
      </c>
      <c r="D829" s="22" t="s">
        <v>75</v>
      </c>
    </row>
    <row r="830" spans="1:4" x14ac:dyDescent="0.25">
      <c r="A830" s="30">
        <v>41824</v>
      </c>
      <c r="B830" s="31" t="s">
        <v>79</v>
      </c>
      <c r="C830" s="32">
        <v>835.2</v>
      </c>
      <c r="D830" s="22" t="s">
        <v>40</v>
      </c>
    </row>
    <row r="831" spans="1:4" x14ac:dyDescent="0.25">
      <c r="A831" s="30">
        <v>41824</v>
      </c>
      <c r="B831" s="31" t="s">
        <v>77</v>
      </c>
      <c r="C831" s="32">
        <v>997.5</v>
      </c>
      <c r="D831" s="22" t="s">
        <v>75</v>
      </c>
    </row>
    <row r="832" spans="1:4" x14ac:dyDescent="0.25">
      <c r="A832" s="30">
        <v>41824</v>
      </c>
      <c r="B832" s="31" t="s">
        <v>29</v>
      </c>
      <c r="C832" s="32">
        <v>155</v>
      </c>
      <c r="D832" s="22" t="s">
        <v>75</v>
      </c>
    </row>
    <row r="833" spans="1:4" x14ac:dyDescent="0.25">
      <c r="A833" s="30">
        <v>41825</v>
      </c>
      <c r="B833" s="31" t="s">
        <v>86</v>
      </c>
      <c r="C833" s="32">
        <v>237.5</v>
      </c>
      <c r="D833" s="22" t="s">
        <v>40</v>
      </c>
    </row>
    <row r="834" spans="1:4" x14ac:dyDescent="0.25">
      <c r="A834" s="30">
        <v>41825</v>
      </c>
      <c r="B834" s="31" t="s">
        <v>83</v>
      </c>
      <c r="C834" s="32">
        <v>1060</v>
      </c>
      <c r="D834" s="22" t="s">
        <v>40</v>
      </c>
    </row>
    <row r="835" spans="1:4" x14ac:dyDescent="0.25">
      <c r="A835" s="30">
        <v>41825</v>
      </c>
      <c r="B835" s="31" t="s">
        <v>77</v>
      </c>
      <c r="C835" s="32">
        <v>210</v>
      </c>
      <c r="D835" s="22" t="s">
        <v>40</v>
      </c>
    </row>
    <row r="836" spans="1:4" x14ac:dyDescent="0.25">
      <c r="A836" s="30">
        <v>41825</v>
      </c>
      <c r="B836" s="31" t="s">
        <v>76</v>
      </c>
      <c r="C836" s="32">
        <v>590.4</v>
      </c>
      <c r="D836" s="22" t="s">
        <v>40</v>
      </c>
    </row>
    <row r="837" spans="1:4" x14ac:dyDescent="0.25">
      <c r="A837" s="30">
        <v>41825</v>
      </c>
      <c r="B837" s="31" t="s">
        <v>84</v>
      </c>
      <c r="C837" s="32">
        <v>45</v>
      </c>
      <c r="D837" s="22" t="s">
        <v>40</v>
      </c>
    </row>
    <row r="838" spans="1:4" x14ac:dyDescent="0.25">
      <c r="A838" s="30">
        <v>41826</v>
      </c>
      <c r="B838" s="31" t="s">
        <v>84</v>
      </c>
      <c r="C838" s="32">
        <v>110.00999991372228</v>
      </c>
      <c r="D838" s="22" t="s">
        <v>75</v>
      </c>
    </row>
    <row r="839" spans="1:4" x14ac:dyDescent="0.25">
      <c r="A839" s="30">
        <v>41826</v>
      </c>
      <c r="B839" s="31" t="s">
        <v>76</v>
      </c>
      <c r="C839" s="32">
        <v>410.39999967813492</v>
      </c>
      <c r="D839" s="22" t="s">
        <v>75</v>
      </c>
    </row>
    <row r="840" spans="1:4" x14ac:dyDescent="0.25">
      <c r="A840" s="30">
        <v>41827</v>
      </c>
      <c r="B840" s="31" t="s">
        <v>84</v>
      </c>
      <c r="C840" s="32">
        <v>517.79999999999995</v>
      </c>
      <c r="D840" s="22" t="s">
        <v>40</v>
      </c>
    </row>
    <row r="841" spans="1:4" x14ac:dyDescent="0.25">
      <c r="A841" s="30">
        <v>41827</v>
      </c>
      <c r="B841" s="31" t="s">
        <v>86</v>
      </c>
      <c r="C841" s="32">
        <v>554.625</v>
      </c>
      <c r="D841" s="22" t="s">
        <v>40</v>
      </c>
    </row>
    <row r="842" spans="1:4" x14ac:dyDescent="0.25">
      <c r="A842" s="30">
        <v>41827</v>
      </c>
      <c r="B842" s="31" t="s">
        <v>85</v>
      </c>
      <c r="C842" s="32">
        <v>194.5</v>
      </c>
      <c r="D842" s="22" t="s">
        <v>40</v>
      </c>
    </row>
    <row r="843" spans="1:4" x14ac:dyDescent="0.25">
      <c r="A843" s="30">
        <v>41827</v>
      </c>
      <c r="B843" s="31" t="s">
        <v>83</v>
      </c>
      <c r="C843" s="32">
        <v>2650</v>
      </c>
      <c r="D843" s="22" t="s">
        <v>40</v>
      </c>
    </row>
    <row r="844" spans="1:4" x14ac:dyDescent="0.25">
      <c r="A844" s="30">
        <v>41830</v>
      </c>
      <c r="B844" s="31" t="s">
        <v>79</v>
      </c>
      <c r="C844" s="32">
        <v>44.999999925494194</v>
      </c>
      <c r="D844" s="22" t="s">
        <v>40</v>
      </c>
    </row>
    <row r="845" spans="1:4" x14ac:dyDescent="0.25">
      <c r="A845" s="30">
        <v>41830</v>
      </c>
      <c r="B845" s="31" t="s">
        <v>86</v>
      </c>
      <c r="C845" s="32">
        <v>443.69999926537275</v>
      </c>
      <c r="D845" s="22" t="s">
        <v>40</v>
      </c>
    </row>
    <row r="846" spans="1:4" x14ac:dyDescent="0.25">
      <c r="A846" s="30">
        <v>41831</v>
      </c>
      <c r="B846" s="31" t="s">
        <v>84</v>
      </c>
      <c r="C846" s="32">
        <v>475</v>
      </c>
      <c r="D846" s="22" t="s">
        <v>40</v>
      </c>
    </row>
    <row r="847" spans="1:4" x14ac:dyDescent="0.25">
      <c r="A847" s="30">
        <v>41831</v>
      </c>
      <c r="B847" s="31" t="s">
        <v>77</v>
      </c>
      <c r="C847" s="32">
        <v>490</v>
      </c>
      <c r="D847" s="22" t="s">
        <v>40</v>
      </c>
    </row>
    <row r="848" spans="1:4" x14ac:dyDescent="0.25">
      <c r="A848" s="30">
        <v>41831</v>
      </c>
      <c r="B848" s="31" t="s">
        <v>76</v>
      </c>
      <c r="C848" s="32">
        <v>592.79999953508377</v>
      </c>
      <c r="D848" s="22" t="s">
        <v>40</v>
      </c>
    </row>
    <row r="849" spans="1:4" x14ac:dyDescent="0.25">
      <c r="A849" s="30">
        <v>41831</v>
      </c>
      <c r="B849" s="31" t="s">
        <v>79</v>
      </c>
      <c r="C849" s="32">
        <v>71.249999944120646</v>
      </c>
      <c r="D849" s="22" t="s">
        <v>40</v>
      </c>
    </row>
    <row r="850" spans="1:4" x14ac:dyDescent="0.25">
      <c r="A850" s="30">
        <v>41831</v>
      </c>
      <c r="B850" s="31" t="s">
        <v>76</v>
      </c>
      <c r="C850" s="32">
        <v>569.99999955296516</v>
      </c>
      <c r="D850" s="22" t="s">
        <v>40</v>
      </c>
    </row>
    <row r="851" spans="1:4" x14ac:dyDescent="0.25">
      <c r="A851" s="30">
        <v>41832</v>
      </c>
      <c r="B851" s="31" t="s">
        <v>29</v>
      </c>
      <c r="C851" s="32">
        <v>101.24999983236194</v>
      </c>
      <c r="D851" s="22" t="s">
        <v>40</v>
      </c>
    </row>
    <row r="852" spans="1:4" x14ac:dyDescent="0.25">
      <c r="A852" s="30">
        <v>41832</v>
      </c>
      <c r="B852" s="31" t="s">
        <v>77</v>
      </c>
      <c r="C852" s="32">
        <v>538.6499991081655</v>
      </c>
      <c r="D852" s="22" t="s">
        <v>40</v>
      </c>
    </row>
    <row r="853" spans="1:4" x14ac:dyDescent="0.25">
      <c r="A853" s="30">
        <v>41833</v>
      </c>
      <c r="B853" s="31" t="s">
        <v>79</v>
      </c>
      <c r="C853" s="32">
        <v>624.74999561905861</v>
      </c>
      <c r="D853" s="22" t="s">
        <v>75</v>
      </c>
    </row>
    <row r="854" spans="1:4" x14ac:dyDescent="0.25">
      <c r="A854" s="30">
        <v>41833</v>
      </c>
      <c r="B854" s="31" t="s">
        <v>84</v>
      </c>
      <c r="C854" s="32">
        <v>956.24999329447746</v>
      </c>
      <c r="D854" s="22" t="s">
        <v>75</v>
      </c>
    </row>
    <row r="855" spans="1:4" x14ac:dyDescent="0.25">
      <c r="A855" s="30">
        <v>41833</v>
      </c>
      <c r="B855" s="31" t="s">
        <v>29</v>
      </c>
      <c r="C855" s="32">
        <v>180</v>
      </c>
      <c r="D855" s="22" t="s">
        <v>75</v>
      </c>
    </row>
    <row r="856" spans="1:4" x14ac:dyDescent="0.25">
      <c r="A856" s="30">
        <v>41833</v>
      </c>
      <c r="B856" s="31" t="s">
        <v>79</v>
      </c>
      <c r="C856" s="32">
        <v>599.99999776482582</v>
      </c>
      <c r="D856" s="22" t="s">
        <v>40</v>
      </c>
    </row>
    <row r="857" spans="1:4" x14ac:dyDescent="0.25">
      <c r="A857" s="30">
        <v>41833</v>
      </c>
      <c r="B857" s="31" t="s">
        <v>83</v>
      </c>
      <c r="C857" s="32">
        <v>159</v>
      </c>
      <c r="D857" s="22" t="s">
        <v>40</v>
      </c>
    </row>
    <row r="858" spans="1:4" x14ac:dyDescent="0.25">
      <c r="A858" s="30">
        <v>41833</v>
      </c>
      <c r="B858" s="31" t="s">
        <v>79</v>
      </c>
      <c r="C858" s="32">
        <v>1759.9999934434891</v>
      </c>
      <c r="D858" s="22" t="s">
        <v>40</v>
      </c>
    </row>
    <row r="859" spans="1:4" x14ac:dyDescent="0.25">
      <c r="A859" s="30">
        <v>41834</v>
      </c>
      <c r="B859" s="31" t="s">
        <v>84</v>
      </c>
      <c r="C859" s="32">
        <v>155</v>
      </c>
      <c r="D859" s="22" t="s">
        <v>40</v>
      </c>
    </row>
    <row r="860" spans="1:4" x14ac:dyDescent="0.25">
      <c r="A860" s="30">
        <v>41837</v>
      </c>
      <c r="B860" s="31" t="s">
        <v>79</v>
      </c>
      <c r="C860" s="32">
        <v>349.9999986961484</v>
      </c>
      <c r="D860" s="22" t="s">
        <v>75</v>
      </c>
    </row>
    <row r="861" spans="1:4" x14ac:dyDescent="0.25">
      <c r="A861" s="30">
        <v>41837</v>
      </c>
      <c r="B861" s="31" t="s">
        <v>29</v>
      </c>
      <c r="C861" s="32">
        <v>540</v>
      </c>
      <c r="D861" s="22" t="s">
        <v>75</v>
      </c>
    </row>
    <row r="862" spans="1:4" x14ac:dyDescent="0.25">
      <c r="A862" s="30">
        <v>41838</v>
      </c>
      <c r="B862" s="31" t="s">
        <v>79</v>
      </c>
      <c r="C862" s="32">
        <v>299.24999976530671</v>
      </c>
      <c r="D862" s="22" t="s">
        <v>40</v>
      </c>
    </row>
    <row r="863" spans="1:4" x14ac:dyDescent="0.25">
      <c r="A863" s="30">
        <v>41838</v>
      </c>
      <c r="B863" s="31" t="s">
        <v>77</v>
      </c>
      <c r="C863" s="32">
        <v>2165.9999983012676</v>
      </c>
      <c r="D863" s="22" t="s">
        <v>40</v>
      </c>
    </row>
    <row r="864" spans="1:4" x14ac:dyDescent="0.25">
      <c r="A864" s="30">
        <v>41838</v>
      </c>
      <c r="B864" s="31" t="s">
        <v>83</v>
      </c>
      <c r="C864" s="32">
        <v>217.38749847561121</v>
      </c>
      <c r="D864" s="22" t="s">
        <v>40</v>
      </c>
    </row>
    <row r="865" spans="1:4" x14ac:dyDescent="0.25">
      <c r="A865" s="30">
        <v>41838</v>
      </c>
      <c r="B865" s="31" t="s">
        <v>77</v>
      </c>
      <c r="C865" s="32">
        <v>333.19999766349792</v>
      </c>
      <c r="D865" s="22" t="s">
        <v>40</v>
      </c>
    </row>
    <row r="866" spans="1:4" x14ac:dyDescent="0.25">
      <c r="A866" s="30">
        <v>41839</v>
      </c>
      <c r="B866" s="31" t="s">
        <v>86</v>
      </c>
      <c r="C866" s="32">
        <v>188.45999968796968</v>
      </c>
      <c r="D866" s="22" t="s">
        <v>40</v>
      </c>
    </row>
    <row r="867" spans="1:4" x14ac:dyDescent="0.25">
      <c r="A867" s="30">
        <v>41839</v>
      </c>
      <c r="B867" s="31" t="s">
        <v>79</v>
      </c>
      <c r="C867" s="32">
        <v>287.99999952316284</v>
      </c>
      <c r="D867" s="22" t="s">
        <v>40</v>
      </c>
    </row>
    <row r="868" spans="1:4" x14ac:dyDescent="0.25">
      <c r="A868" s="30">
        <v>41839</v>
      </c>
      <c r="B868" s="31" t="s">
        <v>84</v>
      </c>
      <c r="C868" s="32">
        <v>920</v>
      </c>
      <c r="D868" s="22" t="s">
        <v>40</v>
      </c>
    </row>
    <row r="869" spans="1:4" x14ac:dyDescent="0.25">
      <c r="A869" s="30">
        <v>41839</v>
      </c>
      <c r="B869" s="31" t="s">
        <v>29</v>
      </c>
      <c r="C869" s="32">
        <v>104.624999826774</v>
      </c>
      <c r="D869" s="22" t="s">
        <v>40</v>
      </c>
    </row>
    <row r="870" spans="1:4" x14ac:dyDescent="0.25">
      <c r="A870" s="30">
        <v>41840</v>
      </c>
      <c r="B870" s="31" t="s">
        <v>76</v>
      </c>
      <c r="C870" s="32">
        <v>702</v>
      </c>
      <c r="D870" s="22" t="s">
        <v>75</v>
      </c>
    </row>
    <row r="871" spans="1:4" x14ac:dyDescent="0.25">
      <c r="A871" s="30">
        <v>41840</v>
      </c>
      <c r="B871" s="31" t="s">
        <v>29</v>
      </c>
      <c r="C871" s="32">
        <v>560</v>
      </c>
      <c r="D871" s="22" t="s">
        <v>75</v>
      </c>
    </row>
    <row r="872" spans="1:4" x14ac:dyDescent="0.25">
      <c r="A872" s="30">
        <v>41840</v>
      </c>
      <c r="B872" s="31" t="s">
        <v>76</v>
      </c>
      <c r="C872" s="32">
        <v>820</v>
      </c>
      <c r="D872" s="22" t="s">
        <v>75</v>
      </c>
    </row>
    <row r="873" spans="1:4" x14ac:dyDescent="0.25">
      <c r="A873" s="30">
        <v>41840</v>
      </c>
      <c r="B873" s="31" t="s">
        <v>79</v>
      </c>
      <c r="C873" s="32">
        <v>35</v>
      </c>
      <c r="D873" s="22" t="s">
        <v>40</v>
      </c>
    </row>
    <row r="874" spans="1:4" x14ac:dyDescent="0.25">
      <c r="A874" s="30">
        <v>41840</v>
      </c>
      <c r="B874" s="31" t="s">
        <v>84</v>
      </c>
      <c r="C874" s="32">
        <v>36.799999999999997</v>
      </c>
      <c r="D874" s="22" t="s">
        <v>40</v>
      </c>
    </row>
    <row r="875" spans="1:4" x14ac:dyDescent="0.25">
      <c r="A875" s="30">
        <v>41840</v>
      </c>
      <c r="B875" s="31" t="s">
        <v>86</v>
      </c>
      <c r="C875" s="32">
        <v>493</v>
      </c>
      <c r="D875" s="22" t="s">
        <v>40</v>
      </c>
    </row>
    <row r="876" spans="1:4" x14ac:dyDescent="0.25">
      <c r="A876" s="30">
        <v>41840</v>
      </c>
      <c r="B876" s="31" t="s">
        <v>77</v>
      </c>
      <c r="C876" s="32">
        <v>199.5</v>
      </c>
      <c r="D876" s="22" t="s">
        <v>40</v>
      </c>
    </row>
    <row r="877" spans="1:4" x14ac:dyDescent="0.25">
      <c r="A877" s="30">
        <v>41841</v>
      </c>
      <c r="B877" s="31" t="s">
        <v>79</v>
      </c>
      <c r="C877" s="32">
        <v>660</v>
      </c>
      <c r="D877" s="22" t="s">
        <v>75</v>
      </c>
    </row>
    <row r="878" spans="1:4" x14ac:dyDescent="0.25">
      <c r="A878" s="30">
        <v>41841</v>
      </c>
      <c r="B878" s="31" t="s">
        <v>85</v>
      </c>
      <c r="C878" s="32">
        <v>263.39999999999998</v>
      </c>
      <c r="D878" s="22" t="s">
        <v>75</v>
      </c>
    </row>
    <row r="879" spans="1:4" x14ac:dyDescent="0.25">
      <c r="A879" s="30">
        <v>41841</v>
      </c>
      <c r="B879" s="31" t="s">
        <v>79</v>
      </c>
      <c r="C879" s="32">
        <v>1044</v>
      </c>
      <c r="D879" s="22" t="s">
        <v>75</v>
      </c>
    </row>
    <row r="880" spans="1:4" x14ac:dyDescent="0.25">
      <c r="A880" s="30">
        <v>41841</v>
      </c>
      <c r="B880" s="31" t="s">
        <v>29</v>
      </c>
      <c r="C880" s="32">
        <v>180</v>
      </c>
      <c r="D880" s="22" t="s">
        <v>75</v>
      </c>
    </row>
    <row r="881" spans="1:4" x14ac:dyDescent="0.25">
      <c r="A881" s="30">
        <v>41844</v>
      </c>
      <c r="B881" s="31" t="s">
        <v>29</v>
      </c>
      <c r="C881" s="32">
        <v>180</v>
      </c>
      <c r="D881" s="22" t="s">
        <v>40</v>
      </c>
    </row>
    <row r="882" spans="1:4" x14ac:dyDescent="0.25">
      <c r="A882" s="30">
        <v>41844</v>
      </c>
      <c r="B882" s="31" t="s">
        <v>79</v>
      </c>
      <c r="C882" s="32">
        <v>250</v>
      </c>
      <c r="D882" s="22" t="s">
        <v>40</v>
      </c>
    </row>
    <row r="883" spans="1:4" x14ac:dyDescent="0.25">
      <c r="A883" s="30">
        <v>41844</v>
      </c>
      <c r="B883" s="31" t="s">
        <v>85</v>
      </c>
      <c r="C883" s="32">
        <v>408.45</v>
      </c>
      <c r="D883" s="22" t="s">
        <v>40</v>
      </c>
    </row>
    <row r="884" spans="1:4" x14ac:dyDescent="0.25">
      <c r="A884" s="30">
        <v>41844</v>
      </c>
      <c r="B884" s="31" t="s">
        <v>29</v>
      </c>
      <c r="C884" s="32">
        <v>180</v>
      </c>
      <c r="D884" s="22" t="s">
        <v>75</v>
      </c>
    </row>
    <row r="885" spans="1:4" x14ac:dyDescent="0.25">
      <c r="A885" s="30">
        <v>41844</v>
      </c>
      <c r="B885" s="31" t="s">
        <v>29</v>
      </c>
      <c r="C885" s="32">
        <v>155</v>
      </c>
      <c r="D885" s="22" t="s">
        <v>75</v>
      </c>
    </row>
    <row r="886" spans="1:4" x14ac:dyDescent="0.25">
      <c r="A886" s="30">
        <v>41844</v>
      </c>
      <c r="B886" s="31" t="s">
        <v>85</v>
      </c>
      <c r="C886" s="32">
        <v>234</v>
      </c>
      <c r="D886" s="22" t="s">
        <v>75</v>
      </c>
    </row>
    <row r="887" spans="1:4" x14ac:dyDescent="0.25">
      <c r="A887" s="30">
        <v>41845</v>
      </c>
      <c r="B887" s="31" t="s">
        <v>29</v>
      </c>
      <c r="C887" s="32">
        <v>360</v>
      </c>
      <c r="D887" s="22" t="s">
        <v>40</v>
      </c>
    </row>
    <row r="888" spans="1:4" x14ac:dyDescent="0.25">
      <c r="A888" s="30">
        <v>41845</v>
      </c>
      <c r="B888" s="31" t="s">
        <v>77</v>
      </c>
      <c r="C888" s="32">
        <v>117</v>
      </c>
      <c r="D888" s="22" t="s">
        <v>40</v>
      </c>
    </row>
    <row r="889" spans="1:4" x14ac:dyDescent="0.25">
      <c r="A889" s="30">
        <v>41846</v>
      </c>
      <c r="B889" s="31" t="s">
        <v>85</v>
      </c>
      <c r="C889" s="32">
        <v>155</v>
      </c>
      <c r="D889" s="22" t="s">
        <v>40</v>
      </c>
    </row>
    <row r="890" spans="1:4" x14ac:dyDescent="0.25">
      <c r="A890" s="30">
        <v>41846</v>
      </c>
      <c r="B890" s="31" t="s">
        <v>29</v>
      </c>
      <c r="C890" s="32">
        <v>162.75</v>
      </c>
      <c r="D890" s="22" t="s">
        <v>40</v>
      </c>
    </row>
    <row r="891" spans="1:4" x14ac:dyDescent="0.25">
      <c r="A891" s="30">
        <v>41847</v>
      </c>
      <c r="B891" s="31" t="s">
        <v>83</v>
      </c>
      <c r="C891" s="32">
        <v>331.312499740161</v>
      </c>
      <c r="D891" s="22" t="s">
        <v>40</v>
      </c>
    </row>
    <row r="892" spans="1:4" x14ac:dyDescent="0.25">
      <c r="A892" s="30">
        <v>41847</v>
      </c>
      <c r="B892" s="31" t="s">
        <v>84</v>
      </c>
      <c r="C892" s="32">
        <v>82.507499935291705</v>
      </c>
      <c r="D892" s="22" t="s">
        <v>40</v>
      </c>
    </row>
    <row r="893" spans="1:4" x14ac:dyDescent="0.25">
      <c r="A893" s="30">
        <v>41847</v>
      </c>
      <c r="B893" s="31" t="s">
        <v>85</v>
      </c>
      <c r="C893" s="32">
        <v>599.92499952949584</v>
      </c>
      <c r="D893" s="22" t="s">
        <v>40</v>
      </c>
    </row>
    <row r="894" spans="1:4" x14ac:dyDescent="0.25">
      <c r="A894" s="30">
        <v>41847</v>
      </c>
      <c r="B894" s="31" t="s">
        <v>29</v>
      </c>
      <c r="C894" s="32">
        <v>309.99999884516001</v>
      </c>
      <c r="D894" s="22" t="s">
        <v>40</v>
      </c>
    </row>
    <row r="895" spans="1:4" x14ac:dyDescent="0.25">
      <c r="A895" s="30">
        <v>41848</v>
      </c>
      <c r="B895" s="31" t="s">
        <v>77</v>
      </c>
      <c r="C895" s="32">
        <v>78</v>
      </c>
      <c r="D895" s="22" t="s">
        <v>40</v>
      </c>
    </row>
    <row r="896" spans="1:4" x14ac:dyDescent="0.25">
      <c r="A896" s="30">
        <v>41848</v>
      </c>
      <c r="B896" s="31" t="s">
        <v>29</v>
      </c>
      <c r="C896" s="32">
        <v>252</v>
      </c>
      <c r="D896" s="22" t="s">
        <v>40</v>
      </c>
    </row>
    <row r="897" spans="1:4" x14ac:dyDescent="0.25">
      <c r="A897" s="30">
        <v>41851</v>
      </c>
      <c r="B897" s="31" t="s">
        <v>76</v>
      </c>
      <c r="C897" s="32">
        <v>1237.9000000000001</v>
      </c>
      <c r="D897" s="22" t="s">
        <v>40</v>
      </c>
    </row>
    <row r="898" spans="1:4" x14ac:dyDescent="0.25">
      <c r="A898" s="30">
        <v>41851</v>
      </c>
      <c r="B898" s="31" t="s">
        <v>79</v>
      </c>
      <c r="C898" s="32">
        <v>693.59999513626099</v>
      </c>
      <c r="D898" s="22" t="s">
        <v>40</v>
      </c>
    </row>
    <row r="899" spans="1:4" x14ac:dyDescent="0.25">
      <c r="A899" s="30">
        <v>41851</v>
      </c>
      <c r="B899" s="31" t="s">
        <v>79</v>
      </c>
      <c r="C899" s="32">
        <v>305.99999785423279</v>
      </c>
      <c r="D899" s="22" t="s">
        <v>40</v>
      </c>
    </row>
    <row r="900" spans="1:4" x14ac:dyDescent="0.25">
      <c r="A900" s="30">
        <v>41851</v>
      </c>
      <c r="B900" s="31" t="s">
        <v>79</v>
      </c>
      <c r="C900" s="32">
        <v>593.74999953433871</v>
      </c>
      <c r="D900" s="22" t="s">
        <v>40</v>
      </c>
    </row>
    <row r="901" spans="1:4" x14ac:dyDescent="0.25">
      <c r="A901" s="30">
        <v>41852</v>
      </c>
      <c r="B901" s="31" t="s">
        <v>86</v>
      </c>
      <c r="C901" s="32">
        <v>142.5</v>
      </c>
      <c r="D901" s="22" t="s">
        <v>75</v>
      </c>
    </row>
    <row r="902" spans="1:4" x14ac:dyDescent="0.25">
      <c r="A902" s="30">
        <v>41853</v>
      </c>
      <c r="B902" s="31" t="s">
        <v>77</v>
      </c>
      <c r="C902" s="32">
        <v>23.799999833106995</v>
      </c>
      <c r="D902" s="22" t="s">
        <v>75</v>
      </c>
    </row>
    <row r="903" spans="1:4" x14ac:dyDescent="0.25">
      <c r="A903" s="30">
        <v>41853</v>
      </c>
      <c r="B903" s="31" t="s">
        <v>86</v>
      </c>
      <c r="C903" s="32">
        <v>187.38</v>
      </c>
      <c r="D903" s="22" t="s">
        <v>40</v>
      </c>
    </row>
    <row r="904" spans="1:4" x14ac:dyDescent="0.25">
      <c r="A904" s="30">
        <v>41853</v>
      </c>
      <c r="B904" s="31" t="s">
        <v>29</v>
      </c>
      <c r="C904" s="32">
        <v>360</v>
      </c>
      <c r="D904" s="22" t="s">
        <v>40</v>
      </c>
    </row>
    <row r="905" spans="1:4" x14ac:dyDescent="0.25">
      <c r="A905" s="30">
        <v>41853</v>
      </c>
      <c r="B905" s="31" t="s">
        <v>85</v>
      </c>
      <c r="C905" s="32">
        <v>260</v>
      </c>
      <c r="D905" s="22" t="s">
        <v>40</v>
      </c>
    </row>
    <row r="906" spans="1:4" x14ac:dyDescent="0.25">
      <c r="A906" s="30">
        <v>41854</v>
      </c>
      <c r="B906" s="31" t="s">
        <v>84</v>
      </c>
      <c r="C906" s="32">
        <v>1999.9999925494194</v>
      </c>
      <c r="D906" s="22" t="s">
        <v>40</v>
      </c>
    </row>
    <row r="907" spans="1:4" x14ac:dyDescent="0.25">
      <c r="A907" s="30">
        <v>41854</v>
      </c>
      <c r="B907" s="31" t="s">
        <v>77</v>
      </c>
      <c r="C907" s="32">
        <v>1119.9999958276749</v>
      </c>
      <c r="D907" s="22" t="s">
        <v>40</v>
      </c>
    </row>
    <row r="908" spans="1:4" x14ac:dyDescent="0.25">
      <c r="A908" s="30">
        <v>41855</v>
      </c>
      <c r="B908" s="31" t="s">
        <v>29</v>
      </c>
      <c r="C908" s="32">
        <v>72</v>
      </c>
      <c r="D908" s="22" t="s">
        <v>40</v>
      </c>
    </row>
    <row r="909" spans="1:4" x14ac:dyDescent="0.25">
      <c r="A909" s="30">
        <v>41858</v>
      </c>
      <c r="B909" s="31" t="s">
        <v>29</v>
      </c>
      <c r="C909" s="32">
        <v>360</v>
      </c>
      <c r="D909" s="22" t="s">
        <v>40</v>
      </c>
    </row>
    <row r="910" spans="1:4" x14ac:dyDescent="0.25">
      <c r="A910" s="30">
        <v>41858</v>
      </c>
      <c r="B910" s="31" t="s">
        <v>85</v>
      </c>
      <c r="C910" s="32">
        <v>740.99999941885471</v>
      </c>
      <c r="D910" s="22" t="s">
        <v>40</v>
      </c>
    </row>
    <row r="911" spans="1:4" x14ac:dyDescent="0.25">
      <c r="A911" s="30">
        <v>41858</v>
      </c>
      <c r="B911" s="31" t="s">
        <v>85</v>
      </c>
      <c r="C911" s="32">
        <v>140</v>
      </c>
      <c r="D911" s="22" t="s">
        <v>40</v>
      </c>
    </row>
    <row r="912" spans="1:4" x14ac:dyDescent="0.25">
      <c r="A912" s="30">
        <v>41858</v>
      </c>
      <c r="B912" s="31" t="s">
        <v>83</v>
      </c>
      <c r="C912" s="32">
        <v>300</v>
      </c>
      <c r="D912" s="22" t="s">
        <v>40</v>
      </c>
    </row>
    <row r="913" spans="1:4" x14ac:dyDescent="0.25">
      <c r="A913" s="30">
        <v>41858</v>
      </c>
      <c r="B913" s="31" t="s">
        <v>76</v>
      </c>
      <c r="C913" s="32">
        <v>372.5</v>
      </c>
      <c r="D913" s="22" t="s">
        <v>40</v>
      </c>
    </row>
    <row r="914" spans="1:4" x14ac:dyDescent="0.25">
      <c r="A914" s="30">
        <v>41859</v>
      </c>
      <c r="B914" s="31" t="s">
        <v>85</v>
      </c>
      <c r="C914" s="32">
        <v>368.12499971129</v>
      </c>
      <c r="D914" s="22" t="s">
        <v>40</v>
      </c>
    </row>
    <row r="915" spans="1:4" x14ac:dyDescent="0.25">
      <c r="A915" s="30">
        <v>41859</v>
      </c>
      <c r="B915" s="31" t="s">
        <v>86</v>
      </c>
      <c r="C915" s="32">
        <v>148.34249988365917</v>
      </c>
      <c r="D915" s="22" t="s">
        <v>40</v>
      </c>
    </row>
    <row r="916" spans="1:4" x14ac:dyDescent="0.25">
      <c r="A916" s="30">
        <v>41860</v>
      </c>
      <c r="B916" s="31" t="s">
        <v>86</v>
      </c>
      <c r="C916" s="32">
        <v>1360.799994930625</v>
      </c>
      <c r="D916" s="22" t="s">
        <v>75</v>
      </c>
    </row>
    <row r="917" spans="1:4" x14ac:dyDescent="0.25">
      <c r="A917" s="30">
        <v>41860</v>
      </c>
      <c r="B917" s="31" t="s">
        <v>79</v>
      </c>
      <c r="C917" s="32">
        <v>575.99999785423279</v>
      </c>
      <c r="D917" s="22" t="s">
        <v>75</v>
      </c>
    </row>
    <row r="918" spans="1:4" x14ac:dyDescent="0.25">
      <c r="A918" s="30">
        <v>41860</v>
      </c>
      <c r="B918" s="31" t="s">
        <v>29</v>
      </c>
      <c r="C918" s="32">
        <v>57.599999785423279</v>
      </c>
      <c r="D918" s="22" t="s">
        <v>75</v>
      </c>
    </row>
    <row r="919" spans="1:4" x14ac:dyDescent="0.25">
      <c r="A919" s="30">
        <v>41860</v>
      </c>
      <c r="B919" s="31" t="s">
        <v>77</v>
      </c>
      <c r="C919" s="32">
        <v>168</v>
      </c>
      <c r="D919" s="22" t="s">
        <v>40</v>
      </c>
    </row>
    <row r="920" spans="1:4" x14ac:dyDescent="0.25">
      <c r="A920" s="30">
        <v>41860</v>
      </c>
      <c r="B920" s="31" t="s">
        <v>84</v>
      </c>
      <c r="C920" s="32">
        <v>397.5</v>
      </c>
      <c r="D920" s="22" t="s">
        <v>40</v>
      </c>
    </row>
    <row r="921" spans="1:4" x14ac:dyDescent="0.25">
      <c r="A921" s="30">
        <v>41861</v>
      </c>
      <c r="B921" s="31" t="s">
        <v>29</v>
      </c>
      <c r="C921" s="32">
        <v>405</v>
      </c>
      <c r="D921" s="22" t="s">
        <v>40</v>
      </c>
    </row>
    <row r="922" spans="1:4" x14ac:dyDescent="0.25">
      <c r="A922" s="30">
        <v>41861</v>
      </c>
      <c r="B922" s="31" t="s">
        <v>85</v>
      </c>
      <c r="C922" s="32">
        <v>2565</v>
      </c>
      <c r="D922" s="22" t="s">
        <v>40</v>
      </c>
    </row>
    <row r="923" spans="1:4" x14ac:dyDescent="0.25">
      <c r="A923" s="30">
        <v>41861</v>
      </c>
      <c r="B923" s="31" t="s">
        <v>79</v>
      </c>
      <c r="C923" s="32">
        <v>1755</v>
      </c>
      <c r="D923" s="22" t="s">
        <v>40</v>
      </c>
    </row>
    <row r="924" spans="1:4" x14ac:dyDescent="0.25">
      <c r="A924" s="30">
        <v>41862</v>
      </c>
      <c r="B924" s="31" t="s">
        <v>77</v>
      </c>
      <c r="C924" s="32">
        <v>151.99999943375587</v>
      </c>
      <c r="D924" s="22" t="s">
        <v>40</v>
      </c>
    </row>
    <row r="925" spans="1:4" x14ac:dyDescent="0.25">
      <c r="A925" s="30">
        <v>41862</v>
      </c>
      <c r="B925" s="31" t="s">
        <v>85</v>
      </c>
      <c r="C925" s="32">
        <v>842.87999686002729</v>
      </c>
      <c r="D925" s="22" t="s">
        <v>40</v>
      </c>
    </row>
    <row r="926" spans="1:4" x14ac:dyDescent="0.25">
      <c r="A926" s="30">
        <v>41862</v>
      </c>
      <c r="B926" s="31" t="s">
        <v>29</v>
      </c>
      <c r="C926" s="32">
        <v>185.999999307096</v>
      </c>
      <c r="D926" s="22" t="s">
        <v>40</v>
      </c>
    </row>
    <row r="927" spans="1:4" x14ac:dyDescent="0.25">
      <c r="A927" s="30">
        <v>41862</v>
      </c>
      <c r="B927" s="31" t="s">
        <v>29</v>
      </c>
      <c r="C927" s="32">
        <v>125.99999953061342</v>
      </c>
      <c r="D927" s="22" t="s">
        <v>75</v>
      </c>
    </row>
    <row r="928" spans="1:4" x14ac:dyDescent="0.25">
      <c r="A928" s="30">
        <v>41862</v>
      </c>
      <c r="B928" s="31" t="s">
        <v>77</v>
      </c>
      <c r="C928" s="32">
        <v>390</v>
      </c>
      <c r="D928" s="22" t="s">
        <v>75</v>
      </c>
    </row>
    <row r="929" spans="1:4" x14ac:dyDescent="0.25">
      <c r="A929" s="30">
        <v>41862</v>
      </c>
      <c r="B929" s="31" t="s">
        <v>85</v>
      </c>
      <c r="C929" s="32">
        <v>202.07999924719334</v>
      </c>
      <c r="D929" s="22" t="s">
        <v>75</v>
      </c>
    </row>
    <row r="930" spans="1:4" x14ac:dyDescent="0.25">
      <c r="A930" s="30">
        <v>41865</v>
      </c>
      <c r="B930" s="31" t="s">
        <v>86</v>
      </c>
      <c r="C930" s="32">
        <v>2195</v>
      </c>
      <c r="D930" s="22" t="s">
        <v>40</v>
      </c>
    </row>
    <row r="931" spans="1:4" x14ac:dyDescent="0.25">
      <c r="A931" s="30">
        <v>41865</v>
      </c>
      <c r="B931" s="31" t="s">
        <v>79</v>
      </c>
      <c r="C931" s="32">
        <v>193.5</v>
      </c>
      <c r="D931" s="22" t="s">
        <v>40</v>
      </c>
    </row>
    <row r="932" spans="1:4" x14ac:dyDescent="0.25">
      <c r="A932" s="30">
        <v>41866</v>
      </c>
      <c r="B932" s="31" t="s">
        <v>86</v>
      </c>
      <c r="C932" s="32">
        <v>493</v>
      </c>
      <c r="D932" s="22" t="s">
        <v>75</v>
      </c>
    </row>
    <row r="933" spans="1:4" x14ac:dyDescent="0.25">
      <c r="A933" s="30">
        <v>41867</v>
      </c>
      <c r="B933" s="31" t="s">
        <v>76</v>
      </c>
      <c r="C933" s="32">
        <v>29.8</v>
      </c>
      <c r="D933" s="22" t="s">
        <v>40</v>
      </c>
    </row>
    <row r="934" spans="1:4" x14ac:dyDescent="0.25">
      <c r="A934" s="30">
        <v>41867</v>
      </c>
      <c r="B934" s="31" t="s">
        <v>84</v>
      </c>
      <c r="C934" s="32">
        <v>450</v>
      </c>
      <c r="D934" s="22" t="s">
        <v>40</v>
      </c>
    </row>
    <row r="935" spans="1:4" x14ac:dyDescent="0.25">
      <c r="A935" s="30">
        <v>41867</v>
      </c>
      <c r="B935" s="31" t="s">
        <v>84</v>
      </c>
      <c r="C935" s="32">
        <v>360</v>
      </c>
      <c r="D935" s="22" t="s">
        <v>75</v>
      </c>
    </row>
    <row r="936" spans="1:4" x14ac:dyDescent="0.25">
      <c r="A936" s="30">
        <v>41867</v>
      </c>
      <c r="B936" s="31" t="s">
        <v>79</v>
      </c>
      <c r="C936" s="32">
        <v>1925</v>
      </c>
      <c r="D936" s="22" t="s">
        <v>75</v>
      </c>
    </row>
    <row r="937" spans="1:4" x14ac:dyDescent="0.25">
      <c r="A937" s="30">
        <v>41868</v>
      </c>
      <c r="B937" s="31" t="s">
        <v>85</v>
      </c>
      <c r="C937" s="32">
        <v>48.75</v>
      </c>
      <c r="D937" s="22" t="s">
        <v>40</v>
      </c>
    </row>
    <row r="938" spans="1:4" x14ac:dyDescent="0.25">
      <c r="A938" s="30">
        <v>41869</v>
      </c>
      <c r="B938" s="31" t="s">
        <v>77</v>
      </c>
      <c r="C938" s="32">
        <v>1008</v>
      </c>
      <c r="D938" s="22" t="s">
        <v>40</v>
      </c>
    </row>
    <row r="939" spans="1:4" x14ac:dyDescent="0.25">
      <c r="A939" s="30">
        <v>41869</v>
      </c>
      <c r="B939" s="31" t="s">
        <v>86</v>
      </c>
      <c r="C939" s="32">
        <v>474.99999962747097</v>
      </c>
      <c r="D939" s="22" t="s">
        <v>40</v>
      </c>
    </row>
    <row r="940" spans="1:4" x14ac:dyDescent="0.25">
      <c r="A940" s="30">
        <v>41869</v>
      </c>
      <c r="B940" s="31" t="s">
        <v>86</v>
      </c>
      <c r="C940" s="32">
        <v>68.849999886006117</v>
      </c>
      <c r="D940" s="22" t="s">
        <v>40</v>
      </c>
    </row>
    <row r="941" spans="1:4" x14ac:dyDescent="0.25">
      <c r="A941" s="30">
        <v>41869</v>
      </c>
      <c r="B941" s="31" t="s">
        <v>29</v>
      </c>
      <c r="C941" s="32">
        <v>161.9999997317791</v>
      </c>
      <c r="D941" s="22" t="s">
        <v>40</v>
      </c>
    </row>
    <row r="942" spans="1:4" x14ac:dyDescent="0.25">
      <c r="A942" s="30">
        <v>41872</v>
      </c>
      <c r="B942" s="31" t="s">
        <v>86</v>
      </c>
      <c r="C942" s="32">
        <v>497.32499960996211</v>
      </c>
      <c r="D942" s="22" t="s">
        <v>40</v>
      </c>
    </row>
    <row r="943" spans="1:4" x14ac:dyDescent="0.25">
      <c r="A943" s="30">
        <v>41872</v>
      </c>
      <c r="B943" s="31" t="s">
        <v>79</v>
      </c>
      <c r="C943" s="32">
        <v>1044.9999991804361</v>
      </c>
      <c r="D943" s="22" t="s">
        <v>40</v>
      </c>
    </row>
    <row r="944" spans="1:4" x14ac:dyDescent="0.25">
      <c r="A944" s="30">
        <v>41872</v>
      </c>
      <c r="B944" s="31" t="s">
        <v>79</v>
      </c>
      <c r="C944" s="32">
        <v>2260.9999982267618</v>
      </c>
      <c r="D944" s="22" t="s">
        <v>40</v>
      </c>
    </row>
    <row r="945" spans="1:4" x14ac:dyDescent="0.25">
      <c r="A945" s="30">
        <v>41872</v>
      </c>
      <c r="B945" s="31" t="s">
        <v>79</v>
      </c>
      <c r="C945" s="32">
        <v>306.37499975971878</v>
      </c>
      <c r="D945" s="22" t="s">
        <v>40</v>
      </c>
    </row>
    <row r="946" spans="1:4" x14ac:dyDescent="0.25">
      <c r="A946" s="30">
        <v>41873</v>
      </c>
      <c r="B946" s="31" t="s">
        <v>85</v>
      </c>
      <c r="C946" s="32">
        <v>351.99999868869781</v>
      </c>
      <c r="D946" s="22" t="s">
        <v>40</v>
      </c>
    </row>
    <row r="947" spans="1:4" x14ac:dyDescent="0.25">
      <c r="A947" s="30">
        <v>41873</v>
      </c>
      <c r="B947" s="31" t="s">
        <v>76</v>
      </c>
      <c r="C947" s="32">
        <v>383.99999856948853</v>
      </c>
      <c r="D947" s="22" t="s">
        <v>40</v>
      </c>
    </row>
    <row r="948" spans="1:4" x14ac:dyDescent="0.25">
      <c r="A948" s="30">
        <v>41873</v>
      </c>
      <c r="B948" s="31" t="s">
        <v>86</v>
      </c>
      <c r="C948" s="32">
        <v>394.39999853074551</v>
      </c>
      <c r="D948" s="22" t="s">
        <v>40</v>
      </c>
    </row>
    <row r="949" spans="1:4" x14ac:dyDescent="0.25">
      <c r="A949" s="30">
        <v>41873</v>
      </c>
      <c r="B949" s="31" t="s">
        <v>83</v>
      </c>
      <c r="C949" s="32">
        <v>1350</v>
      </c>
      <c r="D949" s="22" t="s">
        <v>75</v>
      </c>
    </row>
    <row r="950" spans="1:4" x14ac:dyDescent="0.25">
      <c r="A950" s="30">
        <v>41873</v>
      </c>
      <c r="B950" s="31" t="s">
        <v>76</v>
      </c>
      <c r="C950" s="32">
        <v>3900</v>
      </c>
      <c r="D950" s="22" t="s">
        <v>75</v>
      </c>
    </row>
    <row r="951" spans="1:4" x14ac:dyDescent="0.25">
      <c r="A951" s="30">
        <v>41873</v>
      </c>
      <c r="B951" s="31" t="s">
        <v>79</v>
      </c>
      <c r="C951" s="32">
        <v>35</v>
      </c>
      <c r="D951" s="22" t="s">
        <v>75</v>
      </c>
    </row>
    <row r="952" spans="1:4" x14ac:dyDescent="0.25">
      <c r="A952" s="30">
        <v>41873</v>
      </c>
      <c r="B952" s="31" t="s">
        <v>84</v>
      </c>
      <c r="C952" s="32">
        <v>772.8</v>
      </c>
      <c r="D952" s="22" t="s">
        <v>75</v>
      </c>
    </row>
    <row r="953" spans="1:4" x14ac:dyDescent="0.25">
      <c r="A953" s="30">
        <v>41873</v>
      </c>
      <c r="B953" s="31" t="s">
        <v>79</v>
      </c>
      <c r="C953" s="32">
        <v>417.6</v>
      </c>
      <c r="D953" s="22" t="s">
        <v>75</v>
      </c>
    </row>
    <row r="954" spans="1:4" x14ac:dyDescent="0.25">
      <c r="A954" s="30">
        <v>41874</v>
      </c>
      <c r="B954" s="31" t="s">
        <v>77</v>
      </c>
      <c r="C954" s="32">
        <v>1064</v>
      </c>
      <c r="D954" s="22" t="s">
        <v>40</v>
      </c>
    </row>
    <row r="955" spans="1:4" x14ac:dyDescent="0.25">
      <c r="A955" s="30">
        <v>41875</v>
      </c>
      <c r="B955" s="31" t="s">
        <v>29</v>
      </c>
      <c r="C955" s="32">
        <v>54</v>
      </c>
      <c r="D955" s="22" t="s">
        <v>75</v>
      </c>
    </row>
    <row r="956" spans="1:4" x14ac:dyDescent="0.25">
      <c r="A956" s="30">
        <v>41875</v>
      </c>
      <c r="B956" s="31" t="s">
        <v>84</v>
      </c>
      <c r="C956" s="32">
        <v>310</v>
      </c>
      <c r="D956" s="22" t="s">
        <v>75</v>
      </c>
    </row>
    <row r="957" spans="1:4" x14ac:dyDescent="0.25">
      <c r="A957" s="30">
        <v>41875</v>
      </c>
      <c r="B957" s="31" t="s">
        <v>86</v>
      </c>
      <c r="C957" s="32">
        <v>60</v>
      </c>
      <c r="D957" s="22" t="s">
        <v>75</v>
      </c>
    </row>
    <row r="958" spans="1:4" x14ac:dyDescent="0.25">
      <c r="A958" s="30">
        <v>41876</v>
      </c>
      <c r="B958" s="31" t="s">
        <v>84</v>
      </c>
      <c r="C958" s="32">
        <v>299.25</v>
      </c>
      <c r="D958" s="22" t="s">
        <v>40</v>
      </c>
    </row>
    <row r="959" spans="1:4" x14ac:dyDescent="0.25">
      <c r="A959" s="30">
        <v>41876</v>
      </c>
      <c r="B959" s="31" t="s">
        <v>29</v>
      </c>
      <c r="C959" s="32">
        <v>108</v>
      </c>
      <c r="D959" s="22" t="s">
        <v>75</v>
      </c>
    </row>
    <row r="960" spans="1:4" x14ac:dyDescent="0.25">
      <c r="A960" s="30">
        <v>41876</v>
      </c>
      <c r="B960" s="31" t="s">
        <v>29</v>
      </c>
      <c r="C960" s="32">
        <v>190</v>
      </c>
      <c r="D960" s="22" t="s">
        <v>75</v>
      </c>
    </row>
    <row r="961" spans="1:4" x14ac:dyDescent="0.25">
      <c r="A961" s="30">
        <v>41876</v>
      </c>
      <c r="B961" s="31" t="s">
        <v>79</v>
      </c>
      <c r="C961" s="32">
        <v>510</v>
      </c>
      <c r="D961" s="22" t="s">
        <v>75</v>
      </c>
    </row>
    <row r="962" spans="1:4" x14ac:dyDescent="0.25">
      <c r="A962" s="30">
        <v>41879</v>
      </c>
      <c r="B962" s="31" t="s">
        <v>84</v>
      </c>
      <c r="C962" s="32">
        <v>2170</v>
      </c>
      <c r="D962" s="22" t="s">
        <v>40</v>
      </c>
    </row>
    <row r="963" spans="1:4" x14ac:dyDescent="0.25">
      <c r="A963" s="30">
        <v>41879</v>
      </c>
      <c r="B963" s="31" t="s">
        <v>84</v>
      </c>
      <c r="C963" s="32">
        <v>1045</v>
      </c>
      <c r="D963" s="22" t="s">
        <v>40</v>
      </c>
    </row>
    <row r="964" spans="1:4" x14ac:dyDescent="0.25">
      <c r="A964" s="30">
        <v>41879</v>
      </c>
      <c r="B964" s="31" t="s">
        <v>86</v>
      </c>
      <c r="C964" s="32">
        <v>360</v>
      </c>
      <c r="D964" s="22" t="s">
        <v>40</v>
      </c>
    </row>
    <row r="965" spans="1:4" x14ac:dyDescent="0.25">
      <c r="A965" s="30">
        <v>41879</v>
      </c>
      <c r="B965" s="31" t="s">
        <v>79</v>
      </c>
      <c r="C965" s="32">
        <v>1360</v>
      </c>
      <c r="D965" s="22" t="s">
        <v>40</v>
      </c>
    </row>
    <row r="966" spans="1:4" x14ac:dyDescent="0.25">
      <c r="A966" s="30">
        <v>41879</v>
      </c>
      <c r="B966" s="31" t="s">
        <v>29</v>
      </c>
      <c r="C966" s="32">
        <v>1440</v>
      </c>
      <c r="D966" s="22" t="s">
        <v>40</v>
      </c>
    </row>
    <row r="967" spans="1:4" x14ac:dyDescent="0.25">
      <c r="A967" s="30">
        <v>41880</v>
      </c>
      <c r="B967" s="31" t="s">
        <v>84</v>
      </c>
      <c r="C967" s="32">
        <v>43.199999928474426</v>
      </c>
      <c r="D967" s="22" t="s">
        <v>40</v>
      </c>
    </row>
    <row r="968" spans="1:4" x14ac:dyDescent="0.25">
      <c r="A968" s="30">
        <v>41880</v>
      </c>
      <c r="B968" s="31" t="s">
        <v>29</v>
      </c>
      <c r="C968" s="32">
        <v>310</v>
      </c>
      <c r="D968" s="22" t="s">
        <v>40</v>
      </c>
    </row>
    <row r="969" spans="1:4" x14ac:dyDescent="0.25">
      <c r="A969" s="30">
        <v>41880</v>
      </c>
      <c r="B969" s="31" t="s">
        <v>79</v>
      </c>
      <c r="C969" s="32">
        <v>294</v>
      </c>
      <c r="D969" s="22" t="s">
        <v>40</v>
      </c>
    </row>
    <row r="970" spans="1:4" x14ac:dyDescent="0.25">
      <c r="A970" s="30">
        <v>41880</v>
      </c>
      <c r="B970" s="31" t="s">
        <v>86</v>
      </c>
      <c r="C970" s="32">
        <v>80</v>
      </c>
      <c r="D970" s="22" t="s">
        <v>40</v>
      </c>
    </row>
    <row r="971" spans="1:4" x14ac:dyDescent="0.25">
      <c r="A971" s="30">
        <v>41880</v>
      </c>
      <c r="B971" s="31" t="s">
        <v>29</v>
      </c>
      <c r="C971" s="32">
        <v>90</v>
      </c>
      <c r="D971" s="22" t="s">
        <v>40</v>
      </c>
    </row>
    <row r="972" spans="1:4" x14ac:dyDescent="0.25">
      <c r="A972" s="30">
        <v>41881</v>
      </c>
      <c r="B972" s="31" t="s">
        <v>76</v>
      </c>
      <c r="C972" s="32">
        <v>120</v>
      </c>
      <c r="D972" s="22" t="s">
        <v>40</v>
      </c>
    </row>
    <row r="973" spans="1:4" x14ac:dyDescent="0.25">
      <c r="A973" s="30">
        <v>41882</v>
      </c>
      <c r="B973" s="31" t="s">
        <v>29</v>
      </c>
      <c r="C973" s="32">
        <v>3754.874997055158</v>
      </c>
      <c r="D973" s="22" t="s">
        <v>40</v>
      </c>
    </row>
    <row r="974" spans="1:4" x14ac:dyDescent="0.25">
      <c r="A974" s="30">
        <v>41882</v>
      </c>
      <c r="B974" s="31" t="s">
        <v>77</v>
      </c>
      <c r="C974" s="32">
        <v>532</v>
      </c>
      <c r="D974" s="22" t="s">
        <v>40</v>
      </c>
    </row>
    <row r="975" spans="1:4" x14ac:dyDescent="0.25">
      <c r="A975" s="30">
        <v>41882</v>
      </c>
      <c r="B975" s="31" t="s">
        <v>29</v>
      </c>
      <c r="C975" s="32">
        <v>213.74999983236194</v>
      </c>
      <c r="D975" s="22" t="s">
        <v>40</v>
      </c>
    </row>
    <row r="976" spans="1:4" x14ac:dyDescent="0.25">
      <c r="A976" s="30">
        <v>41882</v>
      </c>
      <c r="B976" s="31" t="s">
        <v>79</v>
      </c>
      <c r="C976" s="32">
        <v>306.37499975971878</v>
      </c>
      <c r="D976" s="22" t="s">
        <v>40</v>
      </c>
    </row>
    <row r="977" spans="1:4" x14ac:dyDescent="0.25">
      <c r="A977" s="30">
        <v>41882</v>
      </c>
      <c r="B977" s="31" t="s">
        <v>79</v>
      </c>
      <c r="C977" s="32">
        <v>1402.4999901652336</v>
      </c>
      <c r="D977" s="22" t="s">
        <v>40</v>
      </c>
    </row>
    <row r="978" spans="1:4" x14ac:dyDescent="0.25">
      <c r="A978" s="30">
        <v>41883</v>
      </c>
      <c r="B978" s="31" t="s">
        <v>85</v>
      </c>
      <c r="C978" s="32">
        <v>1750</v>
      </c>
      <c r="D978" s="22" t="s">
        <v>40</v>
      </c>
    </row>
    <row r="979" spans="1:4" x14ac:dyDescent="0.25">
      <c r="A979" s="30">
        <v>41883</v>
      </c>
      <c r="B979" s="31" t="s">
        <v>77</v>
      </c>
      <c r="C979" s="32">
        <v>760</v>
      </c>
      <c r="D979" s="22" t="s">
        <v>40</v>
      </c>
    </row>
    <row r="980" spans="1:4" x14ac:dyDescent="0.25">
      <c r="A980" s="30">
        <v>41883</v>
      </c>
      <c r="B980" s="31" t="s">
        <v>86</v>
      </c>
      <c r="C980" s="32">
        <v>187.5</v>
      </c>
      <c r="D980" s="22" t="s">
        <v>40</v>
      </c>
    </row>
    <row r="981" spans="1:4" x14ac:dyDescent="0.25">
      <c r="A981" s="30">
        <v>41886</v>
      </c>
      <c r="B981" s="31" t="s">
        <v>86</v>
      </c>
      <c r="C981" s="32">
        <v>420</v>
      </c>
      <c r="D981" s="22" t="s">
        <v>40</v>
      </c>
    </row>
    <row r="982" spans="1:4" x14ac:dyDescent="0.25">
      <c r="A982" s="30">
        <v>41886</v>
      </c>
      <c r="B982" s="31" t="s">
        <v>77</v>
      </c>
      <c r="C982" s="32">
        <v>840</v>
      </c>
      <c r="D982" s="22" t="s">
        <v>40</v>
      </c>
    </row>
    <row r="983" spans="1:4" x14ac:dyDescent="0.25">
      <c r="A983" s="30">
        <v>41887</v>
      </c>
      <c r="B983" s="31" t="s">
        <v>29</v>
      </c>
      <c r="C983" s="32">
        <v>22.5</v>
      </c>
      <c r="D983" s="22" t="s">
        <v>40</v>
      </c>
    </row>
    <row r="984" spans="1:4" x14ac:dyDescent="0.25">
      <c r="A984" s="30">
        <v>41887</v>
      </c>
      <c r="B984" s="31" t="s">
        <v>77</v>
      </c>
      <c r="C984" s="32">
        <v>35</v>
      </c>
      <c r="D984" s="22" t="s">
        <v>40</v>
      </c>
    </row>
    <row r="985" spans="1:4" x14ac:dyDescent="0.25">
      <c r="A985" s="30">
        <v>41887</v>
      </c>
      <c r="B985" s="31" t="s">
        <v>86</v>
      </c>
      <c r="C985" s="32">
        <v>46</v>
      </c>
      <c r="D985" s="22" t="s">
        <v>40</v>
      </c>
    </row>
    <row r="986" spans="1:4" x14ac:dyDescent="0.25">
      <c r="A986" s="30">
        <v>41887</v>
      </c>
      <c r="B986" s="31" t="s">
        <v>77</v>
      </c>
      <c r="C986" s="32">
        <v>90</v>
      </c>
      <c r="D986" s="22" t="s">
        <v>40</v>
      </c>
    </row>
    <row r="987" spans="1:4" x14ac:dyDescent="0.25">
      <c r="A987" s="30">
        <v>41887</v>
      </c>
      <c r="B987" s="31" t="s">
        <v>29</v>
      </c>
      <c r="C987" s="32">
        <v>300</v>
      </c>
      <c r="D987" s="22" t="s">
        <v>40</v>
      </c>
    </row>
    <row r="988" spans="1:4" x14ac:dyDescent="0.25">
      <c r="A988" s="30">
        <v>41887</v>
      </c>
      <c r="B988" s="31" t="s">
        <v>79</v>
      </c>
      <c r="C988" s="32">
        <v>322.5</v>
      </c>
      <c r="D988" s="22" t="s">
        <v>40</v>
      </c>
    </row>
    <row r="989" spans="1:4" x14ac:dyDescent="0.25">
      <c r="A989" s="30">
        <v>41888</v>
      </c>
      <c r="B989" s="31" t="s">
        <v>29</v>
      </c>
      <c r="C989" s="32">
        <v>380</v>
      </c>
      <c r="D989" s="22" t="s">
        <v>40</v>
      </c>
    </row>
    <row r="990" spans="1:4" x14ac:dyDescent="0.25">
      <c r="A990" s="30">
        <v>41888</v>
      </c>
      <c r="B990" s="31" t="s">
        <v>86</v>
      </c>
      <c r="C990" s="32">
        <v>179.99999932944775</v>
      </c>
      <c r="D990" s="22" t="s">
        <v>40</v>
      </c>
    </row>
    <row r="991" spans="1:4" x14ac:dyDescent="0.25">
      <c r="A991" s="30">
        <v>41889</v>
      </c>
      <c r="B991" s="31" t="s">
        <v>83</v>
      </c>
      <c r="C991" s="32">
        <v>488.25</v>
      </c>
      <c r="D991" s="22" t="s">
        <v>40</v>
      </c>
    </row>
    <row r="992" spans="1:4" x14ac:dyDescent="0.25">
      <c r="A992" s="30">
        <v>41889</v>
      </c>
      <c r="B992" s="31" t="s">
        <v>86</v>
      </c>
      <c r="C992" s="32">
        <v>124.19999979436398</v>
      </c>
      <c r="D992" s="22" t="s">
        <v>40</v>
      </c>
    </row>
    <row r="993" spans="1:4" x14ac:dyDescent="0.25">
      <c r="A993" s="30">
        <v>41889</v>
      </c>
      <c r="B993" s="31" t="s">
        <v>86</v>
      </c>
      <c r="C993" s="32">
        <v>224.99999962747097</v>
      </c>
      <c r="D993" s="22" t="s">
        <v>40</v>
      </c>
    </row>
    <row r="994" spans="1:4" x14ac:dyDescent="0.25">
      <c r="A994" s="30">
        <v>41889</v>
      </c>
      <c r="B994" s="31" t="s">
        <v>29</v>
      </c>
      <c r="C994" s="32">
        <v>13.5</v>
      </c>
      <c r="D994" s="22" t="s">
        <v>40</v>
      </c>
    </row>
    <row r="995" spans="1:4" x14ac:dyDescent="0.25">
      <c r="A995" s="30">
        <v>41889</v>
      </c>
      <c r="B995" s="31" t="s">
        <v>29</v>
      </c>
      <c r="C995" s="32">
        <v>485.9999991953373</v>
      </c>
      <c r="D995" s="22" t="s">
        <v>40</v>
      </c>
    </row>
    <row r="996" spans="1:4" x14ac:dyDescent="0.25">
      <c r="A996" s="30">
        <v>41889</v>
      </c>
      <c r="B996" s="31" t="s">
        <v>83</v>
      </c>
      <c r="C996" s="32">
        <v>456</v>
      </c>
      <c r="D996" s="22" t="s">
        <v>40</v>
      </c>
    </row>
    <row r="997" spans="1:4" x14ac:dyDescent="0.25">
      <c r="A997" s="30">
        <v>41889</v>
      </c>
      <c r="B997" s="31" t="s">
        <v>76</v>
      </c>
      <c r="C997" s="32">
        <v>742.74</v>
      </c>
      <c r="D997" s="22" t="s">
        <v>40</v>
      </c>
    </row>
    <row r="998" spans="1:4" x14ac:dyDescent="0.25">
      <c r="A998" s="30">
        <v>41889</v>
      </c>
      <c r="B998" s="31" t="s">
        <v>85</v>
      </c>
      <c r="C998" s="32">
        <v>194.5</v>
      </c>
      <c r="D998" s="22" t="s">
        <v>40</v>
      </c>
    </row>
    <row r="999" spans="1:4" x14ac:dyDescent="0.25">
      <c r="A999" s="30">
        <v>41890</v>
      </c>
      <c r="B999" s="31" t="s">
        <v>83</v>
      </c>
      <c r="C999" s="32">
        <v>69.75</v>
      </c>
      <c r="D999" s="22" t="s">
        <v>40</v>
      </c>
    </row>
    <row r="1000" spans="1:4" x14ac:dyDescent="0.25">
      <c r="A1000" s="30">
        <v>41890</v>
      </c>
      <c r="B1000" s="31" t="s">
        <v>77</v>
      </c>
      <c r="C1000" s="32">
        <v>70</v>
      </c>
      <c r="D1000" s="22" t="s">
        <v>40</v>
      </c>
    </row>
    <row r="1001" spans="1:4" x14ac:dyDescent="0.25">
      <c r="A1001" s="30">
        <v>41890</v>
      </c>
      <c r="B1001" s="31" t="s">
        <v>79</v>
      </c>
      <c r="C1001" s="32">
        <v>340</v>
      </c>
      <c r="D1001" s="22" t="s">
        <v>40</v>
      </c>
    </row>
    <row r="1002" spans="1:4" x14ac:dyDescent="0.25">
      <c r="A1002" s="30">
        <v>41893</v>
      </c>
      <c r="B1002" s="31" t="s">
        <v>76</v>
      </c>
      <c r="C1002" s="32">
        <v>393.6</v>
      </c>
      <c r="D1002" s="22" t="s">
        <v>40</v>
      </c>
    </row>
    <row r="1003" spans="1:4" x14ac:dyDescent="0.25">
      <c r="A1003" s="30">
        <v>41893</v>
      </c>
      <c r="B1003" s="31" t="s">
        <v>79</v>
      </c>
      <c r="C1003" s="32">
        <v>680</v>
      </c>
      <c r="D1003" s="22" t="s">
        <v>40</v>
      </c>
    </row>
    <row r="1004" spans="1:4" x14ac:dyDescent="0.25">
      <c r="A1004" s="30">
        <v>41893</v>
      </c>
      <c r="B1004" s="31" t="s">
        <v>79</v>
      </c>
      <c r="C1004" s="32">
        <v>430</v>
      </c>
      <c r="D1004" s="22" t="s">
        <v>40</v>
      </c>
    </row>
    <row r="1005" spans="1:4" x14ac:dyDescent="0.25">
      <c r="A1005" s="30">
        <v>41893</v>
      </c>
      <c r="B1005" s="31" t="s">
        <v>86</v>
      </c>
      <c r="C1005" s="32">
        <v>739.5</v>
      </c>
      <c r="D1005" s="22" t="s">
        <v>40</v>
      </c>
    </row>
    <row r="1006" spans="1:4" x14ac:dyDescent="0.25">
      <c r="A1006" s="30">
        <v>41893</v>
      </c>
      <c r="B1006" s="31" t="s">
        <v>84</v>
      </c>
      <c r="C1006" s="32">
        <v>446.24999687075615</v>
      </c>
      <c r="D1006" s="22" t="s">
        <v>40</v>
      </c>
    </row>
    <row r="1007" spans="1:4" x14ac:dyDescent="0.25">
      <c r="A1007" s="30">
        <v>41894</v>
      </c>
      <c r="B1007" s="31" t="s">
        <v>29</v>
      </c>
      <c r="C1007" s="32">
        <v>450</v>
      </c>
      <c r="D1007" s="22" t="s">
        <v>40</v>
      </c>
    </row>
    <row r="1008" spans="1:4" x14ac:dyDescent="0.25">
      <c r="A1008" s="30">
        <v>41894</v>
      </c>
      <c r="B1008" s="31" t="s">
        <v>76</v>
      </c>
      <c r="C1008" s="32">
        <v>2475.8000000000002</v>
      </c>
      <c r="D1008" s="22" t="s">
        <v>40</v>
      </c>
    </row>
    <row r="1009" spans="1:4" x14ac:dyDescent="0.25">
      <c r="A1009" s="30">
        <v>41894</v>
      </c>
      <c r="B1009" s="31" t="s">
        <v>77</v>
      </c>
      <c r="C1009" s="32">
        <v>299.25</v>
      </c>
      <c r="D1009" s="22" t="s">
        <v>40</v>
      </c>
    </row>
    <row r="1010" spans="1:4" x14ac:dyDescent="0.25">
      <c r="A1010" s="30">
        <v>41895</v>
      </c>
      <c r="B1010" s="31" t="s">
        <v>76</v>
      </c>
      <c r="C1010" s="32">
        <v>273.59999978542328</v>
      </c>
      <c r="D1010" s="22" t="s">
        <v>40</v>
      </c>
    </row>
    <row r="1011" spans="1:4" x14ac:dyDescent="0.25">
      <c r="A1011" s="30">
        <v>41895</v>
      </c>
      <c r="B1011" s="31" t="s">
        <v>29</v>
      </c>
      <c r="C1011" s="32">
        <v>630</v>
      </c>
      <c r="D1011" s="22" t="s">
        <v>40</v>
      </c>
    </row>
    <row r="1012" spans="1:4" x14ac:dyDescent="0.25">
      <c r="A1012" s="30">
        <v>41896</v>
      </c>
      <c r="B1012" s="31" t="s">
        <v>29</v>
      </c>
      <c r="C1012" s="32">
        <v>55.799999907612801</v>
      </c>
      <c r="D1012" s="22" t="s">
        <v>40</v>
      </c>
    </row>
    <row r="1013" spans="1:4" x14ac:dyDescent="0.25">
      <c r="A1013" s="30">
        <v>41896</v>
      </c>
      <c r="B1013" s="31" t="s">
        <v>29</v>
      </c>
      <c r="C1013" s="32">
        <v>541.49999957531691</v>
      </c>
      <c r="D1013" s="22" t="s">
        <v>40</v>
      </c>
    </row>
    <row r="1014" spans="1:4" x14ac:dyDescent="0.25">
      <c r="A1014" s="30">
        <v>41896</v>
      </c>
      <c r="B1014" s="31" t="s">
        <v>79</v>
      </c>
      <c r="C1014" s="32">
        <v>47.499999962747097</v>
      </c>
      <c r="D1014" s="22" t="s">
        <v>40</v>
      </c>
    </row>
    <row r="1015" spans="1:4" x14ac:dyDescent="0.25">
      <c r="A1015" s="30">
        <v>41897</v>
      </c>
      <c r="B1015" s="31" t="s">
        <v>79</v>
      </c>
      <c r="C1015" s="32">
        <v>1162.7999918460846</v>
      </c>
      <c r="D1015" s="22" t="s">
        <v>75</v>
      </c>
    </row>
    <row r="1016" spans="1:4" x14ac:dyDescent="0.25">
      <c r="A1016" s="30">
        <v>41897</v>
      </c>
      <c r="B1016" s="31" t="s">
        <v>84</v>
      </c>
      <c r="C1016" s="32">
        <v>66.299999535083771</v>
      </c>
      <c r="D1016" s="22" t="s">
        <v>75</v>
      </c>
    </row>
    <row r="1017" spans="1:4" x14ac:dyDescent="0.25">
      <c r="A1017" s="30">
        <v>41897</v>
      </c>
      <c r="B1017" s="31" t="s">
        <v>86</v>
      </c>
      <c r="C1017" s="32">
        <v>929.09249348491426</v>
      </c>
      <c r="D1017" s="22" t="s">
        <v>75</v>
      </c>
    </row>
    <row r="1018" spans="1:4" x14ac:dyDescent="0.25">
      <c r="A1018" s="30">
        <v>41897</v>
      </c>
      <c r="B1018" s="31" t="s">
        <v>86</v>
      </c>
      <c r="C1018" s="32">
        <v>3352.3999764919281</v>
      </c>
      <c r="D1018" s="22" t="s">
        <v>75</v>
      </c>
    </row>
    <row r="1019" spans="1:4" x14ac:dyDescent="0.25">
      <c r="A1019" s="30">
        <v>41897</v>
      </c>
      <c r="B1019" s="31" t="s">
        <v>83</v>
      </c>
      <c r="C1019" s="32">
        <v>1050</v>
      </c>
      <c r="D1019" s="22" t="s">
        <v>40</v>
      </c>
    </row>
    <row r="1020" spans="1:4" x14ac:dyDescent="0.25">
      <c r="A1020" s="30">
        <v>41897</v>
      </c>
      <c r="B1020" s="31" t="s">
        <v>84</v>
      </c>
      <c r="C1020" s="32">
        <v>3125</v>
      </c>
      <c r="D1020" s="22" t="s">
        <v>40</v>
      </c>
    </row>
    <row r="1021" spans="1:4" x14ac:dyDescent="0.25">
      <c r="A1021" s="30">
        <v>41897</v>
      </c>
      <c r="B1021" s="31" t="s">
        <v>83</v>
      </c>
      <c r="C1021" s="32">
        <v>795</v>
      </c>
      <c r="D1021" s="22" t="s">
        <v>40</v>
      </c>
    </row>
    <row r="1022" spans="1:4" x14ac:dyDescent="0.25">
      <c r="A1022" s="30">
        <v>41897</v>
      </c>
      <c r="B1022" s="31" t="s">
        <v>29</v>
      </c>
      <c r="C1022" s="32">
        <v>15.5</v>
      </c>
      <c r="D1022" s="22" t="s">
        <v>40</v>
      </c>
    </row>
    <row r="1023" spans="1:4" x14ac:dyDescent="0.25">
      <c r="A1023" s="30">
        <v>41900</v>
      </c>
      <c r="B1023" s="31" t="s">
        <v>85</v>
      </c>
      <c r="C1023" s="32">
        <v>197.99999967217445</v>
      </c>
      <c r="D1023" s="22" t="s">
        <v>40</v>
      </c>
    </row>
    <row r="1024" spans="1:4" x14ac:dyDescent="0.25">
      <c r="A1024" s="30">
        <v>41900</v>
      </c>
      <c r="B1024" s="31" t="s">
        <v>85</v>
      </c>
      <c r="C1024" s="32">
        <v>288.22499952279031</v>
      </c>
      <c r="D1024" s="22" t="s">
        <v>40</v>
      </c>
    </row>
    <row r="1025" spans="1:4" x14ac:dyDescent="0.25">
      <c r="A1025" s="30">
        <v>41900</v>
      </c>
      <c r="B1025" s="31" t="s">
        <v>77</v>
      </c>
      <c r="C1025" s="32">
        <v>840</v>
      </c>
      <c r="D1025" s="22" t="s">
        <v>40</v>
      </c>
    </row>
    <row r="1026" spans="1:4" x14ac:dyDescent="0.25">
      <c r="A1026" s="30">
        <v>41901</v>
      </c>
      <c r="B1026" s="31" t="s">
        <v>85</v>
      </c>
      <c r="C1026" s="32">
        <v>550</v>
      </c>
      <c r="D1026" s="22" t="s">
        <v>40</v>
      </c>
    </row>
    <row r="1027" spans="1:4" x14ac:dyDescent="0.25">
      <c r="A1027" s="30">
        <v>41901</v>
      </c>
      <c r="B1027" s="31" t="s">
        <v>84</v>
      </c>
      <c r="C1027" s="32">
        <v>79.5</v>
      </c>
      <c r="D1027" s="22" t="s">
        <v>40</v>
      </c>
    </row>
    <row r="1028" spans="1:4" x14ac:dyDescent="0.25">
      <c r="A1028" s="30">
        <v>41901</v>
      </c>
      <c r="B1028" s="31" t="s">
        <v>79</v>
      </c>
      <c r="C1028" s="32">
        <v>210</v>
      </c>
      <c r="D1028" s="22" t="s">
        <v>75</v>
      </c>
    </row>
    <row r="1029" spans="1:4" x14ac:dyDescent="0.25">
      <c r="A1029" s="30">
        <v>41901</v>
      </c>
      <c r="B1029" s="31" t="s">
        <v>86</v>
      </c>
      <c r="C1029" s="32">
        <v>385.93749969732016</v>
      </c>
      <c r="D1029" s="22" t="s">
        <v>75</v>
      </c>
    </row>
    <row r="1030" spans="1:4" x14ac:dyDescent="0.25">
      <c r="A1030" s="30">
        <v>41901</v>
      </c>
      <c r="B1030" s="31" t="s">
        <v>77</v>
      </c>
      <c r="C1030" s="32">
        <v>2165.9999983012676</v>
      </c>
      <c r="D1030" s="22" t="s">
        <v>75</v>
      </c>
    </row>
    <row r="1031" spans="1:4" x14ac:dyDescent="0.25">
      <c r="A1031" s="30">
        <v>41902</v>
      </c>
      <c r="B1031" s="31" t="s">
        <v>84</v>
      </c>
      <c r="C1031" s="32">
        <v>190</v>
      </c>
      <c r="D1031" s="22" t="s">
        <v>40</v>
      </c>
    </row>
    <row r="1032" spans="1:4" x14ac:dyDescent="0.25">
      <c r="A1032" s="30">
        <v>41902</v>
      </c>
      <c r="B1032" s="31" t="s">
        <v>85</v>
      </c>
      <c r="C1032" s="32">
        <v>442.05</v>
      </c>
      <c r="D1032" s="22" t="s">
        <v>40</v>
      </c>
    </row>
    <row r="1033" spans="1:4" x14ac:dyDescent="0.25">
      <c r="A1033" s="30">
        <v>41902</v>
      </c>
      <c r="B1033" s="31" t="s">
        <v>79</v>
      </c>
      <c r="C1033" s="32">
        <v>2088</v>
      </c>
      <c r="D1033" s="22" t="s">
        <v>40</v>
      </c>
    </row>
    <row r="1034" spans="1:4" x14ac:dyDescent="0.25">
      <c r="A1034" s="30">
        <v>41902</v>
      </c>
      <c r="B1034" s="31" t="s">
        <v>84</v>
      </c>
      <c r="C1034" s="32">
        <v>500</v>
      </c>
      <c r="D1034" s="22" t="s">
        <v>75</v>
      </c>
    </row>
    <row r="1035" spans="1:4" x14ac:dyDescent="0.25">
      <c r="A1035" s="30">
        <v>41903</v>
      </c>
      <c r="B1035" s="31" t="s">
        <v>79</v>
      </c>
      <c r="C1035" s="32">
        <v>540</v>
      </c>
      <c r="D1035" s="22" t="s">
        <v>40</v>
      </c>
    </row>
    <row r="1036" spans="1:4" x14ac:dyDescent="0.25">
      <c r="A1036" s="30">
        <v>41903</v>
      </c>
      <c r="B1036" s="31" t="s">
        <v>29</v>
      </c>
      <c r="C1036" s="32">
        <v>168.75</v>
      </c>
      <c r="D1036" s="22" t="s">
        <v>40</v>
      </c>
    </row>
    <row r="1037" spans="1:4" x14ac:dyDescent="0.25">
      <c r="A1037" s="30">
        <v>41904</v>
      </c>
      <c r="B1037" s="31" t="s">
        <v>29</v>
      </c>
      <c r="C1037" s="32">
        <v>950</v>
      </c>
      <c r="D1037" s="22" t="s">
        <v>40</v>
      </c>
    </row>
    <row r="1038" spans="1:4" x14ac:dyDescent="0.25">
      <c r="A1038" s="30">
        <v>41904</v>
      </c>
      <c r="B1038" s="31" t="s">
        <v>84</v>
      </c>
      <c r="C1038" s="32">
        <v>1104</v>
      </c>
      <c r="D1038" s="22" t="s">
        <v>40</v>
      </c>
    </row>
    <row r="1039" spans="1:4" x14ac:dyDescent="0.25">
      <c r="A1039" s="30">
        <v>41904</v>
      </c>
      <c r="B1039" s="31" t="s">
        <v>86</v>
      </c>
      <c r="C1039" s="32">
        <v>239.99999910593033</v>
      </c>
      <c r="D1039" s="22" t="s">
        <v>75</v>
      </c>
    </row>
    <row r="1040" spans="1:4" x14ac:dyDescent="0.25">
      <c r="A1040" s="30">
        <v>41904</v>
      </c>
      <c r="B1040" s="31" t="s">
        <v>85</v>
      </c>
      <c r="C1040" s="32">
        <v>455.99999830126762</v>
      </c>
      <c r="D1040" s="22" t="s">
        <v>75</v>
      </c>
    </row>
    <row r="1041" spans="1:4" x14ac:dyDescent="0.25">
      <c r="A1041" s="30">
        <v>41907</v>
      </c>
      <c r="B1041" s="31" t="s">
        <v>83</v>
      </c>
      <c r="C1041" s="32">
        <v>513</v>
      </c>
      <c r="D1041" s="22" t="s">
        <v>75</v>
      </c>
    </row>
    <row r="1042" spans="1:4" x14ac:dyDescent="0.25">
      <c r="A1042" s="30">
        <v>41907</v>
      </c>
      <c r="B1042" s="31" t="s">
        <v>29</v>
      </c>
      <c r="C1042" s="32">
        <v>283.5</v>
      </c>
      <c r="D1042" s="22" t="s">
        <v>75</v>
      </c>
    </row>
    <row r="1043" spans="1:4" x14ac:dyDescent="0.25">
      <c r="A1043" s="30">
        <v>41907</v>
      </c>
      <c r="B1043" s="31" t="s">
        <v>84</v>
      </c>
      <c r="C1043" s="32">
        <v>18</v>
      </c>
      <c r="D1043" s="22" t="s">
        <v>75</v>
      </c>
    </row>
    <row r="1044" spans="1:4" x14ac:dyDescent="0.25">
      <c r="A1044" s="30">
        <v>41907</v>
      </c>
      <c r="B1044" s="31" t="s">
        <v>84</v>
      </c>
      <c r="C1044" s="32">
        <v>224.99999962747097</v>
      </c>
      <c r="D1044" s="22" t="s">
        <v>40</v>
      </c>
    </row>
    <row r="1045" spans="1:4" x14ac:dyDescent="0.25">
      <c r="A1045" s="30">
        <v>41907</v>
      </c>
      <c r="B1045" s="31" t="s">
        <v>29</v>
      </c>
      <c r="C1045" s="32">
        <v>920</v>
      </c>
      <c r="D1045" s="22" t="s">
        <v>40</v>
      </c>
    </row>
    <row r="1046" spans="1:4" x14ac:dyDescent="0.25">
      <c r="A1046" s="30">
        <v>41907</v>
      </c>
      <c r="B1046" s="31" t="s">
        <v>84</v>
      </c>
      <c r="C1046" s="32">
        <v>226.79999962449074</v>
      </c>
      <c r="D1046" s="22" t="s">
        <v>40</v>
      </c>
    </row>
    <row r="1047" spans="1:4" x14ac:dyDescent="0.25">
      <c r="A1047" s="30">
        <v>41908</v>
      </c>
      <c r="B1047" s="31" t="s">
        <v>84</v>
      </c>
      <c r="C1047" s="32">
        <v>1250</v>
      </c>
      <c r="D1047" s="22" t="s">
        <v>40</v>
      </c>
    </row>
    <row r="1048" spans="1:4" x14ac:dyDescent="0.25">
      <c r="A1048" s="30">
        <v>41908</v>
      </c>
      <c r="B1048" s="31" t="s">
        <v>84</v>
      </c>
      <c r="C1048" s="32">
        <v>285</v>
      </c>
      <c r="D1048" s="22" t="s">
        <v>40</v>
      </c>
    </row>
    <row r="1049" spans="1:4" x14ac:dyDescent="0.25">
      <c r="A1049" s="30">
        <v>41909</v>
      </c>
      <c r="B1049" s="31" t="s">
        <v>29</v>
      </c>
      <c r="C1049" s="32">
        <v>202.5</v>
      </c>
      <c r="D1049" s="22" t="s">
        <v>75</v>
      </c>
    </row>
    <row r="1050" spans="1:4" x14ac:dyDescent="0.25">
      <c r="A1050" s="30">
        <v>41909</v>
      </c>
      <c r="B1050" s="31" t="s">
        <v>84</v>
      </c>
      <c r="C1050" s="32">
        <v>418.5</v>
      </c>
      <c r="D1050" s="22" t="s">
        <v>75</v>
      </c>
    </row>
    <row r="1051" spans="1:4" x14ac:dyDescent="0.25">
      <c r="A1051" s="30">
        <v>41909</v>
      </c>
      <c r="B1051" s="31" t="s">
        <v>79</v>
      </c>
      <c r="C1051" s="32">
        <v>483.75</v>
      </c>
      <c r="D1051" s="22" t="s">
        <v>75</v>
      </c>
    </row>
    <row r="1052" spans="1:4" x14ac:dyDescent="0.25">
      <c r="A1052" s="30">
        <v>41909</v>
      </c>
      <c r="B1052" s="31" t="s">
        <v>85</v>
      </c>
      <c r="C1052" s="32">
        <v>341.25</v>
      </c>
      <c r="D1052" s="22" t="s">
        <v>75</v>
      </c>
    </row>
    <row r="1053" spans="1:4" x14ac:dyDescent="0.25">
      <c r="A1053" s="30">
        <v>41909</v>
      </c>
      <c r="B1053" s="31" t="s">
        <v>86</v>
      </c>
      <c r="C1053" s="32">
        <v>276</v>
      </c>
      <c r="D1053" s="22" t="s">
        <v>40</v>
      </c>
    </row>
    <row r="1054" spans="1:4" x14ac:dyDescent="0.25">
      <c r="A1054" s="30">
        <v>41909</v>
      </c>
      <c r="B1054" s="31" t="s">
        <v>29</v>
      </c>
      <c r="C1054" s="32">
        <v>360</v>
      </c>
      <c r="D1054" s="22" t="s">
        <v>40</v>
      </c>
    </row>
    <row r="1055" spans="1:4" x14ac:dyDescent="0.25">
      <c r="A1055" s="30">
        <v>41910</v>
      </c>
      <c r="B1055" s="31" t="s">
        <v>77</v>
      </c>
      <c r="C1055" s="32">
        <v>315</v>
      </c>
      <c r="D1055" s="22" t="s">
        <v>75</v>
      </c>
    </row>
    <row r="1056" spans="1:4" x14ac:dyDescent="0.25">
      <c r="A1056" s="30">
        <v>41910</v>
      </c>
      <c r="B1056" s="31" t="s">
        <v>29</v>
      </c>
      <c r="C1056" s="32">
        <v>57.374999597668648</v>
      </c>
      <c r="D1056" s="22" t="s">
        <v>75</v>
      </c>
    </row>
    <row r="1057" spans="1:4" x14ac:dyDescent="0.25">
      <c r="A1057" s="30">
        <v>41910</v>
      </c>
      <c r="B1057" s="31" t="s">
        <v>83</v>
      </c>
      <c r="C1057" s="32">
        <v>912</v>
      </c>
      <c r="D1057" s="22" t="s">
        <v>75</v>
      </c>
    </row>
    <row r="1058" spans="1:4" x14ac:dyDescent="0.25">
      <c r="A1058" s="30">
        <v>41910</v>
      </c>
      <c r="B1058" s="31" t="s">
        <v>79</v>
      </c>
      <c r="C1058" s="32">
        <v>522</v>
      </c>
      <c r="D1058" s="22" t="s">
        <v>75</v>
      </c>
    </row>
    <row r="1059" spans="1:4" x14ac:dyDescent="0.25">
      <c r="A1059" s="30">
        <v>41911</v>
      </c>
      <c r="B1059" s="31" t="s">
        <v>84</v>
      </c>
      <c r="C1059" s="32">
        <v>776.7</v>
      </c>
      <c r="D1059" s="22" t="s">
        <v>75</v>
      </c>
    </row>
    <row r="1060" spans="1:4" x14ac:dyDescent="0.25">
      <c r="A1060" s="30">
        <v>41911</v>
      </c>
      <c r="B1060" s="31" t="s">
        <v>76</v>
      </c>
      <c r="C1060" s="32">
        <v>778.99999938905239</v>
      </c>
      <c r="D1060" s="22" t="s">
        <v>75</v>
      </c>
    </row>
    <row r="1061" spans="1:4" x14ac:dyDescent="0.25">
      <c r="A1061" s="30">
        <v>41911</v>
      </c>
      <c r="B1061" s="31" t="s">
        <v>76</v>
      </c>
      <c r="C1061" s="32">
        <v>223.5</v>
      </c>
      <c r="D1061" s="22" t="s">
        <v>75</v>
      </c>
    </row>
    <row r="1062" spans="1:4" x14ac:dyDescent="0.25">
      <c r="A1062" s="30">
        <v>41914</v>
      </c>
      <c r="B1062" s="31" t="s">
        <v>86</v>
      </c>
      <c r="C1062" s="32">
        <v>82.8</v>
      </c>
      <c r="D1062" s="22" t="s">
        <v>40</v>
      </c>
    </row>
    <row r="1063" spans="1:4" x14ac:dyDescent="0.25">
      <c r="A1063" s="30">
        <v>41914</v>
      </c>
      <c r="B1063" s="31" t="s">
        <v>77</v>
      </c>
      <c r="C1063" s="32">
        <v>315</v>
      </c>
      <c r="D1063" s="22" t="s">
        <v>40</v>
      </c>
    </row>
    <row r="1064" spans="1:4" x14ac:dyDescent="0.25">
      <c r="A1064" s="30">
        <v>41914</v>
      </c>
      <c r="B1064" s="31" t="s">
        <v>84</v>
      </c>
      <c r="C1064" s="32">
        <v>38.835000000000001</v>
      </c>
      <c r="D1064" s="22" t="s">
        <v>40</v>
      </c>
    </row>
    <row r="1065" spans="1:4" x14ac:dyDescent="0.25">
      <c r="A1065" s="30">
        <v>41914</v>
      </c>
      <c r="B1065" s="31" t="s">
        <v>77</v>
      </c>
      <c r="C1065" s="32">
        <v>280</v>
      </c>
      <c r="D1065" s="22" t="s">
        <v>40</v>
      </c>
    </row>
    <row r="1066" spans="1:4" x14ac:dyDescent="0.25">
      <c r="A1066" s="30">
        <v>41915</v>
      </c>
      <c r="B1066" s="31" t="s">
        <v>86</v>
      </c>
      <c r="C1066" s="32">
        <v>471.14999921992421</v>
      </c>
      <c r="D1066" s="22" t="s">
        <v>40</v>
      </c>
    </row>
    <row r="1067" spans="1:4" x14ac:dyDescent="0.25">
      <c r="A1067" s="30">
        <v>41915</v>
      </c>
      <c r="B1067" s="31" t="s">
        <v>79</v>
      </c>
      <c r="C1067" s="32">
        <v>611.99999898672104</v>
      </c>
      <c r="D1067" s="22" t="s">
        <v>40</v>
      </c>
    </row>
    <row r="1068" spans="1:4" x14ac:dyDescent="0.25">
      <c r="A1068" s="30">
        <v>41915</v>
      </c>
      <c r="B1068" s="31" t="s">
        <v>85</v>
      </c>
      <c r="C1068" s="32">
        <v>237.59999960660934</v>
      </c>
      <c r="D1068" s="22" t="s">
        <v>75</v>
      </c>
    </row>
    <row r="1069" spans="1:4" x14ac:dyDescent="0.25">
      <c r="A1069" s="30">
        <v>41915</v>
      </c>
      <c r="B1069" s="31" t="s">
        <v>29</v>
      </c>
      <c r="C1069" s="32">
        <v>323.9999994635582</v>
      </c>
      <c r="D1069" s="22" t="s">
        <v>75</v>
      </c>
    </row>
    <row r="1070" spans="1:4" x14ac:dyDescent="0.25">
      <c r="A1070" s="30">
        <v>41915</v>
      </c>
      <c r="B1070" s="31" t="s">
        <v>76</v>
      </c>
      <c r="C1070" s="32">
        <v>40.229999933391809</v>
      </c>
      <c r="D1070" s="22" t="s">
        <v>75</v>
      </c>
    </row>
    <row r="1071" spans="1:4" x14ac:dyDescent="0.25">
      <c r="A1071" s="30">
        <v>41916</v>
      </c>
      <c r="B1071" s="31" t="s">
        <v>84</v>
      </c>
      <c r="C1071" s="32">
        <v>154.39999942481518</v>
      </c>
      <c r="D1071" s="22" t="s">
        <v>40</v>
      </c>
    </row>
    <row r="1072" spans="1:4" x14ac:dyDescent="0.25">
      <c r="A1072" s="30">
        <v>41917</v>
      </c>
      <c r="B1072" s="31" t="s">
        <v>83</v>
      </c>
      <c r="C1072" s="32">
        <v>62.774999896064401</v>
      </c>
      <c r="D1072" s="22" t="s">
        <v>75</v>
      </c>
    </row>
    <row r="1073" spans="1:4" x14ac:dyDescent="0.25">
      <c r="A1073" s="30">
        <v>41917</v>
      </c>
      <c r="B1073" s="31" t="s">
        <v>85</v>
      </c>
      <c r="C1073" s="32">
        <v>490.13999918848276</v>
      </c>
      <c r="D1073" s="22" t="s">
        <v>75</v>
      </c>
    </row>
    <row r="1074" spans="1:4" x14ac:dyDescent="0.25">
      <c r="A1074" s="30">
        <v>41917</v>
      </c>
      <c r="B1074" s="31" t="s">
        <v>86</v>
      </c>
      <c r="C1074" s="32">
        <v>51.299999915063381</v>
      </c>
      <c r="D1074" s="22" t="s">
        <v>75</v>
      </c>
    </row>
    <row r="1075" spans="1:4" x14ac:dyDescent="0.25">
      <c r="A1075" s="30">
        <v>41917</v>
      </c>
      <c r="B1075" s="31" t="s">
        <v>85</v>
      </c>
      <c r="C1075" s="32">
        <v>775</v>
      </c>
      <c r="D1075" s="22" t="s">
        <v>40</v>
      </c>
    </row>
    <row r="1076" spans="1:4" x14ac:dyDescent="0.25">
      <c r="A1076" s="30">
        <v>41917</v>
      </c>
      <c r="B1076" s="31" t="s">
        <v>84</v>
      </c>
      <c r="C1076" s="32">
        <v>231.6</v>
      </c>
      <c r="D1076" s="22" t="s">
        <v>40</v>
      </c>
    </row>
    <row r="1077" spans="1:4" x14ac:dyDescent="0.25">
      <c r="A1077" s="30">
        <v>41917</v>
      </c>
      <c r="B1077" s="31" t="s">
        <v>84</v>
      </c>
      <c r="C1077" s="32">
        <v>540</v>
      </c>
      <c r="D1077" s="22" t="s">
        <v>40</v>
      </c>
    </row>
    <row r="1078" spans="1:4" x14ac:dyDescent="0.25">
      <c r="A1078" s="30">
        <v>41917</v>
      </c>
      <c r="B1078" s="31" t="s">
        <v>86</v>
      </c>
      <c r="C1078" s="32">
        <v>95</v>
      </c>
      <c r="D1078" s="22" t="s">
        <v>40</v>
      </c>
    </row>
    <row r="1079" spans="1:4" x14ac:dyDescent="0.25">
      <c r="A1079" s="30">
        <v>41917</v>
      </c>
      <c r="B1079" s="31" t="s">
        <v>77</v>
      </c>
      <c r="C1079" s="32">
        <v>1710</v>
      </c>
      <c r="D1079" s="22" t="s">
        <v>40</v>
      </c>
    </row>
    <row r="1080" spans="1:4" x14ac:dyDescent="0.25">
      <c r="A1080" s="30">
        <v>41917</v>
      </c>
      <c r="B1080" s="31" t="s">
        <v>79</v>
      </c>
      <c r="C1080" s="32">
        <v>1020</v>
      </c>
      <c r="D1080" s="22" t="s">
        <v>40</v>
      </c>
    </row>
    <row r="1081" spans="1:4" x14ac:dyDescent="0.25">
      <c r="A1081" s="30">
        <v>41918</v>
      </c>
      <c r="B1081" s="31" t="s">
        <v>86</v>
      </c>
      <c r="C1081" s="32">
        <v>600</v>
      </c>
      <c r="D1081" s="22" t="s">
        <v>40</v>
      </c>
    </row>
    <row r="1082" spans="1:4" x14ac:dyDescent="0.25">
      <c r="A1082" s="30">
        <v>41918</v>
      </c>
      <c r="B1082" s="31" t="s">
        <v>84</v>
      </c>
      <c r="C1082" s="32">
        <v>1223.5999990403652</v>
      </c>
      <c r="D1082" s="22" t="s">
        <v>40</v>
      </c>
    </row>
    <row r="1083" spans="1:4" x14ac:dyDescent="0.25">
      <c r="A1083" s="30">
        <v>41918</v>
      </c>
      <c r="B1083" s="31" t="s">
        <v>79</v>
      </c>
      <c r="C1083" s="32">
        <v>1776.4999986067414</v>
      </c>
      <c r="D1083" s="22" t="s">
        <v>40</v>
      </c>
    </row>
    <row r="1084" spans="1:4" x14ac:dyDescent="0.25">
      <c r="A1084" s="30">
        <v>41918</v>
      </c>
      <c r="B1084" s="31" t="s">
        <v>85</v>
      </c>
      <c r="C1084" s="32">
        <v>864.49999932199717</v>
      </c>
      <c r="D1084" s="22" t="s">
        <v>40</v>
      </c>
    </row>
    <row r="1085" spans="1:4" x14ac:dyDescent="0.25">
      <c r="A1085" s="30">
        <v>41918</v>
      </c>
      <c r="B1085" s="31" t="s">
        <v>79</v>
      </c>
      <c r="C1085" s="32">
        <v>237.49999981373549</v>
      </c>
      <c r="D1085" s="22" t="s">
        <v>75</v>
      </c>
    </row>
    <row r="1086" spans="1:4" x14ac:dyDescent="0.25">
      <c r="A1086" s="30">
        <v>41918</v>
      </c>
      <c r="B1086" s="31" t="s">
        <v>84</v>
      </c>
      <c r="C1086" s="32">
        <v>419.51999967098237</v>
      </c>
      <c r="D1086" s="22" t="s">
        <v>75</v>
      </c>
    </row>
    <row r="1087" spans="1:4" x14ac:dyDescent="0.25">
      <c r="A1087" s="30">
        <v>41918</v>
      </c>
      <c r="B1087" s="31" t="s">
        <v>29</v>
      </c>
      <c r="C1087" s="32">
        <v>569.99999955296516</v>
      </c>
      <c r="D1087" s="22" t="s">
        <v>75</v>
      </c>
    </row>
    <row r="1088" spans="1:4" x14ac:dyDescent="0.25">
      <c r="A1088" s="30">
        <v>41921</v>
      </c>
      <c r="B1088" s="31" t="s">
        <v>86</v>
      </c>
      <c r="C1088" s="32">
        <v>1701</v>
      </c>
      <c r="D1088" s="22" t="s">
        <v>40</v>
      </c>
    </row>
    <row r="1089" spans="1:4" x14ac:dyDescent="0.25">
      <c r="A1089" s="30">
        <v>41922</v>
      </c>
      <c r="B1089" s="31" t="s">
        <v>29</v>
      </c>
      <c r="C1089" s="32">
        <v>43.199999839067459</v>
      </c>
      <c r="D1089" s="22" t="s">
        <v>75</v>
      </c>
    </row>
    <row r="1090" spans="1:4" x14ac:dyDescent="0.25">
      <c r="A1090" s="30">
        <v>41922</v>
      </c>
      <c r="B1090" s="31" t="s">
        <v>84</v>
      </c>
      <c r="C1090" s="32">
        <v>519.39999806508422</v>
      </c>
      <c r="D1090" s="22" t="s">
        <v>75</v>
      </c>
    </row>
    <row r="1091" spans="1:4" x14ac:dyDescent="0.25">
      <c r="A1091" s="30">
        <v>41922</v>
      </c>
      <c r="B1091" s="31" t="s">
        <v>86</v>
      </c>
      <c r="C1091" s="32">
        <v>125</v>
      </c>
      <c r="D1091" s="22" t="s">
        <v>40</v>
      </c>
    </row>
    <row r="1092" spans="1:4" x14ac:dyDescent="0.25">
      <c r="A1092" s="30">
        <v>41923</v>
      </c>
      <c r="B1092" s="31" t="s">
        <v>84</v>
      </c>
      <c r="C1092" s="32">
        <v>524.39999958872795</v>
      </c>
      <c r="D1092" s="22" t="s">
        <v>40</v>
      </c>
    </row>
    <row r="1093" spans="1:4" x14ac:dyDescent="0.25">
      <c r="A1093" s="30">
        <v>41923</v>
      </c>
      <c r="B1093" s="31" t="s">
        <v>77</v>
      </c>
      <c r="C1093" s="32">
        <v>398.99999968707561</v>
      </c>
      <c r="D1093" s="22" t="s">
        <v>40</v>
      </c>
    </row>
    <row r="1094" spans="1:4" x14ac:dyDescent="0.25">
      <c r="A1094" s="30">
        <v>41923</v>
      </c>
      <c r="B1094" s="31" t="s">
        <v>83</v>
      </c>
      <c r="C1094" s="32">
        <v>1006.9999992102385</v>
      </c>
      <c r="D1094" s="22" t="s">
        <v>40</v>
      </c>
    </row>
    <row r="1095" spans="1:4" x14ac:dyDescent="0.25">
      <c r="A1095" s="30">
        <v>41923</v>
      </c>
      <c r="B1095" s="31" t="s">
        <v>84</v>
      </c>
      <c r="C1095" s="32">
        <v>632.39999556541443</v>
      </c>
      <c r="D1095" s="22" t="s">
        <v>40</v>
      </c>
    </row>
    <row r="1096" spans="1:4" x14ac:dyDescent="0.25">
      <c r="A1096" s="30">
        <v>41923</v>
      </c>
      <c r="B1096" s="31" t="s">
        <v>77</v>
      </c>
      <c r="C1096" s="32">
        <v>387.5999972820282</v>
      </c>
      <c r="D1096" s="22" t="s">
        <v>40</v>
      </c>
    </row>
    <row r="1097" spans="1:4" x14ac:dyDescent="0.25">
      <c r="A1097" s="30">
        <v>41923</v>
      </c>
      <c r="B1097" s="31" t="s">
        <v>85</v>
      </c>
      <c r="C1097" s="32">
        <v>268.38749811798334</v>
      </c>
      <c r="D1097" s="22" t="s">
        <v>40</v>
      </c>
    </row>
    <row r="1098" spans="1:4" x14ac:dyDescent="0.25">
      <c r="A1098" s="30">
        <v>41924</v>
      </c>
      <c r="B1098" s="31" t="s">
        <v>83</v>
      </c>
      <c r="C1098" s="32">
        <v>1060</v>
      </c>
      <c r="D1098" s="22" t="s">
        <v>40</v>
      </c>
    </row>
    <row r="1099" spans="1:4" x14ac:dyDescent="0.25">
      <c r="A1099" s="30">
        <v>41924</v>
      </c>
      <c r="B1099" s="31" t="s">
        <v>79</v>
      </c>
      <c r="C1099" s="32">
        <v>55</v>
      </c>
      <c r="D1099" s="22" t="s">
        <v>40</v>
      </c>
    </row>
    <row r="1100" spans="1:4" x14ac:dyDescent="0.25">
      <c r="A1100" s="30">
        <v>41924</v>
      </c>
      <c r="B1100" s="31" t="s">
        <v>29</v>
      </c>
      <c r="C1100" s="32">
        <v>180</v>
      </c>
      <c r="D1100" s="22" t="s">
        <v>40</v>
      </c>
    </row>
    <row r="1101" spans="1:4" x14ac:dyDescent="0.25">
      <c r="A1101" s="30">
        <v>41925</v>
      </c>
      <c r="B1101" s="31" t="s">
        <v>76</v>
      </c>
      <c r="C1101" s="32">
        <v>4456.4399999999996</v>
      </c>
      <c r="D1101" s="22" t="s">
        <v>75</v>
      </c>
    </row>
    <row r="1102" spans="1:4" x14ac:dyDescent="0.25">
      <c r="A1102" s="30">
        <v>41925</v>
      </c>
      <c r="B1102" s="31" t="s">
        <v>85</v>
      </c>
      <c r="C1102" s="32">
        <v>210.5</v>
      </c>
      <c r="D1102" s="22" t="s">
        <v>75</v>
      </c>
    </row>
    <row r="1103" spans="1:4" x14ac:dyDescent="0.25">
      <c r="A1103" s="30">
        <v>41925</v>
      </c>
      <c r="B1103" s="31" t="s">
        <v>79</v>
      </c>
      <c r="C1103" s="32">
        <v>1295.9999951720238</v>
      </c>
      <c r="D1103" s="22" t="s">
        <v>75</v>
      </c>
    </row>
    <row r="1104" spans="1:4" x14ac:dyDescent="0.25">
      <c r="A1104" s="30">
        <v>41925</v>
      </c>
      <c r="B1104" s="31" t="s">
        <v>79</v>
      </c>
      <c r="C1104" s="32">
        <v>240.7999991029501</v>
      </c>
      <c r="D1104" s="22" t="s">
        <v>75</v>
      </c>
    </row>
    <row r="1105" spans="1:4" x14ac:dyDescent="0.25">
      <c r="A1105" s="30">
        <v>41928</v>
      </c>
      <c r="B1105" s="31" t="s">
        <v>79</v>
      </c>
      <c r="C1105" s="32">
        <v>89.999999850988388</v>
      </c>
      <c r="D1105" s="22" t="s">
        <v>40</v>
      </c>
    </row>
    <row r="1106" spans="1:4" x14ac:dyDescent="0.25">
      <c r="A1106" s="30">
        <v>41928</v>
      </c>
      <c r="B1106" s="31" t="s">
        <v>76</v>
      </c>
      <c r="C1106" s="32">
        <v>86.399999856948853</v>
      </c>
      <c r="D1106" s="22" t="s">
        <v>40</v>
      </c>
    </row>
    <row r="1107" spans="1:4" x14ac:dyDescent="0.25">
      <c r="A1107" s="30">
        <v>41928</v>
      </c>
      <c r="B1107" s="31" t="s">
        <v>77</v>
      </c>
      <c r="C1107" s="32">
        <v>448.87499925680459</v>
      </c>
      <c r="D1107" s="22" t="s">
        <v>40</v>
      </c>
    </row>
    <row r="1108" spans="1:4" x14ac:dyDescent="0.25">
      <c r="A1108" s="30">
        <v>41928</v>
      </c>
      <c r="B1108" s="31" t="s">
        <v>84</v>
      </c>
      <c r="C1108" s="32">
        <v>570</v>
      </c>
      <c r="D1108" s="22" t="s">
        <v>40</v>
      </c>
    </row>
    <row r="1109" spans="1:4" x14ac:dyDescent="0.25">
      <c r="A1109" s="30">
        <v>41929</v>
      </c>
      <c r="B1109" s="31" t="s">
        <v>77</v>
      </c>
      <c r="C1109" s="32">
        <v>288</v>
      </c>
      <c r="D1109" s="22" t="s">
        <v>40</v>
      </c>
    </row>
    <row r="1110" spans="1:4" x14ac:dyDescent="0.25">
      <c r="A1110" s="30">
        <v>41929</v>
      </c>
      <c r="B1110" s="31" t="s">
        <v>84</v>
      </c>
      <c r="C1110" s="32">
        <v>720</v>
      </c>
      <c r="D1110" s="22" t="s">
        <v>40</v>
      </c>
    </row>
    <row r="1111" spans="1:4" x14ac:dyDescent="0.25">
      <c r="A1111" s="30">
        <v>41929</v>
      </c>
      <c r="B1111" s="31" t="s">
        <v>29</v>
      </c>
      <c r="C1111" s="32">
        <v>350</v>
      </c>
      <c r="D1111" s="22" t="s">
        <v>40</v>
      </c>
    </row>
    <row r="1112" spans="1:4" x14ac:dyDescent="0.25">
      <c r="A1112" s="30">
        <v>41929</v>
      </c>
      <c r="B1112" s="31" t="s">
        <v>84</v>
      </c>
      <c r="C1112" s="32">
        <v>750</v>
      </c>
      <c r="D1112" s="22" t="s">
        <v>40</v>
      </c>
    </row>
    <row r="1113" spans="1:4" x14ac:dyDescent="0.25">
      <c r="A1113" s="30">
        <v>41929</v>
      </c>
      <c r="B1113" s="31" t="s">
        <v>29</v>
      </c>
      <c r="C1113" s="32">
        <v>193.75</v>
      </c>
      <c r="D1113" s="22" t="s">
        <v>40</v>
      </c>
    </row>
    <row r="1114" spans="1:4" x14ac:dyDescent="0.25">
      <c r="A1114" s="30">
        <v>41930</v>
      </c>
      <c r="B1114" s="31" t="s">
        <v>86</v>
      </c>
      <c r="C1114" s="32">
        <v>174.5</v>
      </c>
      <c r="D1114" s="22" t="s">
        <v>40</v>
      </c>
    </row>
    <row r="1115" spans="1:4" x14ac:dyDescent="0.25">
      <c r="A1115" s="30">
        <v>41930</v>
      </c>
      <c r="B1115" s="31" t="s">
        <v>86</v>
      </c>
      <c r="C1115" s="32">
        <v>493</v>
      </c>
      <c r="D1115" s="22" t="s">
        <v>40</v>
      </c>
    </row>
    <row r="1116" spans="1:4" x14ac:dyDescent="0.25">
      <c r="A1116" s="30">
        <v>41930</v>
      </c>
      <c r="B1116" s="31" t="s">
        <v>85</v>
      </c>
      <c r="C1116" s="32">
        <v>252.6</v>
      </c>
      <c r="D1116" s="22" t="s">
        <v>40</v>
      </c>
    </row>
    <row r="1117" spans="1:4" x14ac:dyDescent="0.25">
      <c r="A1117" s="30">
        <v>41930</v>
      </c>
      <c r="B1117" s="31" t="s">
        <v>29</v>
      </c>
      <c r="C1117" s="32">
        <v>3557.249994110316</v>
      </c>
      <c r="D1117" s="22" t="s">
        <v>75</v>
      </c>
    </row>
    <row r="1118" spans="1:4" x14ac:dyDescent="0.25">
      <c r="A1118" s="30">
        <v>41930</v>
      </c>
      <c r="B1118" s="31" t="s">
        <v>79</v>
      </c>
      <c r="C1118" s="32">
        <v>258</v>
      </c>
      <c r="D1118" s="22" t="s">
        <v>75</v>
      </c>
    </row>
    <row r="1119" spans="1:4" x14ac:dyDescent="0.25">
      <c r="A1119" s="30">
        <v>41931</v>
      </c>
      <c r="B1119" s="31" t="s">
        <v>86</v>
      </c>
      <c r="C1119" s="32">
        <v>52.35</v>
      </c>
      <c r="D1119" s="22" t="s">
        <v>40</v>
      </c>
    </row>
    <row r="1120" spans="1:4" x14ac:dyDescent="0.25">
      <c r="A1120" s="30">
        <v>41931</v>
      </c>
      <c r="B1120" s="31" t="s">
        <v>77</v>
      </c>
      <c r="C1120" s="32">
        <v>84</v>
      </c>
      <c r="D1120" s="22" t="s">
        <v>40</v>
      </c>
    </row>
    <row r="1121" spans="1:4" x14ac:dyDescent="0.25">
      <c r="A1121" s="30">
        <v>41931</v>
      </c>
      <c r="B1121" s="31" t="s">
        <v>29</v>
      </c>
      <c r="C1121" s="32">
        <v>276</v>
      </c>
      <c r="D1121" s="22" t="s">
        <v>40</v>
      </c>
    </row>
    <row r="1122" spans="1:4" x14ac:dyDescent="0.25">
      <c r="A1122" s="30">
        <v>41931</v>
      </c>
      <c r="B1122" s="31" t="s">
        <v>77</v>
      </c>
      <c r="C1122" s="32">
        <v>45</v>
      </c>
      <c r="D1122" s="22" t="s">
        <v>40</v>
      </c>
    </row>
    <row r="1123" spans="1:4" x14ac:dyDescent="0.25">
      <c r="A1123" s="30">
        <v>41932</v>
      </c>
      <c r="B1123" s="31" t="s">
        <v>83</v>
      </c>
      <c r="C1123" s="32">
        <v>697.5</v>
      </c>
      <c r="D1123" s="22" t="s">
        <v>75</v>
      </c>
    </row>
    <row r="1124" spans="1:4" x14ac:dyDescent="0.25">
      <c r="A1124" s="30">
        <v>41932</v>
      </c>
      <c r="B1124" s="31" t="s">
        <v>76</v>
      </c>
      <c r="C1124" s="32">
        <v>328</v>
      </c>
      <c r="D1124" s="22" t="s">
        <v>75</v>
      </c>
    </row>
    <row r="1125" spans="1:4" x14ac:dyDescent="0.25">
      <c r="A1125" s="30">
        <v>41932</v>
      </c>
      <c r="B1125" s="31" t="s">
        <v>84</v>
      </c>
      <c r="C1125" s="32">
        <v>397.5</v>
      </c>
      <c r="D1125" s="22" t="s">
        <v>75</v>
      </c>
    </row>
    <row r="1126" spans="1:4" x14ac:dyDescent="0.25">
      <c r="A1126" s="30">
        <v>41935</v>
      </c>
      <c r="B1126" s="31" t="s">
        <v>84</v>
      </c>
      <c r="C1126" s="32">
        <v>62</v>
      </c>
      <c r="D1126" s="22" t="s">
        <v>40</v>
      </c>
    </row>
    <row r="1127" spans="1:4" x14ac:dyDescent="0.25">
      <c r="A1127" s="30">
        <v>41935</v>
      </c>
      <c r="B1127" s="31" t="s">
        <v>86</v>
      </c>
      <c r="C1127" s="32">
        <v>64.400000000000006</v>
      </c>
      <c r="D1127" s="22" t="s">
        <v>40</v>
      </c>
    </row>
    <row r="1128" spans="1:4" x14ac:dyDescent="0.25">
      <c r="A1128" s="30">
        <v>41935</v>
      </c>
      <c r="B1128" s="31" t="s">
        <v>85</v>
      </c>
      <c r="C1128" s="32">
        <v>408.45</v>
      </c>
      <c r="D1128" s="22" t="s">
        <v>40</v>
      </c>
    </row>
    <row r="1129" spans="1:4" x14ac:dyDescent="0.25">
      <c r="A1129" s="30">
        <v>41935</v>
      </c>
      <c r="B1129" s="31" t="s">
        <v>86</v>
      </c>
      <c r="C1129" s="32">
        <v>796.36499441564081</v>
      </c>
      <c r="D1129" s="22" t="s">
        <v>40</v>
      </c>
    </row>
    <row r="1130" spans="1:4" x14ac:dyDescent="0.25">
      <c r="A1130" s="30">
        <v>41935</v>
      </c>
      <c r="B1130" s="31" t="s">
        <v>79</v>
      </c>
      <c r="C1130" s="32">
        <v>16.99999988079071</v>
      </c>
      <c r="D1130" s="22" t="s">
        <v>40</v>
      </c>
    </row>
    <row r="1131" spans="1:4" x14ac:dyDescent="0.25">
      <c r="A1131" s="30">
        <v>41936</v>
      </c>
      <c r="B1131" s="31" t="s">
        <v>79</v>
      </c>
      <c r="C1131" s="32">
        <v>3800</v>
      </c>
      <c r="D1131" s="22" t="s">
        <v>75</v>
      </c>
    </row>
    <row r="1132" spans="1:4" x14ac:dyDescent="0.25">
      <c r="A1132" s="30">
        <v>41936</v>
      </c>
      <c r="B1132" s="31" t="s">
        <v>79</v>
      </c>
      <c r="C1132" s="32">
        <v>75</v>
      </c>
      <c r="D1132" s="22" t="s">
        <v>75</v>
      </c>
    </row>
    <row r="1133" spans="1:4" x14ac:dyDescent="0.25">
      <c r="A1133" s="30">
        <v>41936</v>
      </c>
      <c r="B1133" s="31" t="s">
        <v>84</v>
      </c>
      <c r="C1133" s="32">
        <v>1158</v>
      </c>
      <c r="D1133" s="22" t="s">
        <v>75</v>
      </c>
    </row>
    <row r="1134" spans="1:4" x14ac:dyDescent="0.25">
      <c r="A1134" s="30">
        <v>41936</v>
      </c>
      <c r="B1134" s="31" t="s">
        <v>76</v>
      </c>
      <c r="C1134" s="32">
        <v>223.5</v>
      </c>
      <c r="D1134" s="22" t="s">
        <v>75</v>
      </c>
    </row>
    <row r="1135" spans="1:4" x14ac:dyDescent="0.25">
      <c r="A1135" s="30">
        <v>41936</v>
      </c>
      <c r="B1135" s="31" t="s">
        <v>79</v>
      </c>
      <c r="C1135" s="32">
        <v>660</v>
      </c>
      <c r="D1135" s="22" t="s">
        <v>40</v>
      </c>
    </row>
    <row r="1136" spans="1:4" x14ac:dyDescent="0.25">
      <c r="A1136" s="30">
        <v>41937</v>
      </c>
      <c r="B1136" s="31" t="s">
        <v>86</v>
      </c>
      <c r="C1136" s="32">
        <v>654.375</v>
      </c>
      <c r="D1136" s="22" t="s">
        <v>40</v>
      </c>
    </row>
    <row r="1137" spans="1:4" x14ac:dyDescent="0.25">
      <c r="A1137" s="30">
        <v>41937</v>
      </c>
      <c r="B1137" s="31" t="s">
        <v>79</v>
      </c>
      <c r="C1137" s="32">
        <v>187.5</v>
      </c>
      <c r="D1137" s="22" t="s">
        <v>40</v>
      </c>
    </row>
    <row r="1138" spans="1:4" x14ac:dyDescent="0.25">
      <c r="A1138" s="30">
        <v>41937</v>
      </c>
      <c r="B1138" s="31" t="s">
        <v>77</v>
      </c>
      <c r="C1138" s="32">
        <v>420</v>
      </c>
      <c r="D1138" s="22" t="s">
        <v>40</v>
      </c>
    </row>
    <row r="1139" spans="1:4" x14ac:dyDescent="0.25">
      <c r="A1139" s="30">
        <v>41938</v>
      </c>
      <c r="B1139" s="31" t="s">
        <v>86</v>
      </c>
      <c r="C1139" s="32">
        <v>248.39999958872795</v>
      </c>
      <c r="D1139" s="22" t="s">
        <v>40</v>
      </c>
    </row>
    <row r="1140" spans="1:4" x14ac:dyDescent="0.25">
      <c r="A1140" s="30">
        <v>41938</v>
      </c>
      <c r="B1140" s="31" t="s">
        <v>86</v>
      </c>
      <c r="C1140" s="32">
        <v>107.99999982118607</v>
      </c>
      <c r="D1140" s="22" t="s">
        <v>40</v>
      </c>
    </row>
    <row r="1141" spans="1:4" x14ac:dyDescent="0.25">
      <c r="A1141" s="30">
        <v>41938</v>
      </c>
      <c r="B1141" s="31" t="s">
        <v>77</v>
      </c>
      <c r="C1141" s="32">
        <v>931</v>
      </c>
      <c r="D1141" s="22" t="s">
        <v>40</v>
      </c>
    </row>
    <row r="1142" spans="1:4" x14ac:dyDescent="0.25">
      <c r="A1142" s="30">
        <v>41938</v>
      </c>
      <c r="B1142" s="31" t="s">
        <v>79</v>
      </c>
      <c r="C1142" s="32">
        <v>75</v>
      </c>
      <c r="D1142" s="22" t="s">
        <v>40</v>
      </c>
    </row>
    <row r="1143" spans="1:4" x14ac:dyDescent="0.25">
      <c r="A1143" s="30">
        <v>41938</v>
      </c>
      <c r="B1143" s="31" t="s">
        <v>85</v>
      </c>
      <c r="C1143" s="32">
        <v>68</v>
      </c>
      <c r="D1143" s="22" t="s">
        <v>40</v>
      </c>
    </row>
    <row r="1144" spans="1:4" x14ac:dyDescent="0.25">
      <c r="A1144" s="30">
        <v>41938</v>
      </c>
      <c r="B1144" s="31" t="s">
        <v>29</v>
      </c>
      <c r="C1144" s="32">
        <v>232.5</v>
      </c>
      <c r="D1144" s="22" t="s">
        <v>40</v>
      </c>
    </row>
    <row r="1145" spans="1:4" x14ac:dyDescent="0.25">
      <c r="A1145" s="30">
        <v>41939</v>
      </c>
      <c r="B1145" s="31" t="s">
        <v>77</v>
      </c>
      <c r="C1145" s="32">
        <v>63</v>
      </c>
      <c r="D1145" s="22" t="s">
        <v>40</v>
      </c>
    </row>
    <row r="1146" spans="1:4" x14ac:dyDescent="0.25">
      <c r="A1146" s="30">
        <v>41939</v>
      </c>
      <c r="B1146" s="31" t="s">
        <v>84</v>
      </c>
      <c r="C1146" s="32">
        <v>368</v>
      </c>
      <c r="D1146" s="22" t="s">
        <v>40</v>
      </c>
    </row>
    <row r="1147" spans="1:4" x14ac:dyDescent="0.25">
      <c r="A1147" s="30">
        <v>41939</v>
      </c>
      <c r="B1147" s="31" t="s">
        <v>86</v>
      </c>
      <c r="C1147" s="32">
        <v>380</v>
      </c>
      <c r="D1147" s="22" t="s">
        <v>40</v>
      </c>
    </row>
    <row r="1148" spans="1:4" x14ac:dyDescent="0.25">
      <c r="A1148" s="30">
        <v>41939</v>
      </c>
      <c r="B1148" s="31" t="s">
        <v>79</v>
      </c>
      <c r="C1148" s="32">
        <v>1020</v>
      </c>
      <c r="D1148" s="22" t="s">
        <v>40</v>
      </c>
    </row>
    <row r="1149" spans="1:4" x14ac:dyDescent="0.25">
      <c r="A1149" s="30">
        <v>41942</v>
      </c>
      <c r="B1149" s="31" t="s">
        <v>84</v>
      </c>
      <c r="C1149" s="32">
        <v>620</v>
      </c>
      <c r="D1149" s="22" t="s">
        <v>40</v>
      </c>
    </row>
    <row r="1150" spans="1:4" x14ac:dyDescent="0.25">
      <c r="A1150" s="30">
        <v>41942</v>
      </c>
      <c r="B1150" s="31" t="s">
        <v>84</v>
      </c>
      <c r="C1150" s="32">
        <v>38.6</v>
      </c>
      <c r="D1150" s="22" t="s">
        <v>40</v>
      </c>
    </row>
    <row r="1151" spans="1:4" x14ac:dyDescent="0.25">
      <c r="A1151" s="30">
        <v>41942</v>
      </c>
      <c r="B1151" s="31" t="s">
        <v>86</v>
      </c>
      <c r="C1151" s="32">
        <v>142.5</v>
      </c>
      <c r="D1151" s="22" t="s">
        <v>40</v>
      </c>
    </row>
    <row r="1152" spans="1:4" x14ac:dyDescent="0.25">
      <c r="A1152" s="30">
        <v>41943</v>
      </c>
      <c r="B1152" s="31" t="s">
        <v>76</v>
      </c>
      <c r="C1152" s="32">
        <v>935.99999651312828</v>
      </c>
      <c r="D1152" s="22" t="s">
        <v>40</v>
      </c>
    </row>
    <row r="1153" spans="1:4" x14ac:dyDescent="0.25">
      <c r="A1153" s="30">
        <v>41943</v>
      </c>
      <c r="B1153" s="31" t="s">
        <v>86</v>
      </c>
      <c r="C1153" s="32">
        <v>468.45</v>
      </c>
      <c r="D1153" s="22" t="s">
        <v>40</v>
      </c>
    </row>
    <row r="1154" spans="1:4" x14ac:dyDescent="0.25">
      <c r="A1154" s="30">
        <v>41943</v>
      </c>
      <c r="B1154" s="31" t="s">
        <v>76</v>
      </c>
      <c r="C1154" s="32">
        <v>3637.5</v>
      </c>
      <c r="D1154" s="22" t="s">
        <v>75</v>
      </c>
    </row>
    <row r="1155" spans="1:4" x14ac:dyDescent="0.25">
      <c r="A1155" s="30">
        <v>41943</v>
      </c>
      <c r="B1155" s="31" t="s">
        <v>76</v>
      </c>
      <c r="C1155" s="32">
        <v>1237.9000000000001</v>
      </c>
      <c r="D1155" s="22" t="s">
        <v>75</v>
      </c>
    </row>
    <row r="1156" spans="1:4" x14ac:dyDescent="0.25">
      <c r="A1156" s="30">
        <v>41943</v>
      </c>
      <c r="B1156" s="31" t="s">
        <v>84</v>
      </c>
      <c r="C1156" s="32">
        <v>85.5</v>
      </c>
      <c r="D1156" s="22" t="s">
        <v>75</v>
      </c>
    </row>
    <row r="1157" spans="1:4" x14ac:dyDescent="0.25">
      <c r="A1157" s="30">
        <v>41944</v>
      </c>
      <c r="B1157" s="31" t="s">
        <v>84</v>
      </c>
      <c r="C1157" s="32">
        <v>502.19999916851521</v>
      </c>
      <c r="D1157" s="22" t="s">
        <v>40</v>
      </c>
    </row>
    <row r="1158" spans="1:4" x14ac:dyDescent="0.25">
      <c r="A1158" s="30">
        <v>41944</v>
      </c>
      <c r="B1158" s="31" t="s">
        <v>83</v>
      </c>
      <c r="C1158" s="32">
        <v>2462.3999959230423</v>
      </c>
      <c r="D1158" s="22" t="s">
        <v>40</v>
      </c>
    </row>
    <row r="1159" spans="1:4" x14ac:dyDescent="0.25">
      <c r="A1159" s="30">
        <v>41944</v>
      </c>
      <c r="B1159" s="31" t="s">
        <v>29</v>
      </c>
      <c r="C1159" s="32">
        <v>196</v>
      </c>
      <c r="D1159" s="22" t="s">
        <v>40</v>
      </c>
    </row>
    <row r="1160" spans="1:4" x14ac:dyDescent="0.25">
      <c r="A1160" s="30">
        <v>41944</v>
      </c>
      <c r="B1160" s="31" t="s">
        <v>29</v>
      </c>
      <c r="C1160" s="32">
        <v>472.5</v>
      </c>
      <c r="D1160" s="22" t="s">
        <v>40</v>
      </c>
    </row>
    <row r="1161" spans="1:4" x14ac:dyDescent="0.25">
      <c r="A1161" s="30">
        <v>41945</v>
      </c>
      <c r="B1161" s="31" t="s">
        <v>77</v>
      </c>
      <c r="C1161" s="32">
        <v>570</v>
      </c>
      <c r="D1161" s="22" t="s">
        <v>40</v>
      </c>
    </row>
    <row r="1162" spans="1:4" x14ac:dyDescent="0.25">
      <c r="A1162" s="30">
        <v>41945</v>
      </c>
      <c r="B1162" s="31" t="s">
        <v>85</v>
      </c>
      <c r="C1162" s="32">
        <v>292.5</v>
      </c>
      <c r="D1162" s="22" t="s">
        <v>40</v>
      </c>
    </row>
    <row r="1163" spans="1:4" x14ac:dyDescent="0.25">
      <c r="A1163" s="30">
        <v>41946</v>
      </c>
      <c r="B1163" s="31" t="s">
        <v>29</v>
      </c>
      <c r="C1163" s="32">
        <v>540</v>
      </c>
      <c r="D1163" s="22" t="s">
        <v>40</v>
      </c>
    </row>
    <row r="1164" spans="1:4" x14ac:dyDescent="0.25">
      <c r="A1164" s="30">
        <v>41946</v>
      </c>
      <c r="B1164" s="31" t="s">
        <v>76</v>
      </c>
      <c r="C1164" s="32">
        <v>4951.6000000000004</v>
      </c>
      <c r="D1164" s="22" t="s">
        <v>40</v>
      </c>
    </row>
    <row r="1165" spans="1:4" x14ac:dyDescent="0.25">
      <c r="A1165" s="30">
        <v>41946</v>
      </c>
      <c r="B1165" s="31" t="s">
        <v>29</v>
      </c>
      <c r="C1165" s="32">
        <v>1840</v>
      </c>
      <c r="D1165" s="22" t="s">
        <v>40</v>
      </c>
    </row>
    <row r="1166" spans="1:4" x14ac:dyDescent="0.25">
      <c r="A1166" s="30">
        <v>41946</v>
      </c>
      <c r="B1166" s="31" t="s">
        <v>85</v>
      </c>
      <c r="C1166" s="32">
        <v>466.8</v>
      </c>
      <c r="D1166" s="22" t="s">
        <v>40</v>
      </c>
    </row>
    <row r="1167" spans="1:4" x14ac:dyDescent="0.25">
      <c r="A1167" s="30">
        <v>41946</v>
      </c>
      <c r="B1167" s="31" t="s">
        <v>86</v>
      </c>
      <c r="C1167" s="32">
        <v>2366.4</v>
      </c>
      <c r="D1167" s="22" t="s">
        <v>40</v>
      </c>
    </row>
    <row r="1168" spans="1:4" x14ac:dyDescent="0.25">
      <c r="A1168" s="30">
        <v>41946</v>
      </c>
      <c r="B1168" s="31" t="s">
        <v>86</v>
      </c>
      <c r="C1168" s="32">
        <v>878</v>
      </c>
      <c r="D1168" s="22" t="s">
        <v>75</v>
      </c>
    </row>
    <row r="1169" spans="1:4" x14ac:dyDescent="0.25">
      <c r="A1169" s="30">
        <v>41949</v>
      </c>
      <c r="B1169" s="31" t="s">
        <v>76</v>
      </c>
      <c r="C1169" s="32">
        <v>582</v>
      </c>
      <c r="D1169" s="22" t="s">
        <v>40</v>
      </c>
    </row>
    <row r="1170" spans="1:4" x14ac:dyDescent="0.25">
      <c r="A1170" s="30">
        <v>41949</v>
      </c>
      <c r="B1170" s="31" t="s">
        <v>76</v>
      </c>
      <c r="C1170" s="32">
        <v>379.94999733567238</v>
      </c>
      <c r="D1170" s="22" t="s">
        <v>40</v>
      </c>
    </row>
    <row r="1171" spans="1:4" x14ac:dyDescent="0.25">
      <c r="A1171" s="30">
        <v>41949</v>
      </c>
      <c r="B1171" s="31" t="s">
        <v>79</v>
      </c>
      <c r="C1171" s="32">
        <v>917.99999356269836</v>
      </c>
      <c r="D1171" s="22" t="s">
        <v>40</v>
      </c>
    </row>
    <row r="1172" spans="1:4" x14ac:dyDescent="0.25">
      <c r="A1172" s="30">
        <v>41949</v>
      </c>
      <c r="B1172" s="31" t="s">
        <v>84</v>
      </c>
      <c r="C1172" s="32">
        <v>191.24999865889549</v>
      </c>
      <c r="D1172" s="22" t="s">
        <v>40</v>
      </c>
    </row>
    <row r="1173" spans="1:4" x14ac:dyDescent="0.25">
      <c r="A1173" s="30">
        <v>41949</v>
      </c>
      <c r="B1173" s="31" t="s">
        <v>83</v>
      </c>
      <c r="C1173" s="32">
        <v>2700</v>
      </c>
      <c r="D1173" s="22" t="s">
        <v>40</v>
      </c>
    </row>
    <row r="1174" spans="1:4" x14ac:dyDescent="0.25">
      <c r="A1174" s="30">
        <v>41949</v>
      </c>
      <c r="B1174" s="31" t="s">
        <v>79</v>
      </c>
      <c r="C1174" s="32">
        <v>1375</v>
      </c>
      <c r="D1174" s="22" t="s">
        <v>40</v>
      </c>
    </row>
    <row r="1175" spans="1:4" x14ac:dyDescent="0.25">
      <c r="A1175" s="30">
        <v>41949</v>
      </c>
      <c r="B1175" s="31" t="s">
        <v>29</v>
      </c>
      <c r="C1175" s="32">
        <v>750</v>
      </c>
      <c r="D1175" s="22" t="s">
        <v>40</v>
      </c>
    </row>
    <row r="1176" spans="1:4" x14ac:dyDescent="0.25">
      <c r="A1176" s="30">
        <v>41950</v>
      </c>
      <c r="B1176" s="31" t="s">
        <v>85</v>
      </c>
      <c r="C1176" s="32">
        <v>400</v>
      </c>
      <c r="D1176" s="22" t="s">
        <v>75</v>
      </c>
    </row>
    <row r="1177" spans="1:4" x14ac:dyDescent="0.25">
      <c r="A1177" s="30">
        <v>41950</v>
      </c>
      <c r="B1177" s="31" t="s">
        <v>79</v>
      </c>
      <c r="C1177" s="32">
        <v>152</v>
      </c>
      <c r="D1177" s="22" t="s">
        <v>75</v>
      </c>
    </row>
    <row r="1178" spans="1:4" x14ac:dyDescent="0.25">
      <c r="A1178" s="30">
        <v>41950</v>
      </c>
      <c r="B1178" s="31" t="s">
        <v>29</v>
      </c>
      <c r="C1178" s="32">
        <v>90</v>
      </c>
      <c r="D1178" s="22" t="s">
        <v>75</v>
      </c>
    </row>
    <row r="1179" spans="1:4" x14ac:dyDescent="0.25">
      <c r="A1179" s="30">
        <v>41951</v>
      </c>
      <c r="B1179" s="31" t="s">
        <v>76</v>
      </c>
      <c r="C1179" s="32">
        <v>780</v>
      </c>
      <c r="D1179" s="22" t="s">
        <v>40</v>
      </c>
    </row>
    <row r="1180" spans="1:4" x14ac:dyDescent="0.25">
      <c r="A1180" s="30">
        <v>41951</v>
      </c>
      <c r="B1180" s="31" t="s">
        <v>84</v>
      </c>
      <c r="C1180" s="32">
        <v>216</v>
      </c>
      <c r="D1180" s="22" t="s">
        <v>40</v>
      </c>
    </row>
    <row r="1181" spans="1:4" x14ac:dyDescent="0.25">
      <c r="A1181" s="30">
        <v>41951</v>
      </c>
      <c r="B1181" s="31" t="s">
        <v>86</v>
      </c>
      <c r="C1181" s="32">
        <v>48.3</v>
      </c>
      <c r="D1181" s="22" t="s">
        <v>40</v>
      </c>
    </row>
    <row r="1182" spans="1:4" x14ac:dyDescent="0.25">
      <c r="A1182" s="30">
        <v>41951</v>
      </c>
      <c r="B1182" s="31" t="s">
        <v>29</v>
      </c>
      <c r="C1182" s="32">
        <v>121.5</v>
      </c>
      <c r="D1182" s="22" t="s">
        <v>40</v>
      </c>
    </row>
    <row r="1183" spans="1:4" x14ac:dyDescent="0.25">
      <c r="A1183" s="30">
        <v>41951</v>
      </c>
      <c r="B1183" s="31" t="s">
        <v>84</v>
      </c>
      <c r="C1183" s="32">
        <v>298.125</v>
      </c>
      <c r="D1183" s="22" t="s">
        <v>40</v>
      </c>
    </row>
    <row r="1184" spans="1:4" x14ac:dyDescent="0.25">
      <c r="A1184" s="30">
        <v>41951</v>
      </c>
      <c r="B1184" s="31" t="s">
        <v>29</v>
      </c>
      <c r="C1184" s="32">
        <v>337.5</v>
      </c>
      <c r="D1184" s="22" t="s">
        <v>40</v>
      </c>
    </row>
    <row r="1185" spans="1:4" x14ac:dyDescent="0.25">
      <c r="A1185" s="30">
        <v>41952</v>
      </c>
      <c r="B1185" s="31" t="s">
        <v>79</v>
      </c>
      <c r="C1185" s="32">
        <v>315</v>
      </c>
      <c r="D1185" s="22" t="s">
        <v>40</v>
      </c>
    </row>
    <row r="1186" spans="1:4" x14ac:dyDescent="0.25">
      <c r="A1186" s="30">
        <v>41952</v>
      </c>
      <c r="B1186" s="31" t="s">
        <v>76</v>
      </c>
      <c r="C1186" s="32">
        <v>296.39999976754189</v>
      </c>
      <c r="D1186" s="22" t="s">
        <v>40</v>
      </c>
    </row>
    <row r="1187" spans="1:4" x14ac:dyDescent="0.25">
      <c r="A1187" s="30">
        <v>41952</v>
      </c>
      <c r="B1187" s="31" t="s">
        <v>76</v>
      </c>
      <c r="C1187" s="32">
        <v>1411.2059988932313</v>
      </c>
      <c r="D1187" s="22" t="s">
        <v>40</v>
      </c>
    </row>
    <row r="1188" spans="1:4" x14ac:dyDescent="0.25">
      <c r="A1188" s="30">
        <v>41952</v>
      </c>
      <c r="B1188" s="31" t="s">
        <v>85</v>
      </c>
      <c r="C1188" s="32">
        <v>1299.8374989805743</v>
      </c>
      <c r="D1188" s="22" t="s">
        <v>40</v>
      </c>
    </row>
    <row r="1189" spans="1:4" x14ac:dyDescent="0.25">
      <c r="A1189" s="30">
        <v>41952</v>
      </c>
      <c r="B1189" s="31" t="s">
        <v>29</v>
      </c>
      <c r="C1189" s="32">
        <v>113.99999991059303</v>
      </c>
      <c r="D1189" s="22" t="s">
        <v>40</v>
      </c>
    </row>
    <row r="1190" spans="1:4" x14ac:dyDescent="0.25">
      <c r="A1190" s="30">
        <v>41952</v>
      </c>
      <c r="B1190" s="31" t="s">
        <v>86</v>
      </c>
      <c r="C1190" s="32">
        <v>114</v>
      </c>
      <c r="D1190" s="22" t="s">
        <v>40</v>
      </c>
    </row>
    <row r="1191" spans="1:4" x14ac:dyDescent="0.25">
      <c r="A1191" s="30">
        <v>41953</v>
      </c>
      <c r="B1191" s="31" t="s">
        <v>29</v>
      </c>
      <c r="C1191" s="32">
        <v>71.999999731779099</v>
      </c>
      <c r="D1191" s="22" t="s">
        <v>40</v>
      </c>
    </row>
    <row r="1192" spans="1:4" x14ac:dyDescent="0.25">
      <c r="A1192" s="30">
        <v>41953</v>
      </c>
      <c r="B1192" s="31" t="s">
        <v>29</v>
      </c>
      <c r="C1192" s="32">
        <v>134.39999949932098</v>
      </c>
      <c r="D1192" s="22" t="s">
        <v>40</v>
      </c>
    </row>
    <row r="1193" spans="1:4" x14ac:dyDescent="0.25">
      <c r="A1193" s="30">
        <v>41953</v>
      </c>
      <c r="B1193" s="31" t="s">
        <v>86</v>
      </c>
      <c r="C1193" s="32">
        <v>399.99999850988388</v>
      </c>
      <c r="D1193" s="22" t="s">
        <v>40</v>
      </c>
    </row>
    <row r="1194" spans="1:4" x14ac:dyDescent="0.25">
      <c r="A1194" s="30">
        <v>41953</v>
      </c>
      <c r="B1194" s="31" t="s">
        <v>79</v>
      </c>
      <c r="C1194" s="32">
        <v>1031.9999961555004</v>
      </c>
      <c r="D1194" s="22" t="s">
        <v>40</v>
      </c>
    </row>
    <row r="1195" spans="1:4" x14ac:dyDescent="0.25">
      <c r="A1195" s="30">
        <v>41956</v>
      </c>
      <c r="B1195" s="31" t="s">
        <v>79</v>
      </c>
      <c r="C1195" s="32">
        <v>1963.4999862313271</v>
      </c>
      <c r="D1195" s="22" t="s">
        <v>75</v>
      </c>
    </row>
    <row r="1196" spans="1:4" x14ac:dyDescent="0.25">
      <c r="A1196" s="30">
        <v>41956</v>
      </c>
      <c r="B1196" s="31" t="s">
        <v>79</v>
      </c>
      <c r="C1196" s="32">
        <v>365.49999743700027</v>
      </c>
      <c r="D1196" s="22" t="s">
        <v>75</v>
      </c>
    </row>
    <row r="1197" spans="1:4" x14ac:dyDescent="0.25">
      <c r="A1197" s="30">
        <v>41956</v>
      </c>
      <c r="B1197" s="31" t="s">
        <v>29</v>
      </c>
      <c r="C1197" s="32">
        <v>535.49999624490738</v>
      </c>
      <c r="D1197" s="22" t="s">
        <v>75</v>
      </c>
    </row>
    <row r="1198" spans="1:4" x14ac:dyDescent="0.25">
      <c r="A1198" s="30">
        <v>41956</v>
      </c>
      <c r="B1198" s="31" t="s">
        <v>85</v>
      </c>
      <c r="C1198" s="32">
        <v>60</v>
      </c>
      <c r="D1198" s="22" t="s">
        <v>40</v>
      </c>
    </row>
    <row r="1199" spans="1:4" x14ac:dyDescent="0.25">
      <c r="A1199" s="30">
        <v>41956</v>
      </c>
      <c r="B1199" s="31" t="s">
        <v>29</v>
      </c>
      <c r="C1199" s="32">
        <v>270</v>
      </c>
      <c r="D1199" s="22" t="s">
        <v>40</v>
      </c>
    </row>
    <row r="1200" spans="1:4" x14ac:dyDescent="0.25">
      <c r="A1200" s="30">
        <v>41957</v>
      </c>
      <c r="B1200" s="31" t="s">
        <v>29</v>
      </c>
      <c r="C1200" s="32">
        <v>95</v>
      </c>
      <c r="D1200" s="22" t="s">
        <v>75</v>
      </c>
    </row>
    <row r="1201" spans="1:4" x14ac:dyDescent="0.25">
      <c r="A1201" s="30">
        <v>41957</v>
      </c>
      <c r="B1201" s="31" t="s">
        <v>79</v>
      </c>
      <c r="C1201" s="32">
        <v>1925</v>
      </c>
      <c r="D1201" s="22" t="s">
        <v>75</v>
      </c>
    </row>
    <row r="1202" spans="1:4" x14ac:dyDescent="0.25">
      <c r="A1202" s="30">
        <v>41957</v>
      </c>
      <c r="B1202" s="31" t="s">
        <v>84</v>
      </c>
      <c r="C1202" s="32">
        <v>525</v>
      </c>
      <c r="D1202" s="22" t="s">
        <v>75</v>
      </c>
    </row>
    <row r="1203" spans="1:4" x14ac:dyDescent="0.25">
      <c r="A1203" s="30">
        <v>41957</v>
      </c>
      <c r="B1203" s="31" t="s">
        <v>85</v>
      </c>
      <c r="C1203" s="32">
        <v>132</v>
      </c>
      <c r="D1203" s="22" t="s">
        <v>75</v>
      </c>
    </row>
    <row r="1204" spans="1:4" x14ac:dyDescent="0.25">
      <c r="A1204" s="30">
        <v>41957</v>
      </c>
      <c r="B1204" s="31" t="s">
        <v>29</v>
      </c>
      <c r="C1204" s="32">
        <v>157.5</v>
      </c>
      <c r="D1204" s="22" t="s">
        <v>75</v>
      </c>
    </row>
    <row r="1205" spans="1:4" x14ac:dyDescent="0.25">
      <c r="A1205" s="30">
        <v>41957</v>
      </c>
      <c r="B1205" s="31" t="s">
        <v>86</v>
      </c>
      <c r="C1205" s="32">
        <v>306</v>
      </c>
      <c r="D1205" s="22" t="s">
        <v>75</v>
      </c>
    </row>
    <row r="1206" spans="1:4" x14ac:dyDescent="0.25">
      <c r="A1206" s="30">
        <v>41958</v>
      </c>
      <c r="B1206" s="31" t="s">
        <v>79</v>
      </c>
      <c r="C1206" s="32">
        <v>250</v>
      </c>
      <c r="D1206" s="22" t="s">
        <v>75</v>
      </c>
    </row>
    <row r="1207" spans="1:4" x14ac:dyDescent="0.25">
      <c r="A1207" s="30">
        <v>41958</v>
      </c>
      <c r="B1207" s="31" t="s">
        <v>79</v>
      </c>
      <c r="C1207" s="32">
        <v>128</v>
      </c>
      <c r="D1207" s="22" t="s">
        <v>75</v>
      </c>
    </row>
    <row r="1208" spans="1:4" x14ac:dyDescent="0.25">
      <c r="A1208" s="30">
        <v>41959</v>
      </c>
      <c r="B1208" s="31" t="s">
        <v>86</v>
      </c>
      <c r="C1208" s="32">
        <v>349</v>
      </c>
      <c r="D1208" s="22" t="s">
        <v>40</v>
      </c>
    </row>
    <row r="1209" spans="1:4" x14ac:dyDescent="0.25">
      <c r="A1209" s="30">
        <v>41959</v>
      </c>
      <c r="B1209" s="31" t="s">
        <v>29</v>
      </c>
      <c r="C1209" s="32">
        <v>1104</v>
      </c>
      <c r="D1209" s="22" t="s">
        <v>40</v>
      </c>
    </row>
    <row r="1210" spans="1:4" x14ac:dyDescent="0.25">
      <c r="A1210" s="30">
        <v>41959</v>
      </c>
      <c r="B1210" s="31" t="s">
        <v>79</v>
      </c>
      <c r="C1210" s="32">
        <v>440</v>
      </c>
      <c r="D1210" s="22" t="s">
        <v>40</v>
      </c>
    </row>
    <row r="1211" spans="1:4" x14ac:dyDescent="0.25">
      <c r="A1211" s="30">
        <v>41959</v>
      </c>
      <c r="B1211" s="31" t="s">
        <v>76</v>
      </c>
      <c r="C1211" s="32">
        <v>504</v>
      </c>
      <c r="D1211" s="22" t="s">
        <v>40</v>
      </c>
    </row>
    <row r="1212" spans="1:4" x14ac:dyDescent="0.25">
      <c r="A1212" s="30">
        <v>41959</v>
      </c>
      <c r="B1212" s="31" t="s">
        <v>77</v>
      </c>
      <c r="C1212" s="32">
        <v>780</v>
      </c>
      <c r="D1212" s="22" t="s">
        <v>40</v>
      </c>
    </row>
    <row r="1213" spans="1:4" x14ac:dyDescent="0.25">
      <c r="A1213" s="30">
        <v>41959</v>
      </c>
      <c r="B1213" s="31" t="s">
        <v>29</v>
      </c>
      <c r="C1213" s="32">
        <v>356.99999749660492</v>
      </c>
      <c r="D1213" s="22" t="s">
        <v>40</v>
      </c>
    </row>
    <row r="1214" spans="1:4" x14ac:dyDescent="0.25">
      <c r="A1214" s="30">
        <v>41960</v>
      </c>
      <c r="B1214" s="31" t="s">
        <v>85</v>
      </c>
      <c r="C1214" s="32">
        <v>85.4</v>
      </c>
      <c r="D1214" s="22" t="s">
        <v>75</v>
      </c>
    </row>
    <row r="1215" spans="1:4" x14ac:dyDescent="0.25">
      <c r="A1215" s="30">
        <v>41960</v>
      </c>
      <c r="B1215" s="31" t="s">
        <v>84</v>
      </c>
      <c r="C1215" s="32">
        <v>95</v>
      </c>
      <c r="D1215" s="22" t="s">
        <v>75</v>
      </c>
    </row>
    <row r="1216" spans="1:4" x14ac:dyDescent="0.25">
      <c r="A1216" s="30">
        <v>41960</v>
      </c>
      <c r="B1216" s="31" t="s">
        <v>85</v>
      </c>
      <c r="C1216" s="32">
        <v>1600</v>
      </c>
      <c r="D1216" s="22" t="s">
        <v>40</v>
      </c>
    </row>
    <row r="1217" spans="1:4" x14ac:dyDescent="0.25">
      <c r="A1217" s="30">
        <v>41960</v>
      </c>
      <c r="B1217" s="31" t="s">
        <v>83</v>
      </c>
      <c r="C1217" s="32">
        <v>1484</v>
      </c>
      <c r="D1217" s="22" t="s">
        <v>40</v>
      </c>
    </row>
    <row r="1218" spans="1:4" x14ac:dyDescent="0.25">
      <c r="A1218" s="30">
        <v>41960</v>
      </c>
      <c r="B1218" s="31" t="s">
        <v>79</v>
      </c>
      <c r="C1218" s="32">
        <v>340</v>
      </c>
      <c r="D1218" s="22" t="s">
        <v>40</v>
      </c>
    </row>
    <row r="1219" spans="1:4" x14ac:dyDescent="0.25">
      <c r="A1219" s="30">
        <v>41963</v>
      </c>
      <c r="B1219" s="31" t="s">
        <v>86</v>
      </c>
      <c r="C1219" s="32">
        <v>46</v>
      </c>
      <c r="D1219" s="22" t="s">
        <v>40</v>
      </c>
    </row>
    <row r="1220" spans="1:4" x14ac:dyDescent="0.25">
      <c r="A1220" s="30">
        <v>41963</v>
      </c>
      <c r="B1220" s="31" t="s">
        <v>86</v>
      </c>
      <c r="C1220" s="32">
        <v>47.5</v>
      </c>
      <c r="D1220" s="22" t="s">
        <v>40</v>
      </c>
    </row>
    <row r="1221" spans="1:4" x14ac:dyDescent="0.25">
      <c r="A1221" s="30">
        <v>41964</v>
      </c>
      <c r="B1221" s="31" t="s">
        <v>86</v>
      </c>
      <c r="C1221" s="32">
        <v>110.4</v>
      </c>
      <c r="D1221" s="22" t="s">
        <v>75</v>
      </c>
    </row>
    <row r="1222" spans="1:4" x14ac:dyDescent="0.25">
      <c r="A1222" s="30">
        <v>41964</v>
      </c>
      <c r="B1222" s="31" t="s">
        <v>84</v>
      </c>
      <c r="C1222" s="32">
        <v>405.3</v>
      </c>
      <c r="D1222" s="22" t="s">
        <v>75</v>
      </c>
    </row>
    <row r="1223" spans="1:4" x14ac:dyDescent="0.25">
      <c r="A1223" s="30">
        <v>41964</v>
      </c>
      <c r="B1223" s="31" t="s">
        <v>76</v>
      </c>
      <c r="C1223" s="32">
        <v>3936</v>
      </c>
      <c r="D1223" s="22" t="s">
        <v>75</v>
      </c>
    </row>
    <row r="1224" spans="1:4" x14ac:dyDescent="0.25">
      <c r="A1224" s="30">
        <v>41964</v>
      </c>
      <c r="B1224" s="31" t="s">
        <v>76</v>
      </c>
      <c r="C1224" s="32">
        <v>93.47999992668629</v>
      </c>
      <c r="D1224" s="22" t="s">
        <v>40</v>
      </c>
    </row>
    <row r="1225" spans="1:4" x14ac:dyDescent="0.25">
      <c r="A1225" s="30">
        <v>41964</v>
      </c>
      <c r="B1225" s="31" t="s">
        <v>77</v>
      </c>
      <c r="C1225" s="32">
        <v>1140</v>
      </c>
      <c r="D1225" s="22" t="s">
        <v>40</v>
      </c>
    </row>
    <row r="1226" spans="1:4" x14ac:dyDescent="0.25">
      <c r="A1226" s="30">
        <v>41965</v>
      </c>
      <c r="B1226" s="31" t="s">
        <v>84</v>
      </c>
      <c r="C1226" s="32">
        <v>558</v>
      </c>
      <c r="D1226" s="22" t="s">
        <v>40</v>
      </c>
    </row>
    <row r="1227" spans="1:4" x14ac:dyDescent="0.25">
      <c r="A1227" s="30">
        <v>41965</v>
      </c>
      <c r="B1227" s="31" t="s">
        <v>86</v>
      </c>
      <c r="C1227" s="32">
        <v>936.9</v>
      </c>
      <c r="D1227" s="22" t="s">
        <v>40</v>
      </c>
    </row>
    <row r="1228" spans="1:4" x14ac:dyDescent="0.25">
      <c r="A1228" s="30">
        <v>41965</v>
      </c>
      <c r="B1228" s="31" t="s">
        <v>84</v>
      </c>
      <c r="C1228" s="32">
        <v>1045</v>
      </c>
      <c r="D1228" s="22" t="s">
        <v>40</v>
      </c>
    </row>
    <row r="1229" spans="1:4" x14ac:dyDescent="0.25">
      <c r="A1229" s="30">
        <v>41965</v>
      </c>
      <c r="B1229" s="31" t="s">
        <v>84</v>
      </c>
      <c r="C1229" s="32">
        <v>288</v>
      </c>
      <c r="D1229" s="22" t="s">
        <v>40</v>
      </c>
    </row>
    <row r="1230" spans="1:4" x14ac:dyDescent="0.25">
      <c r="A1230" s="30">
        <v>41965</v>
      </c>
      <c r="B1230" s="31" t="s">
        <v>29</v>
      </c>
      <c r="C1230" s="32">
        <v>427.5</v>
      </c>
      <c r="D1230" s="22" t="s">
        <v>75</v>
      </c>
    </row>
    <row r="1231" spans="1:4" x14ac:dyDescent="0.25">
      <c r="A1231" s="30">
        <v>41965</v>
      </c>
      <c r="B1231" s="31" t="s">
        <v>76</v>
      </c>
      <c r="C1231" s="32">
        <v>789.75</v>
      </c>
      <c r="D1231" s="22" t="s">
        <v>75</v>
      </c>
    </row>
    <row r="1232" spans="1:4" x14ac:dyDescent="0.25">
      <c r="A1232" s="30">
        <v>41965</v>
      </c>
      <c r="B1232" s="31" t="s">
        <v>86</v>
      </c>
      <c r="C1232" s="32">
        <v>356.25</v>
      </c>
      <c r="D1232" s="22" t="s">
        <v>75</v>
      </c>
    </row>
    <row r="1233" spans="1:4" x14ac:dyDescent="0.25">
      <c r="A1233" s="30">
        <v>41965</v>
      </c>
      <c r="B1233" s="31" t="s">
        <v>77</v>
      </c>
      <c r="C1233" s="32">
        <v>513</v>
      </c>
      <c r="D1233" s="22" t="s">
        <v>75</v>
      </c>
    </row>
    <row r="1234" spans="1:4" x14ac:dyDescent="0.25">
      <c r="A1234" s="30">
        <v>41965</v>
      </c>
      <c r="B1234" s="31" t="s">
        <v>84</v>
      </c>
      <c r="C1234" s="32">
        <v>119.25</v>
      </c>
      <c r="D1234" s="22" t="s">
        <v>75</v>
      </c>
    </row>
    <row r="1235" spans="1:4" x14ac:dyDescent="0.25">
      <c r="A1235" s="30">
        <v>41966</v>
      </c>
      <c r="B1235" s="31" t="s">
        <v>84</v>
      </c>
      <c r="C1235" s="32">
        <v>651</v>
      </c>
      <c r="D1235" s="22" t="s">
        <v>40</v>
      </c>
    </row>
    <row r="1236" spans="1:4" x14ac:dyDescent="0.25">
      <c r="A1236" s="30">
        <v>41966</v>
      </c>
      <c r="B1236" s="31" t="s">
        <v>79</v>
      </c>
      <c r="C1236" s="32">
        <v>645</v>
      </c>
      <c r="D1236" s="22" t="s">
        <v>40</v>
      </c>
    </row>
    <row r="1237" spans="1:4" x14ac:dyDescent="0.25">
      <c r="A1237" s="30">
        <v>41967</v>
      </c>
      <c r="B1237" s="31" t="s">
        <v>86</v>
      </c>
      <c r="C1237" s="32">
        <v>50</v>
      </c>
      <c r="D1237" s="22" t="s">
        <v>40</v>
      </c>
    </row>
    <row r="1238" spans="1:4" x14ac:dyDescent="0.25">
      <c r="A1238" s="30">
        <v>41967</v>
      </c>
      <c r="B1238" s="31" t="s">
        <v>83</v>
      </c>
      <c r="C1238" s="32">
        <v>371</v>
      </c>
      <c r="D1238" s="22" t="s">
        <v>40</v>
      </c>
    </row>
    <row r="1239" spans="1:4" x14ac:dyDescent="0.25">
      <c r="A1239" s="30">
        <v>41967</v>
      </c>
      <c r="B1239" s="31" t="s">
        <v>85</v>
      </c>
      <c r="C1239" s="32">
        <v>285</v>
      </c>
      <c r="D1239" s="22" t="s">
        <v>40</v>
      </c>
    </row>
    <row r="1240" spans="1:4" x14ac:dyDescent="0.25">
      <c r="A1240" s="30">
        <v>41967</v>
      </c>
      <c r="B1240" s="31" t="s">
        <v>86</v>
      </c>
      <c r="C1240" s="32">
        <v>303.99999976158142</v>
      </c>
      <c r="D1240" s="22" t="s">
        <v>40</v>
      </c>
    </row>
    <row r="1241" spans="1:4" x14ac:dyDescent="0.25">
      <c r="A1241" s="30">
        <v>41967</v>
      </c>
      <c r="B1241" s="31" t="s">
        <v>76</v>
      </c>
      <c r="C1241" s="32">
        <v>111.75</v>
      </c>
      <c r="D1241" s="22" t="s">
        <v>40</v>
      </c>
    </row>
    <row r="1242" spans="1:4" x14ac:dyDescent="0.25">
      <c r="A1242" s="30">
        <v>41967</v>
      </c>
      <c r="B1242" s="31" t="s">
        <v>79</v>
      </c>
      <c r="C1242" s="32">
        <v>854.99999932944775</v>
      </c>
      <c r="D1242" s="22" t="s">
        <v>40</v>
      </c>
    </row>
    <row r="1243" spans="1:4" x14ac:dyDescent="0.25">
      <c r="A1243" s="30">
        <v>41970</v>
      </c>
      <c r="B1243" s="31" t="s">
        <v>79</v>
      </c>
      <c r="C1243" s="32">
        <v>1368</v>
      </c>
      <c r="D1243" s="22" t="s">
        <v>40</v>
      </c>
    </row>
    <row r="1244" spans="1:4" x14ac:dyDescent="0.25">
      <c r="A1244" s="30">
        <v>41970</v>
      </c>
      <c r="B1244" s="31" t="s">
        <v>86</v>
      </c>
      <c r="C1244" s="32">
        <v>349</v>
      </c>
      <c r="D1244" s="22" t="s">
        <v>40</v>
      </c>
    </row>
    <row r="1245" spans="1:4" x14ac:dyDescent="0.25">
      <c r="A1245" s="30">
        <v>41970</v>
      </c>
      <c r="B1245" s="31" t="s">
        <v>84</v>
      </c>
      <c r="C1245" s="32">
        <v>760</v>
      </c>
      <c r="D1245" s="22" t="s">
        <v>40</v>
      </c>
    </row>
    <row r="1246" spans="1:4" x14ac:dyDescent="0.25">
      <c r="A1246" s="30">
        <v>41970</v>
      </c>
      <c r="B1246" s="31" t="s">
        <v>86</v>
      </c>
      <c r="C1246" s="32">
        <v>986</v>
      </c>
      <c r="D1246" s="22" t="s">
        <v>40</v>
      </c>
    </row>
    <row r="1247" spans="1:4" x14ac:dyDescent="0.25">
      <c r="A1247" s="30">
        <v>41970</v>
      </c>
      <c r="B1247" s="31" t="s">
        <v>84</v>
      </c>
      <c r="C1247" s="32">
        <v>562.5</v>
      </c>
      <c r="D1247" s="22" t="s">
        <v>40</v>
      </c>
    </row>
    <row r="1248" spans="1:4" x14ac:dyDescent="0.25">
      <c r="A1248" s="30">
        <v>41970</v>
      </c>
      <c r="B1248" s="31" t="s">
        <v>84</v>
      </c>
      <c r="C1248" s="32">
        <v>58.252499999999998</v>
      </c>
      <c r="D1248" s="22" t="s">
        <v>40</v>
      </c>
    </row>
    <row r="1249" spans="1:4" x14ac:dyDescent="0.25">
      <c r="A1249" s="30">
        <v>41970</v>
      </c>
      <c r="B1249" s="31" t="s">
        <v>76</v>
      </c>
      <c r="C1249" s="32">
        <v>223.5</v>
      </c>
      <c r="D1249" s="22" t="s">
        <v>40</v>
      </c>
    </row>
    <row r="1250" spans="1:4" x14ac:dyDescent="0.25">
      <c r="A1250" s="30">
        <v>41971</v>
      </c>
      <c r="B1250" s="31" t="s">
        <v>29</v>
      </c>
      <c r="C1250" s="32">
        <v>378</v>
      </c>
      <c r="D1250" s="22" t="s">
        <v>40</v>
      </c>
    </row>
    <row r="1251" spans="1:4" x14ac:dyDescent="0.25">
      <c r="A1251" s="30">
        <v>41971</v>
      </c>
      <c r="B1251" s="31" t="s">
        <v>79</v>
      </c>
      <c r="C1251" s="32">
        <v>172</v>
      </c>
      <c r="D1251" s="22" t="s">
        <v>40</v>
      </c>
    </row>
    <row r="1252" spans="1:4" x14ac:dyDescent="0.25">
      <c r="A1252" s="30">
        <v>41972</v>
      </c>
      <c r="B1252" s="31" t="s">
        <v>85</v>
      </c>
      <c r="C1252" s="32">
        <v>923.87499927543104</v>
      </c>
      <c r="D1252" s="22" t="s">
        <v>75</v>
      </c>
    </row>
    <row r="1253" spans="1:4" x14ac:dyDescent="0.25">
      <c r="A1253" s="30">
        <v>41972</v>
      </c>
      <c r="B1253" s="31" t="s">
        <v>29</v>
      </c>
      <c r="C1253" s="32">
        <v>57</v>
      </c>
      <c r="D1253" s="22" t="s">
        <v>40</v>
      </c>
    </row>
    <row r="1254" spans="1:4" x14ac:dyDescent="0.25">
      <c r="A1254" s="30">
        <v>41972</v>
      </c>
      <c r="B1254" s="31" t="s">
        <v>79</v>
      </c>
      <c r="C1254" s="32">
        <v>625</v>
      </c>
      <c r="D1254" s="22" t="s">
        <v>40</v>
      </c>
    </row>
    <row r="1255" spans="1:4" x14ac:dyDescent="0.25">
      <c r="A1255" s="30">
        <v>41972</v>
      </c>
      <c r="B1255" s="31" t="s">
        <v>86</v>
      </c>
      <c r="C1255" s="32">
        <v>562.5</v>
      </c>
      <c r="D1255" s="22" t="s">
        <v>40</v>
      </c>
    </row>
    <row r="1256" spans="1:4" x14ac:dyDescent="0.25">
      <c r="A1256" s="30">
        <v>41972</v>
      </c>
      <c r="B1256" s="31" t="s">
        <v>29</v>
      </c>
      <c r="C1256" s="32">
        <v>325.5</v>
      </c>
      <c r="D1256" s="22" t="s">
        <v>40</v>
      </c>
    </row>
    <row r="1257" spans="1:4" x14ac:dyDescent="0.25">
      <c r="A1257" s="30">
        <v>41973</v>
      </c>
      <c r="B1257" s="31" t="s">
        <v>86</v>
      </c>
      <c r="C1257" s="32">
        <v>468.45</v>
      </c>
      <c r="D1257" s="22" t="s">
        <v>40</v>
      </c>
    </row>
    <row r="1258" spans="1:4" x14ac:dyDescent="0.25">
      <c r="A1258" s="30">
        <v>41973</v>
      </c>
      <c r="B1258" s="31" t="s">
        <v>84</v>
      </c>
      <c r="C1258" s="32">
        <v>496</v>
      </c>
      <c r="D1258" s="22" t="s">
        <v>40</v>
      </c>
    </row>
    <row r="1259" spans="1:4" x14ac:dyDescent="0.25">
      <c r="A1259" s="30">
        <v>41973</v>
      </c>
      <c r="B1259" s="31" t="s">
        <v>85</v>
      </c>
      <c r="C1259" s="32">
        <v>142.5</v>
      </c>
      <c r="D1259" s="22" t="s">
        <v>40</v>
      </c>
    </row>
    <row r="1260" spans="1:4" x14ac:dyDescent="0.25">
      <c r="A1260" s="30">
        <v>41974</v>
      </c>
      <c r="B1260" s="31" t="s">
        <v>84</v>
      </c>
      <c r="C1260" s="32">
        <v>115.8</v>
      </c>
      <c r="D1260" s="22" t="s">
        <v>40</v>
      </c>
    </row>
    <row r="1261" spans="1:4" x14ac:dyDescent="0.25">
      <c r="A1261" s="30">
        <v>41974</v>
      </c>
      <c r="B1261" s="31" t="s">
        <v>77</v>
      </c>
      <c r="C1261" s="32">
        <v>28</v>
      </c>
      <c r="D1261" s="22" t="s">
        <v>40</v>
      </c>
    </row>
    <row r="1262" spans="1:4" x14ac:dyDescent="0.25">
      <c r="A1262" s="30">
        <v>41974</v>
      </c>
      <c r="B1262" s="31" t="s">
        <v>76</v>
      </c>
      <c r="C1262" s="32">
        <v>144</v>
      </c>
      <c r="D1262" s="22" t="s">
        <v>40</v>
      </c>
    </row>
    <row r="1263" spans="1:4" x14ac:dyDescent="0.25">
      <c r="A1263" s="30">
        <v>41977</v>
      </c>
      <c r="B1263" s="31" t="s">
        <v>85</v>
      </c>
      <c r="C1263" s="32">
        <v>550</v>
      </c>
      <c r="D1263" s="22" t="s">
        <v>40</v>
      </c>
    </row>
    <row r="1264" spans="1:4" x14ac:dyDescent="0.25">
      <c r="A1264" s="30">
        <v>41977</v>
      </c>
      <c r="B1264" s="31" t="s">
        <v>79</v>
      </c>
      <c r="C1264" s="32">
        <v>105</v>
      </c>
      <c r="D1264" s="22" t="s">
        <v>40</v>
      </c>
    </row>
    <row r="1265" spans="1:4" x14ac:dyDescent="0.25">
      <c r="A1265" s="30">
        <v>41977</v>
      </c>
      <c r="B1265" s="31" t="s">
        <v>76</v>
      </c>
      <c r="C1265" s="32">
        <v>740.99999941885471</v>
      </c>
      <c r="D1265" s="22" t="s">
        <v>40</v>
      </c>
    </row>
    <row r="1266" spans="1:4" x14ac:dyDescent="0.25">
      <c r="A1266" s="30">
        <v>41977</v>
      </c>
      <c r="B1266" s="31" t="s">
        <v>77</v>
      </c>
      <c r="C1266" s="32">
        <v>360.99999971687794</v>
      </c>
      <c r="D1266" s="22" t="s">
        <v>40</v>
      </c>
    </row>
    <row r="1267" spans="1:4" x14ac:dyDescent="0.25">
      <c r="A1267" s="30">
        <v>41977</v>
      </c>
      <c r="B1267" s="31" t="s">
        <v>79</v>
      </c>
      <c r="C1267" s="32">
        <v>522.49999959021807</v>
      </c>
      <c r="D1267" s="22" t="s">
        <v>40</v>
      </c>
    </row>
    <row r="1268" spans="1:4" x14ac:dyDescent="0.25">
      <c r="A1268" s="30">
        <v>41978</v>
      </c>
      <c r="B1268" s="31" t="s">
        <v>84</v>
      </c>
      <c r="C1268" s="32">
        <v>388.35</v>
      </c>
      <c r="D1268" s="22" t="s">
        <v>40</v>
      </c>
    </row>
    <row r="1269" spans="1:4" x14ac:dyDescent="0.25">
      <c r="A1269" s="30">
        <v>41978</v>
      </c>
      <c r="B1269" s="31" t="s">
        <v>84</v>
      </c>
      <c r="C1269" s="32">
        <v>110.4</v>
      </c>
      <c r="D1269" s="22" t="s">
        <v>40</v>
      </c>
    </row>
    <row r="1270" spans="1:4" x14ac:dyDescent="0.25">
      <c r="A1270" s="30">
        <v>41978</v>
      </c>
      <c r="B1270" s="31" t="s">
        <v>76</v>
      </c>
      <c r="C1270" s="32">
        <v>288</v>
      </c>
      <c r="D1270" s="22" t="s">
        <v>40</v>
      </c>
    </row>
    <row r="1271" spans="1:4" x14ac:dyDescent="0.25">
      <c r="A1271" s="30">
        <v>41978</v>
      </c>
      <c r="B1271" s="31" t="s">
        <v>79</v>
      </c>
      <c r="C1271" s="32">
        <v>510</v>
      </c>
      <c r="D1271" s="22" t="s">
        <v>40</v>
      </c>
    </row>
    <row r="1272" spans="1:4" x14ac:dyDescent="0.25">
      <c r="A1272" s="30">
        <v>41978</v>
      </c>
      <c r="B1272" s="31" t="s">
        <v>29</v>
      </c>
      <c r="C1272" s="32">
        <v>900</v>
      </c>
      <c r="D1272" s="22" t="s">
        <v>40</v>
      </c>
    </row>
    <row r="1273" spans="1:4" x14ac:dyDescent="0.25">
      <c r="A1273" s="30">
        <v>41978</v>
      </c>
      <c r="B1273" s="31" t="s">
        <v>86</v>
      </c>
      <c r="C1273" s="32">
        <v>300</v>
      </c>
      <c r="D1273" s="22" t="s">
        <v>40</v>
      </c>
    </row>
    <row r="1274" spans="1:4" x14ac:dyDescent="0.25">
      <c r="A1274" s="30">
        <v>41978</v>
      </c>
      <c r="B1274" s="31" t="s">
        <v>86</v>
      </c>
      <c r="C1274" s="32">
        <v>650</v>
      </c>
      <c r="D1274" s="22" t="s">
        <v>40</v>
      </c>
    </row>
    <row r="1275" spans="1:4" x14ac:dyDescent="0.25">
      <c r="A1275" s="30">
        <v>41979</v>
      </c>
      <c r="B1275" s="31" t="s">
        <v>86</v>
      </c>
      <c r="C1275" s="32">
        <v>248.66249980498105</v>
      </c>
      <c r="D1275" s="22" t="s">
        <v>75</v>
      </c>
    </row>
    <row r="1276" spans="1:4" x14ac:dyDescent="0.25">
      <c r="A1276" s="30">
        <v>41979</v>
      </c>
      <c r="B1276" s="31" t="s">
        <v>79</v>
      </c>
      <c r="C1276" s="32">
        <v>35.624999972060323</v>
      </c>
      <c r="D1276" s="22" t="s">
        <v>75</v>
      </c>
    </row>
    <row r="1277" spans="1:4" x14ac:dyDescent="0.25">
      <c r="A1277" s="30">
        <v>41979</v>
      </c>
      <c r="B1277" s="31" t="s">
        <v>85</v>
      </c>
      <c r="C1277" s="32">
        <v>199.97499984316528</v>
      </c>
      <c r="D1277" s="22" t="s">
        <v>75</v>
      </c>
    </row>
    <row r="1278" spans="1:4" x14ac:dyDescent="0.25">
      <c r="A1278" s="30">
        <v>41980</v>
      </c>
      <c r="B1278" s="31" t="s">
        <v>86</v>
      </c>
      <c r="C1278" s="32">
        <v>379.99999970197678</v>
      </c>
      <c r="D1278" s="22" t="s">
        <v>75</v>
      </c>
    </row>
    <row r="1279" spans="1:4" x14ac:dyDescent="0.25">
      <c r="A1279" s="30">
        <v>41980</v>
      </c>
      <c r="B1279" s="31" t="s">
        <v>83</v>
      </c>
      <c r="C1279" s="32">
        <v>1510.4999988153577</v>
      </c>
      <c r="D1279" s="22" t="s">
        <v>75</v>
      </c>
    </row>
    <row r="1280" spans="1:4" x14ac:dyDescent="0.25">
      <c r="A1280" s="30">
        <v>41980</v>
      </c>
      <c r="B1280" s="31" t="s">
        <v>29</v>
      </c>
      <c r="C1280" s="32">
        <v>360</v>
      </c>
      <c r="D1280" s="22" t="s">
        <v>40</v>
      </c>
    </row>
    <row r="1281" spans="1:4" x14ac:dyDescent="0.25">
      <c r="A1281" s="30">
        <v>41981</v>
      </c>
      <c r="B1281" s="31" t="s">
        <v>83</v>
      </c>
      <c r="C1281" s="32">
        <v>372</v>
      </c>
      <c r="D1281" s="22" t="s">
        <v>40</v>
      </c>
    </row>
    <row r="1282" spans="1:4" x14ac:dyDescent="0.25">
      <c r="A1282" s="30">
        <v>41981</v>
      </c>
      <c r="B1282" s="31" t="s">
        <v>83</v>
      </c>
      <c r="C1282" s="32">
        <v>912</v>
      </c>
      <c r="D1282" s="22" t="s">
        <v>40</v>
      </c>
    </row>
    <row r="1283" spans="1:4" x14ac:dyDescent="0.25">
      <c r="A1283" s="30">
        <v>41981</v>
      </c>
      <c r="B1283" s="31" t="s">
        <v>77</v>
      </c>
      <c r="C1283" s="32">
        <v>175</v>
      </c>
      <c r="D1283" s="22" t="s">
        <v>40</v>
      </c>
    </row>
    <row r="1284" spans="1:4" x14ac:dyDescent="0.25">
      <c r="A1284" s="30">
        <v>41981</v>
      </c>
      <c r="B1284" s="31" t="s">
        <v>85</v>
      </c>
      <c r="C1284" s="32">
        <v>750</v>
      </c>
      <c r="D1284" s="22" t="s">
        <v>40</v>
      </c>
    </row>
    <row r="1285" spans="1:4" x14ac:dyDescent="0.25">
      <c r="A1285" s="30">
        <v>41981</v>
      </c>
      <c r="B1285" s="31" t="s">
        <v>84</v>
      </c>
      <c r="C1285" s="32">
        <v>388.35</v>
      </c>
      <c r="D1285" s="22" t="s">
        <v>40</v>
      </c>
    </row>
    <row r="1286" spans="1:4" x14ac:dyDescent="0.25">
      <c r="A1286" s="30">
        <v>41981</v>
      </c>
      <c r="B1286" s="31" t="s">
        <v>29</v>
      </c>
      <c r="C1286" s="32">
        <v>360</v>
      </c>
      <c r="D1286" s="22" t="s">
        <v>40</v>
      </c>
    </row>
    <row r="1287" spans="1:4" x14ac:dyDescent="0.25">
      <c r="A1287" s="30">
        <v>41984</v>
      </c>
      <c r="B1287" s="31" t="s">
        <v>85</v>
      </c>
      <c r="C1287" s="32">
        <v>512.99999915063381</v>
      </c>
      <c r="D1287" s="22" t="s">
        <v>75</v>
      </c>
    </row>
    <row r="1288" spans="1:4" x14ac:dyDescent="0.25">
      <c r="A1288" s="30">
        <v>41984</v>
      </c>
      <c r="B1288" s="31" t="s">
        <v>85</v>
      </c>
      <c r="C1288" s="32">
        <v>23.399999961256981</v>
      </c>
      <c r="D1288" s="22" t="s">
        <v>75</v>
      </c>
    </row>
    <row r="1289" spans="1:4" x14ac:dyDescent="0.25">
      <c r="A1289" s="30">
        <v>41985</v>
      </c>
      <c r="B1289" s="31" t="s">
        <v>85</v>
      </c>
      <c r="C1289" s="32">
        <v>842</v>
      </c>
      <c r="D1289" s="22" t="s">
        <v>75</v>
      </c>
    </row>
    <row r="1290" spans="1:4" x14ac:dyDescent="0.25">
      <c r="A1290" s="30">
        <v>41985</v>
      </c>
      <c r="B1290" s="31" t="s">
        <v>29</v>
      </c>
      <c r="C1290" s="32">
        <v>155</v>
      </c>
      <c r="D1290" s="22" t="s">
        <v>75</v>
      </c>
    </row>
    <row r="1291" spans="1:4" x14ac:dyDescent="0.25">
      <c r="A1291" s="30">
        <v>41985</v>
      </c>
      <c r="B1291" s="31" t="s">
        <v>84</v>
      </c>
      <c r="C1291" s="32">
        <v>24</v>
      </c>
      <c r="D1291" s="22" t="s">
        <v>40</v>
      </c>
    </row>
    <row r="1292" spans="1:4" x14ac:dyDescent="0.25">
      <c r="A1292" s="30">
        <v>41985</v>
      </c>
      <c r="B1292" s="31" t="s">
        <v>84</v>
      </c>
      <c r="C1292" s="32">
        <v>115.8</v>
      </c>
      <c r="D1292" s="22" t="s">
        <v>40</v>
      </c>
    </row>
    <row r="1293" spans="1:4" x14ac:dyDescent="0.25">
      <c r="A1293" s="30">
        <v>41986</v>
      </c>
      <c r="B1293" s="31" t="s">
        <v>86</v>
      </c>
      <c r="C1293" s="32">
        <v>52.35</v>
      </c>
      <c r="D1293" s="22" t="s">
        <v>40</v>
      </c>
    </row>
    <row r="1294" spans="1:4" x14ac:dyDescent="0.25">
      <c r="A1294" s="30">
        <v>41986</v>
      </c>
      <c r="B1294" s="31" t="s">
        <v>84</v>
      </c>
      <c r="C1294" s="32">
        <v>114</v>
      </c>
      <c r="D1294" s="22" t="s">
        <v>40</v>
      </c>
    </row>
    <row r="1295" spans="1:4" x14ac:dyDescent="0.25">
      <c r="A1295" s="30">
        <v>41986</v>
      </c>
      <c r="B1295" s="31" t="s">
        <v>77</v>
      </c>
      <c r="C1295" s="32">
        <v>126</v>
      </c>
      <c r="D1295" s="22" t="s">
        <v>40</v>
      </c>
    </row>
    <row r="1296" spans="1:4" x14ac:dyDescent="0.25">
      <c r="A1296" s="30">
        <v>41987</v>
      </c>
      <c r="B1296" s="31" t="s">
        <v>83</v>
      </c>
      <c r="C1296" s="32">
        <v>182.39999932050705</v>
      </c>
      <c r="D1296" s="22" t="s">
        <v>40</v>
      </c>
    </row>
    <row r="1297" spans="1:4" x14ac:dyDescent="0.25">
      <c r="A1297" s="30">
        <v>41987</v>
      </c>
      <c r="B1297" s="31" t="s">
        <v>29</v>
      </c>
      <c r="C1297" s="32">
        <v>503.99999812245369</v>
      </c>
      <c r="D1297" s="22" t="s">
        <v>40</v>
      </c>
    </row>
    <row r="1298" spans="1:4" x14ac:dyDescent="0.25">
      <c r="A1298" s="30">
        <v>41987</v>
      </c>
      <c r="B1298" s="31" t="s">
        <v>84</v>
      </c>
      <c r="C1298" s="32">
        <v>303.99999886751175</v>
      </c>
      <c r="D1298" s="22" t="s">
        <v>40</v>
      </c>
    </row>
    <row r="1299" spans="1:4" x14ac:dyDescent="0.25">
      <c r="A1299" s="30">
        <v>41987</v>
      </c>
      <c r="B1299" s="31" t="s">
        <v>77</v>
      </c>
      <c r="C1299" s="32">
        <v>425.59999841451645</v>
      </c>
      <c r="D1299" s="22" t="s">
        <v>40</v>
      </c>
    </row>
    <row r="1300" spans="1:4" x14ac:dyDescent="0.25">
      <c r="A1300" s="30">
        <v>41988</v>
      </c>
      <c r="B1300" s="31" t="s">
        <v>29</v>
      </c>
      <c r="C1300" s="32">
        <v>227.99999915063381</v>
      </c>
      <c r="D1300" s="22" t="s">
        <v>40</v>
      </c>
    </row>
    <row r="1301" spans="1:4" x14ac:dyDescent="0.25">
      <c r="A1301" s="30">
        <v>41988</v>
      </c>
      <c r="B1301" s="31" t="s">
        <v>85</v>
      </c>
      <c r="C1301" s="32">
        <v>200</v>
      </c>
      <c r="D1301" s="22" t="s">
        <v>40</v>
      </c>
    </row>
    <row r="1302" spans="1:4" x14ac:dyDescent="0.25">
      <c r="A1302" s="30">
        <v>41988</v>
      </c>
      <c r="B1302" s="31" t="s">
        <v>79</v>
      </c>
      <c r="C1302" s="32">
        <v>1700</v>
      </c>
      <c r="D1302" s="22" t="s">
        <v>40</v>
      </c>
    </row>
    <row r="1303" spans="1:4" x14ac:dyDescent="0.25">
      <c r="A1303" s="30">
        <v>41988</v>
      </c>
      <c r="B1303" s="31" t="s">
        <v>79</v>
      </c>
      <c r="C1303" s="32">
        <v>1218</v>
      </c>
      <c r="D1303" s="22" t="s">
        <v>40</v>
      </c>
    </row>
    <row r="1304" spans="1:4" x14ac:dyDescent="0.25">
      <c r="A1304" s="30">
        <v>41991</v>
      </c>
      <c r="B1304" s="31" t="s">
        <v>84</v>
      </c>
      <c r="C1304" s="32">
        <v>319.19999974966049</v>
      </c>
      <c r="D1304" s="22" t="s">
        <v>40</v>
      </c>
    </row>
    <row r="1305" spans="1:4" x14ac:dyDescent="0.25">
      <c r="A1305" s="30">
        <v>41991</v>
      </c>
      <c r="B1305" s="31" t="s">
        <v>84</v>
      </c>
      <c r="C1305" s="32">
        <v>735.99999725818634</v>
      </c>
      <c r="D1305" s="22" t="s">
        <v>75</v>
      </c>
    </row>
    <row r="1306" spans="1:4" x14ac:dyDescent="0.25">
      <c r="A1306" s="30">
        <v>41992</v>
      </c>
      <c r="B1306" s="31" t="s">
        <v>84</v>
      </c>
      <c r="C1306" s="32">
        <v>1500</v>
      </c>
      <c r="D1306" s="22" t="s">
        <v>75</v>
      </c>
    </row>
    <row r="1307" spans="1:4" x14ac:dyDescent="0.25">
      <c r="A1307" s="30">
        <v>41992</v>
      </c>
      <c r="B1307" s="31" t="s">
        <v>85</v>
      </c>
      <c r="C1307" s="32">
        <v>311.2</v>
      </c>
      <c r="D1307" s="22" t="s">
        <v>75</v>
      </c>
    </row>
    <row r="1308" spans="1:4" x14ac:dyDescent="0.25">
      <c r="A1308" s="30">
        <v>41992</v>
      </c>
      <c r="B1308" s="31" t="s">
        <v>79</v>
      </c>
      <c r="C1308" s="32">
        <v>2475</v>
      </c>
      <c r="D1308" s="22" t="s">
        <v>75</v>
      </c>
    </row>
    <row r="1309" spans="1:4" x14ac:dyDescent="0.25">
      <c r="A1309" s="30">
        <v>41992</v>
      </c>
      <c r="B1309" s="31" t="s">
        <v>79</v>
      </c>
      <c r="C1309" s="32">
        <v>243.6</v>
      </c>
      <c r="D1309" s="22" t="s">
        <v>75</v>
      </c>
    </row>
    <row r="1310" spans="1:4" x14ac:dyDescent="0.25">
      <c r="A1310" s="30">
        <v>41993</v>
      </c>
      <c r="B1310" s="31" t="s">
        <v>84</v>
      </c>
      <c r="C1310" s="32">
        <v>36</v>
      </c>
      <c r="D1310" s="22" t="s">
        <v>40</v>
      </c>
    </row>
    <row r="1311" spans="1:4" x14ac:dyDescent="0.25">
      <c r="A1311" s="30">
        <v>41993</v>
      </c>
      <c r="B1311" s="31" t="s">
        <v>77</v>
      </c>
      <c r="C1311" s="32">
        <v>392</v>
      </c>
      <c r="D1311" s="22" t="s">
        <v>40</v>
      </c>
    </row>
    <row r="1312" spans="1:4" x14ac:dyDescent="0.25">
      <c r="A1312" s="30">
        <v>41993</v>
      </c>
      <c r="B1312" s="31" t="s">
        <v>86</v>
      </c>
      <c r="C1312" s="32">
        <v>443.7</v>
      </c>
      <c r="D1312" s="22" t="s">
        <v>40</v>
      </c>
    </row>
    <row r="1313" spans="1:4" x14ac:dyDescent="0.25">
      <c r="A1313" s="30">
        <v>41993</v>
      </c>
      <c r="B1313" s="31" t="s">
        <v>79</v>
      </c>
      <c r="C1313" s="32">
        <v>1440</v>
      </c>
      <c r="D1313" s="22" t="s">
        <v>40</v>
      </c>
    </row>
    <row r="1314" spans="1:4" x14ac:dyDescent="0.25">
      <c r="A1314" s="30">
        <v>41993</v>
      </c>
      <c r="B1314" s="31" t="s">
        <v>79</v>
      </c>
      <c r="C1314" s="32">
        <v>100</v>
      </c>
      <c r="D1314" s="22" t="s">
        <v>75</v>
      </c>
    </row>
    <row r="1315" spans="1:4" x14ac:dyDescent="0.25">
      <c r="A1315" s="30">
        <v>41993</v>
      </c>
      <c r="B1315" s="31" t="s">
        <v>84</v>
      </c>
      <c r="C1315" s="32">
        <v>337.75</v>
      </c>
      <c r="D1315" s="22" t="s">
        <v>75</v>
      </c>
    </row>
    <row r="1316" spans="1:4" x14ac:dyDescent="0.25">
      <c r="A1316" s="30">
        <v>41993</v>
      </c>
      <c r="B1316" s="31" t="s">
        <v>85</v>
      </c>
      <c r="C1316" s="32">
        <v>395.1</v>
      </c>
      <c r="D1316" s="22" t="s">
        <v>75</v>
      </c>
    </row>
    <row r="1317" spans="1:4" x14ac:dyDescent="0.25">
      <c r="A1317" s="30">
        <v>41993</v>
      </c>
      <c r="B1317" s="31" t="s">
        <v>79</v>
      </c>
      <c r="C1317" s="32">
        <v>1080</v>
      </c>
      <c r="D1317" s="22" t="s">
        <v>75</v>
      </c>
    </row>
    <row r="1318" spans="1:4" x14ac:dyDescent="0.25">
      <c r="A1318" s="30">
        <v>41994</v>
      </c>
      <c r="B1318" s="31" t="s">
        <v>77</v>
      </c>
      <c r="C1318" s="32">
        <v>396</v>
      </c>
      <c r="D1318" s="22" t="s">
        <v>40</v>
      </c>
    </row>
    <row r="1319" spans="1:4" x14ac:dyDescent="0.25">
      <c r="A1319" s="30">
        <v>41994</v>
      </c>
      <c r="B1319" s="31" t="s">
        <v>84</v>
      </c>
      <c r="C1319" s="32">
        <v>736</v>
      </c>
      <c r="D1319" s="22" t="s">
        <v>40</v>
      </c>
    </row>
    <row r="1320" spans="1:4" x14ac:dyDescent="0.25">
      <c r="A1320" s="30">
        <v>41994</v>
      </c>
      <c r="B1320" s="31" t="s">
        <v>77</v>
      </c>
      <c r="C1320" s="32">
        <v>1064</v>
      </c>
      <c r="D1320" s="22" t="s">
        <v>40</v>
      </c>
    </row>
    <row r="1321" spans="1:4" x14ac:dyDescent="0.25">
      <c r="A1321" s="30">
        <v>41994</v>
      </c>
      <c r="B1321" s="31" t="s">
        <v>77</v>
      </c>
      <c r="C1321" s="32">
        <v>570</v>
      </c>
      <c r="D1321" s="22" t="s">
        <v>40</v>
      </c>
    </row>
    <row r="1322" spans="1:4" x14ac:dyDescent="0.25">
      <c r="A1322" s="30">
        <v>41994</v>
      </c>
      <c r="B1322" s="31" t="s">
        <v>79</v>
      </c>
      <c r="C1322" s="32">
        <v>330</v>
      </c>
      <c r="D1322" s="22" t="s">
        <v>40</v>
      </c>
    </row>
    <row r="1323" spans="1:4" x14ac:dyDescent="0.25">
      <c r="A1323" s="30">
        <v>41994</v>
      </c>
      <c r="B1323" s="31" t="s">
        <v>29</v>
      </c>
      <c r="C1323" s="32">
        <v>180</v>
      </c>
      <c r="D1323" s="22" t="s">
        <v>40</v>
      </c>
    </row>
    <row r="1324" spans="1:4" x14ac:dyDescent="0.25">
      <c r="A1324" s="30">
        <v>41995</v>
      </c>
      <c r="B1324" s="31" t="s">
        <v>83</v>
      </c>
      <c r="C1324" s="32">
        <v>98.812499307096004</v>
      </c>
      <c r="D1324" s="22" t="s">
        <v>75</v>
      </c>
    </row>
    <row r="1325" spans="1:4" x14ac:dyDescent="0.25">
      <c r="A1325" s="30">
        <v>41995</v>
      </c>
      <c r="B1325" s="31" t="s">
        <v>84</v>
      </c>
      <c r="C1325" s="32">
        <v>322.9999977350235</v>
      </c>
      <c r="D1325" s="22" t="s">
        <v>75</v>
      </c>
    </row>
    <row r="1326" spans="1:4" x14ac:dyDescent="0.25">
      <c r="A1326" s="30">
        <v>41995</v>
      </c>
      <c r="B1326" s="31" t="s">
        <v>79</v>
      </c>
      <c r="C1326" s="32">
        <v>1168.7499918043613</v>
      </c>
      <c r="D1326" s="22" t="s">
        <v>75</v>
      </c>
    </row>
    <row r="1327" spans="1:4" x14ac:dyDescent="0.25">
      <c r="A1327" s="30">
        <v>41998</v>
      </c>
      <c r="B1327" s="31" t="s">
        <v>86</v>
      </c>
      <c r="C1327" s="32">
        <v>337.28399944156411</v>
      </c>
      <c r="D1327" s="22" t="s">
        <v>40</v>
      </c>
    </row>
    <row r="1328" spans="1:4" x14ac:dyDescent="0.25">
      <c r="A1328" s="30">
        <v>41998</v>
      </c>
      <c r="B1328" s="31" t="s">
        <v>84</v>
      </c>
      <c r="C1328" s="32">
        <v>776.7</v>
      </c>
      <c r="D1328" s="22" t="s">
        <v>40</v>
      </c>
    </row>
    <row r="1329" spans="1:4" x14ac:dyDescent="0.25">
      <c r="A1329" s="30">
        <v>41998</v>
      </c>
      <c r="B1329" s="31" t="s">
        <v>86</v>
      </c>
      <c r="C1329" s="32">
        <v>292.49999951571226</v>
      </c>
      <c r="D1329" s="22" t="s">
        <v>40</v>
      </c>
    </row>
    <row r="1330" spans="1:4" x14ac:dyDescent="0.25">
      <c r="A1330" s="30">
        <v>41998</v>
      </c>
      <c r="B1330" s="31" t="s">
        <v>84</v>
      </c>
      <c r="C1330" s="32">
        <v>225</v>
      </c>
      <c r="D1330" s="22" t="s">
        <v>40</v>
      </c>
    </row>
    <row r="1331" spans="1:4" x14ac:dyDescent="0.25">
      <c r="A1331" s="30">
        <v>41998</v>
      </c>
      <c r="B1331" s="31" t="s">
        <v>29</v>
      </c>
      <c r="C1331" s="32">
        <v>144</v>
      </c>
      <c r="D1331" s="22" t="s">
        <v>40</v>
      </c>
    </row>
    <row r="1332" spans="1:4" x14ac:dyDescent="0.25">
      <c r="A1332" s="30">
        <v>41998</v>
      </c>
      <c r="B1332" s="31" t="s">
        <v>79</v>
      </c>
      <c r="C1332" s="32">
        <v>108</v>
      </c>
      <c r="D1332" s="22" t="s">
        <v>40</v>
      </c>
    </row>
    <row r="1333" spans="1:4" x14ac:dyDescent="0.25">
      <c r="A1333" s="30">
        <v>41999</v>
      </c>
      <c r="B1333" s="31" t="s">
        <v>84</v>
      </c>
      <c r="C1333" s="32">
        <v>38</v>
      </c>
      <c r="D1333" s="22" t="s">
        <v>40</v>
      </c>
    </row>
    <row r="1334" spans="1:4" x14ac:dyDescent="0.25">
      <c r="A1334" s="30">
        <v>41999</v>
      </c>
      <c r="B1334" s="31" t="s">
        <v>83</v>
      </c>
      <c r="C1334" s="32">
        <v>50</v>
      </c>
      <c r="D1334" s="22" t="s">
        <v>40</v>
      </c>
    </row>
    <row r="1335" spans="1:4" x14ac:dyDescent="0.25">
      <c r="A1335" s="30">
        <v>41999</v>
      </c>
      <c r="B1335" s="31" t="s">
        <v>84</v>
      </c>
      <c r="C1335" s="32">
        <v>55.2</v>
      </c>
      <c r="D1335" s="22" t="s">
        <v>75</v>
      </c>
    </row>
    <row r="1336" spans="1:4" x14ac:dyDescent="0.25">
      <c r="A1336" s="30">
        <v>42000</v>
      </c>
      <c r="B1336" s="31" t="s">
        <v>86</v>
      </c>
      <c r="C1336" s="32">
        <v>213.75</v>
      </c>
      <c r="D1336" s="22" t="s">
        <v>40</v>
      </c>
    </row>
    <row r="1337" spans="1:4" x14ac:dyDescent="0.25">
      <c r="A1337" s="30">
        <v>42000</v>
      </c>
      <c r="B1337" s="31" t="s">
        <v>77</v>
      </c>
      <c r="C1337" s="32">
        <v>855</v>
      </c>
      <c r="D1337" s="22" t="s">
        <v>40</v>
      </c>
    </row>
    <row r="1338" spans="1:4" x14ac:dyDescent="0.25">
      <c r="A1338" s="30">
        <v>42000</v>
      </c>
      <c r="B1338" s="31" t="s">
        <v>77</v>
      </c>
      <c r="C1338" s="32">
        <v>204.75</v>
      </c>
      <c r="D1338" s="22" t="s">
        <v>40</v>
      </c>
    </row>
    <row r="1339" spans="1:4" x14ac:dyDescent="0.25">
      <c r="A1339" s="30">
        <v>42000</v>
      </c>
      <c r="B1339" s="31" t="s">
        <v>79</v>
      </c>
      <c r="C1339" s="32">
        <v>675</v>
      </c>
      <c r="D1339" s="22" t="s">
        <v>40</v>
      </c>
    </row>
    <row r="1340" spans="1:4" x14ac:dyDescent="0.25">
      <c r="A1340" s="30">
        <v>42001</v>
      </c>
      <c r="B1340" s="31" t="s">
        <v>84</v>
      </c>
      <c r="C1340" s="32">
        <v>1049.9999960884452</v>
      </c>
      <c r="D1340" s="22" t="s">
        <v>40</v>
      </c>
    </row>
    <row r="1341" spans="1:4" x14ac:dyDescent="0.25">
      <c r="A1341" s="30">
        <v>42001</v>
      </c>
      <c r="B1341" s="31" t="s">
        <v>84</v>
      </c>
      <c r="C1341" s="32">
        <v>303.99999886751175</v>
      </c>
      <c r="D1341" s="22" t="s">
        <v>40</v>
      </c>
    </row>
    <row r="1342" spans="1:4" x14ac:dyDescent="0.25">
      <c r="A1342" s="30">
        <v>42001</v>
      </c>
      <c r="B1342" s="31" t="s">
        <v>86</v>
      </c>
      <c r="C1342" s="32">
        <v>59.999999776482582</v>
      </c>
      <c r="D1342" s="22" t="s">
        <v>40</v>
      </c>
    </row>
    <row r="1343" spans="1:4" x14ac:dyDescent="0.25">
      <c r="A1343" s="30">
        <v>42001</v>
      </c>
      <c r="B1343" s="31" t="s">
        <v>79</v>
      </c>
      <c r="C1343" s="32">
        <v>575.99999785423279</v>
      </c>
      <c r="D1343" s="22" t="s">
        <v>40</v>
      </c>
    </row>
    <row r="1344" spans="1:4" x14ac:dyDescent="0.25">
      <c r="A1344" s="30">
        <v>42001</v>
      </c>
      <c r="B1344" s="31" t="s">
        <v>29</v>
      </c>
      <c r="C1344" s="32">
        <v>420</v>
      </c>
      <c r="D1344" s="22" t="s">
        <v>75</v>
      </c>
    </row>
    <row r="1345" spans="1:4" x14ac:dyDescent="0.25">
      <c r="A1345" s="30">
        <v>42001</v>
      </c>
      <c r="B1345" s="31" t="s">
        <v>79</v>
      </c>
      <c r="C1345" s="32">
        <v>385</v>
      </c>
      <c r="D1345" s="22" t="s">
        <v>75</v>
      </c>
    </row>
    <row r="1346" spans="1:4" x14ac:dyDescent="0.25">
      <c r="A1346" s="30">
        <v>42001</v>
      </c>
      <c r="B1346" s="31" t="s">
        <v>86</v>
      </c>
      <c r="C1346" s="32">
        <v>1479</v>
      </c>
      <c r="D1346" s="22" t="s">
        <v>75</v>
      </c>
    </row>
    <row r="1347" spans="1:4" x14ac:dyDescent="0.25">
      <c r="A1347" s="30">
        <v>42001</v>
      </c>
      <c r="B1347" s="31" t="s">
        <v>77</v>
      </c>
      <c r="C1347" s="32">
        <v>798</v>
      </c>
      <c r="D1347" s="22" t="s">
        <v>75</v>
      </c>
    </row>
    <row r="1348" spans="1:4" x14ac:dyDescent="0.25">
      <c r="A1348" s="30">
        <v>42002</v>
      </c>
      <c r="B1348" s="31" t="s">
        <v>86</v>
      </c>
      <c r="C1348" s="32">
        <v>624.6</v>
      </c>
      <c r="D1348" s="22" t="s">
        <v>40</v>
      </c>
    </row>
    <row r="1349" spans="1:4" x14ac:dyDescent="0.25">
      <c r="A1349" s="30">
        <v>42002</v>
      </c>
      <c r="B1349" s="31" t="s">
        <v>77</v>
      </c>
      <c r="C1349" s="32">
        <v>420</v>
      </c>
      <c r="D1349" s="22" t="s">
        <v>40</v>
      </c>
    </row>
    <row r="1350" spans="1:4" x14ac:dyDescent="0.25">
      <c r="A1350" s="30">
        <v>42002</v>
      </c>
      <c r="B1350" s="31" t="s">
        <v>29</v>
      </c>
      <c r="C1350" s="32">
        <v>600</v>
      </c>
      <c r="D1350" s="22" t="s">
        <v>40</v>
      </c>
    </row>
    <row r="1351" spans="1:4" x14ac:dyDescent="0.25">
      <c r="A1351" s="30">
        <v>42002</v>
      </c>
      <c r="B1351" s="31" t="s">
        <v>79</v>
      </c>
      <c r="C1351" s="32">
        <v>320</v>
      </c>
      <c r="D1351" s="22" t="s">
        <v>40</v>
      </c>
    </row>
    <row r="1352" spans="1:4" x14ac:dyDescent="0.25">
      <c r="A1352" s="30">
        <v>42005</v>
      </c>
      <c r="B1352" s="31" t="s">
        <v>86</v>
      </c>
      <c r="C1352" s="32">
        <v>126</v>
      </c>
      <c r="D1352" s="22" t="s">
        <v>40</v>
      </c>
    </row>
    <row r="1353" spans="1:4" x14ac:dyDescent="0.25">
      <c r="A1353" s="30">
        <v>42005</v>
      </c>
      <c r="B1353" s="31" t="s">
        <v>86</v>
      </c>
      <c r="C1353" s="32">
        <v>1756</v>
      </c>
      <c r="D1353" s="22" t="s">
        <v>40</v>
      </c>
    </row>
    <row r="1354" spans="1:4" x14ac:dyDescent="0.25">
      <c r="A1354" s="30">
        <v>42005</v>
      </c>
      <c r="B1354" s="31" t="s">
        <v>29</v>
      </c>
      <c r="C1354" s="32">
        <v>1035</v>
      </c>
      <c r="D1354" s="22" t="s">
        <v>40</v>
      </c>
    </row>
    <row r="1355" spans="1:4" x14ac:dyDescent="0.25">
      <c r="A1355" s="30">
        <v>42006</v>
      </c>
      <c r="B1355" s="31" t="s">
        <v>86</v>
      </c>
      <c r="C1355" s="32">
        <v>367.5</v>
      </c>
      <c r="D1355" s="22" t="s">
        <v>75</v>
      </c>
    </row>
    <row r="1356" spans="1:4" x14ac:dyDescent="0.25">
      <c r="A1356" s="30">
        <v>42006</v>
      </c>
      <c r="B1356" s="31" t="s">
        <v>29</v>
      </c>
      <c r="C1356" s="32">
        <v>139.5</v>
      </c>
      <c r="D1356" s="22" t="s">
        <v>75</v>
      </c>
    </row>
    <row r="1357" spans="1:4" x14ac:dyDescent="0.25">
      <c r="A1357" s="30">
        <v>42006</v>
      </c>
      <c r="B1357" s="31" t="s">
        <v>29</v>
      </c>
      <c r="C1357" s="32">
        <v>288</v>
      </c>
      <c r="D1357" s="22" t="s">
        <v>40</v>
      </c>
    </row>
    <row r="1358" spans="1:4" x14ac:dyDescent="0.25">
      <c r="A1358" s="30">
        <v>42006</v>
      </c>
      <c r="B1358" s="31" t="s">
        <v>86</v>
      </c>
      <c r="C1358" s="32">
        <v>285</v>
      </c>
      <c r="D1358" s="22" t="s">
        <v>40</v>
      </c>
    </row>
    <row r="1359" spans="1:4" x14ac:dyDescent="0.25">
      <c r="A1359" s="30">
        <v>42006</v>
      </c>
      <c r="B1359" s="31" t="s">
        <v>83</v>
      </c>
      <c r="C1359" s="32">
        <v>1484</v>
      </c>
      <c r="D1359" s="22" t="s">
        <v>40</v>
      </c>
    </row>
    <row r="1360" spans="1:4" x14ac:dyDescent="0.25">
      <c r="A1360" s="30">
        <v>42006</v>
      </c>
      <c r="B1360" s="31" t="s">
        <v>77</v>
      </c>
      <c r="C1360" s="32">
        <v>2280</v>
      </c>
      <c r="D1360" s="22" t="s">
        <v>40</v>
      </c>
    </row>
    <row r="1361" spans="1:4" x14ac:dyDescent="0.25">
      <c r="A1361" s="30">
        <v>42007</v>
      </c>
      <c r="B1361" s="31" t="s">
        <v>86</v>
      </c>
      <c r="C1361" s="32">
        <v>400</v>
      </c>
      <c r="D1361" s="22" t="s">
        <v>40</v>
      </c>
    </row>
    <row r="1362" spans="1:4" x14ac:dyDescent="0.25">
      <c r="A1362" s="30">
        <v>42007</v>
      </c>
      <c r="B1362" s="31" t="s">
        <v>77</v>
      </c>
      <c r="C1362" s="32">
        <v>126</v>
      </c>
      <c r="D1362" s="22" t="s">
        <v>40</v>
      </c>
    </row>
    <row r="1363" spans="1:4" x14ac:dyDescent="0.25">
      <c r="A1363" s="30">
        <v>42007</v>
      </c>
      <c r="B1363" s="31" t="s">
        <v>29</v>
      </c>
      <c r="C1363" s="32">
        <v>90</v>
      </c>
      <c r="D1363" s="22" t="s">
        <v>40</v>
      </c>
    </row>
    <row r="1364" spans="1:4" x14ac:dyDescent="0.25">
      <c r="A1364" s="30">
        <v>42007</v>
      </c>
      <c r="B1364" s="31" t="s">
        <v>85</v>
      </c>
      <c r="C1364" s="32">
        <v>179.99999970197678</v>
      </c>
      <c r="D1364" s="22" t="s">
        <v>75</v>
      </c>
    </row>
    <row r="1365" spans="1:4" x14ac:dyDescent="0.25">
      <c r="A1365" s="30">
        <v>42007</v>
      </c>
      <c r="B1365" s="31" t="s">
        <v>29</v>
      </c>
      <c r="C1365" s="32">
        <v>2105.9999965131283</v>
      </c>
      <c r="D1365" s="22" t="s">
        <v>75</v>
      </c>
    </row>
    <row r="1366" spans="1:4" x14ac:dyDescent="0.25">
      <c r="A1366" s="30">
        <v>42008</v>
      </c>
      <c r="B1366" s="31" t="s">
        <v>85</v>
      </c>
      <c r="C1366" s="32">
        <v>1515.5999974906445</v>
      </c>
      <c r="D1366" s="22" t="s">
        <v>40</v>
      </c>
    </row>
    <row r="1367" spans="1:4" x14ac:dyDescent="0.25">
      <c r="A1367" s="30">
        <v>42009</v>
      </c>
      <c r="B1367" s="31" t="s">
        <v>29</v>
      </c>
      <c r="C1367" s="32">
        <v>760</v>
      </c>
      <c r="D1367" s="22" t="s">
        <v>40</v>
      </c>
    </row>
    <row r="1368" spans="1:4" x14ac:dyDescent="0.25">
      <c r="A1368" s="30">
        <v>42009</v>
      </c>
      <c r="B1368" s="31" t="s">
        <v>83</v>
      </c>
      <c r="C1368" s="32">
        <v>1050</v>
      </c>
      <c r="D1368" s="22" t="s">
        <v>40</v>
      </c>
    </row>
    <row r="1369" spans="1:4" x14ac:dyDescent="0.25">
      <c r="A1369" s="30">
        <v>42009</v>
      </c>
      <c r="B1369" s="31" t="s">
        <v>86</v>
      </c>
      <c r="C1369" s="32">
        <v>500</v>
      </c>
      <c r="D1369" s="22" t="s">
        <v>40</v>
      </c>
    </row>
    <row r="1370" spans="1:4" x14ac:dyDescent="0.25">
      <c r="A1370" s="30">
        <v>42009</v>
      </c>
      <c r="B1370" s="31" t="s">
        <v>77</v>
      </c>
      <c r="C1370" s="32">
        <v>28</v>
      </c>
      <c r="D1370" s="22" t="s">
        <v>40</v>
      </c>
    </row>
    <row r="1371" spans="1:4" x14ac:dyDescent="0.25">
      <c r="A1371" s="30">
        <v>42012</v>
      </c>
      <c r="B1371" s="31" t="s">
        <v>77</v>
      </c>
      <c r="C1371" s="32">
        <v>84</v>
      </c>
      <c r="D1371" s="22" t="s">
        <v>40</v>
      </c>
    </row>
    <row r="1372" spans="1:4" x14ac:dyDescent="0.25">
      <c r="A1372" s="30">
        <v>42012</v>
      </c>
      <c r="B1372" s="31" t="s">
        <v>79</v>
      </c>
      <c r="C1372" s="32">
        <v>625</v>
      </c>
      <c r="D1372" s="22" t="s">
        <v>40</v>
      </c>
    </row>
    <row r="1373" spans="1:4" x14ac:dyDescent="0.25">
      <c r="A1373" s="30">
        <v>42012</v>
      </c>
      <c r="B1373" s="31" t="s">
        <v>79</v>
      </c>
      <c r="C1373" s="32">
        <v>510</v>
      </c>
      <c r="D1373" s="22" t="s">
        <v>40</v>
      </c>
    </row>
    <row r="1374" spans="1:4" x14ac:dyDescent="0.25">
      <c r="A1374" s="30">
        <v>42012</v>
      </c>
      <c r="B1374" s="31" t="s">
        <v>79</v>
      </c>
      <c r="C1374" s="32">
        <v>258</v>
      </c>
      <c r="D1374" s="22" t="s">
        <v>40</v>
      </c>
    </row>
    <row r="1375" spans="1:4" x14ac:dyDescent="0.25">
      <c r="A1375" s="30">
        <v>42012</v>
      </c>
      <c r="B1375" s="31" t="s">
        <v>84</v>
      </c>
      <c r="C1375" s="32">
        <v>275.02499978430569</v>
      </c>
      <c r="D1375" s="22" t="s">
        <v>40</v>
      </c>
    </row>
    <row r="1376" spans="1:4" x14ac:dyDescent="0.25">
      <c r="A1376" s="30">
        <v>42012</v>
      </c>
      <c r="B1376" s="31" t="s">
        <v>77</v>
      </c>
      <c r="C1376" s="32">
        <v>99.749999921768904</v>
      </c>
      <c r="D1376" s="22" t="s">
        <v>40</v>
      </c>
    </row>
    <row r="1377" spans="1:4" x14ac:dyDescent="0.25">
      <c r="A1377" s="30">
        <v>42012</v>
      </c>
      <c r="B1377" s="31" t="s">
        <v>85</v>
      </c>
      <c r="C1377" s="32">
        <v>570</v>
      </c>
      <c r="D1377" s="22" t="s">
        <v>40</v>
      </c>
    </row>
    <row r="1378" spans="1:4" x14ac:dyDescent="0.25">
      <c r="A1378" s="30">
        <v>42012</v>
      </c>
      <c r="B1378" s="31" t="s">
        <v>86</v>
      </c>
      <c r="C1378" s="32">
        <v>739.5</v>
      </c>
      <c r="D1378" s="22" t="s">
        <v>40</v>
      </c>
    </row>
    <row r="1379" spans="1:4" x14ac:dyDescent="0.25">
      <c r="A1379" s="30">
        <v>42013</v>
      </c>
      <c r="B1379" s="31" t="s">
        <v>79</v>
      </c>
      <c r="C1379" s="32">
        <v>236.25</v>
      </c>
      <c r="D1379" s="22" t="s">
        <v>40</v>
      </c>
    </row>
    <row r="1380" spans="1:4" x14ac:dyDescent="0.25">
      <c r="A1380" s="30">
        <v>42014</v>
      </c>
      <c r="B1380" s="31" t="s">
        <v>79</v>
      </c>
      <c r="C1380" s="32">
        <v>344</v>
      </c>
      <c r="D1380" s="22" t="s">
        <v>75</v>
      </c>
    </row>
    <row r="1381" spans="1:4" x14ac:dyDescent="0.25">
      <c r="A1381" s="30">
        <v>42014</v>
      </c>
      <c r="B1381" s="31" t="s">
        <v>76</v>
      </c>
      <c r="C1381" s="32">
        <v>2228.2199999999998</v>
      </c>
      <c r="D1381" s="22" t="s">
        <v>40</v>
      </c>
    </row>
    <row r="1382" spans="1:4" x14ac:dyDescent="0.25">
      <c r="A1382" s="30">
        <v>42014</v>
      </c>
      <c r="B1382" s="31" t="s">
        <v>79</v>
      </c>
      <c r="C1382" s="32">
        <v>1375</v>
      </c>
      <c r="D1382" s="22" t="s">
        <v>40</v>
      </c>
    </row>
    <row r="1383" spans="1:4" x14ac:dyDescent="0.25">
      <c r="A1383" s="30">
        <v>42015</v>
      </c>
      <c r="B1383" s="31" t="s">
        <v>76</v>
      </c>
      <c r="C1383" s="32">
        <v>1287</v>
      </c>
      <c r="D1383" s="22" t="s">
        <v>40</v>
      </c>
    </row>
    <row r="1384" spans="1:4" x14ac:dyDescent="0.25">
      <c r="A1384" s="30">
        <v>42015</v>
      </c>
      <c r="B1384" s="31" t="s">
        <v>79</v>
      </c>
      <c r="C1384" s="32">
        <v>699.99999739229679</v>
      </c>
      <c r="D1384" s="22" t="s">
        <v>40</v>
      </c>
    </row>
    <row r="1385" spans="1:4" x14ac:dyDescent="0.25">
      <c r="A1385" s="30">
        <v>42015</v>
      </c>
      <c r="B1385" s="31" t="s">
        <v>29</v>
      </c>
      <c r="C1385" s="32">
        <v>43.399999838322401</v>
      </c>
      <c r="D1385" s="22" t="s">
        <v>40</v>
      </c>
    </row>
    <row r="1386" spans="1:4" x14ac:dyDescent="0.25">
      <c r="A1386" s="30">
        <v>42015</v>
      </c>
      <c r="B1386" s="31" t="s">
        <v>79</v>
      </c>
      <c r="C1386" s="32">
        <v>18.75</v>
      </c>
      <c r="D1386" s="22" t="s">
        <v>40</v>
      </c>
    </row>
    <row r="1387" spans="1:4" x14ac:dyDescent="0.25">
      <c r="A1387" s="30">
        <v>42015</v>
      </c>
      <c r="B1387" s="31" t="s">
        <v>85</v>
      </c>
      <c r="C1387" s="32">
        <v>850</v>
      </c>
      <c r="D1387" s="22" t="s">
        <v>40</v>
      </c>
    </row>
    <row r="1388" spans="1:4" x14ac:dyDescent="0.25">
      <c r="A1388" s="30">
        <v>42016</v>
      </c>
      <c r="B1388" s="31" t="s">
        <v>84</v>
      </c>
      <c r="C1388" s="32">
        <v>186</v>
      </c>
      <c r="D1388" s="22" t="s">
        <v>75</v>
      </c>
    </row>
    <row r="1389" spans="1:4" x14ac:dyDescent="0.25">
      <c r="A1389" s="30">
        <v>42016</v>
      </c>
      <c r="B1389" s="31" t="s">
        <v>29</v>
      </c>
      <c r="C1389" s="32">
        <v>42</v>
      </c>
      <c r="D1389" s="22" t="s">
        <v>75</v>
      </c>
    </row>
    <row r="1390" spans="1:4" x14ac:dyDescent="0.25">
      <c r="A1390" s="30">
        <v>42019</v>
      </c>
      <c r="B1390" s="31" t="s">
        <v>79</v>
      </c>
      <c r="C1390" s="32">
        <v>189.99999985098839</v>
      </c>
      <c r="D1390" s="22" t="s">
        <v>40</v>
      </c>
    </row>
    <row r="1391" spans="1:4" x14ac:dyDescent="0.25">
      <c r="A1391" s="30">
        <v>42019</v>
      </c>
      <c r="B1391" s="31" t="s">
        <v>77</v>
      </c>
      <c r="C1391" s="32">
        <v>159.59999987483025</v>
      </c>
      <c r="D1391" s="22" t="s">
        <v>40</v>
      </c>
    </row>
    <row r="1392" spans="1:4" x14ac:dyDescent="0.25">
      <c r="A1392" s="30">
        <v>42019</v>
      </c>
      <c r="B1392" s="31" t="s">
        <v>84</v>
      </c>
      <c r="C1392" s="32">
        <v>243.67499980889261</v>
      </c>
      <c r="D1392" s="22" t="s">
        <v>40</v>
      </c>
    </row>
    <row r="1393" spans="1:4" x14ac:dyDescent="0.25">
      <c r="A1393" s="30">
        <v>42019</v>
      </c>
      <c r="B1393" s="31" t="s">
        <v>83</v>
      </c>
      <c r="C1393" s="32">
        <v>6041.9999952614307</v>
      </c>
      <c r="D1393" s="22" t="s">
        <v>40</v>
      </c>
    </row>
    <row r="1394" spans="1:4" x14ac:dyDescent="0.25">
      <c r="A1394" s="30">
        <v>42019</v>
      </c>
      <c r="B1394" s="31" t="s">
        <v>77</v>
      </c>
      <c r="C1394" s="32">
        <v>223.99999916553497</v>
      </c>
      <c r="D1394" s="22" t="s">
        <v>75</v>
      </c>
    </row>
    <row r="1395" spans="1:4" x14ac:dyDescent="0.25">
      <c r="A1395" s="30">
        <v>42020</v>
      </c>
      <c r="B1395" s="31" t="s">
        <v>84</v>
      </c>
      <c r="C1395" s="32">
        <v>96.5</v>
      </c>
      <c r="D1395" s="22" t="s">
        <v>40</v>
      </c>
    </row>
    <row r="1396" spans="1:4" x14ac:dyDescent="0.25">
      <c r="A1396" s="30">
        <v>42020</v>
      </c>
      <c r="B1396" s="31" t="s">
        <v>86</v>
      </c>
      <c r="C1396" s="32">
        <v>349</v>
      </c>
      <c r="D1396" s="22" t="s">
        <v>40</v>
      </c>
    </row>
    <row r="1397" spans="1:4" x14ac:dyDescent="0.25">
      <c r="A1397" s="30">
        <v>42020</v>
      </c>
      <c r="B1397" s="31" t="s">
        <v>86</v>
      </c>
      <c r="C1397" s="32">
        <v>986</v>
      </c>
      <c r="D1397" s="22" t="s">
        <v>40</v>
      </c>
    </row>
    <row r="1398" spans="1:4" x14ac:dyDescent="0.25">
      <c r="A1398" s="30">
        <v>42020</v>
      </c>
      <c r="B1398" s="31" t="s">
        <v>29</v>
      </c>
      <c r="C1398" s="32">
        <v>525</v>
      </c>
      <c r="D1398" s="22" t="s">
        <v>40</v>
      </c>
    </row>
    <row r="1399" spans="1:4" x14ac:dyDescent="0.25">
      <c r="A1399" s="30">
        <v>42020</v>
      </c>
      <c r="B1399" s="31" t="s">
        <v>85</v>
      </c>
      <c r="C1399" s="32">
        <v>195</v>
      </c>
      <c r="D1399" s="22" t="s">
        <v>40</v>
      </c>
    </row>
    <row r="1400" spans="1:4" x14ac:dyDescent="0.25">
      <c r="A1400" s="30">
        <v>42021</v>
      </c>
      <c r="B1400" s="31" t="s">
        <v>76</v>
      </c>
      <c r="C1400" s="32">
        <v>17.879999933391808</v>
      </c>
      <c r="D1400" s="22" t="s">
        <v>40</v>
      </c>
    </row>
    <row r="1401" spans="1:4" x14ac:dyDescent="0.25">
      <c r="A1401" s="30">
        <v>42021</v>
      </c>
      <c r="B1401" s="31" t="s">
        <v>77</v>
      </c>
      <c r="C1401" s="32">
        <v>607.9999977350235</v>
      </c>
      <c r="D1401" s="22" t="s">
        <v>40</v>
      </c>
    </row>
    <row r="1402" spans="1:4" x14ac:dyDescent="0.25">
      <c r="A1402" s="30">
        <v>42021</v>
      </c>
      <c r="B1402" s="31" t="s">
        <v>83</v>
      </c>
      <c r="C1402" s="32">
        <v>350</v>
      </c>
      <c r="D1402" s="22" t="s">
        <v>40</v>
      </c>
    </row>
    <row r="1403" spans="1:4" x14ac:dyDescent="0.25">
      <c r="A1403" s="30">
        <v>42021</v>
      </c>
      <c r="B1403" s="31" t="s">
        <v>79</v>
      </c>
      <c r="C1403" s="32">
        <v>12.5</v>
      </c>
      <c r="D1403" s="22" t="s">
        <v>75</v>
      </c>
    </row>
    <row r="1404" spans="1:4" x14ac:dyDescent="0.25">
      <c r="A1404" s="30">
        <v>42022</v>
      </c>
      <c r="B1404" s="31" t="s">
        <v>79</v>
      </c>
      <c r="C1404" s="32">
        <v>125</v>
      </c>
      <c r="D1404" s="22" t="s">
        <v>40</v>
      </c>
    </row>
    <row r="1405" spans="1:4" x14ac:dyDescent="0.25">
      <c r="A1405" s="30">
        <v>42022</v>
      </c>
      <c r="B1405" s="31" t="s">
        <v>29</v>
      </c>
      <c r="C1405" s="32">
        <v>1317.5</v>
      </c>
      <c r="D1405" s="22" t="s">
        <v>40</v>
      </c>
    </row>
    <row r="1406" spans="1:4" x14ac:dyDescent="0.25">
      <c r="A1406" s="30">
        <v>42022</v>
      </c>
      <c r="B1406" s="31" t="s">
        <v>84</v>
      </c>
      <c r="C1406" s="32">
        <v>570</v>
      </c>
      <c r="D1406" s="22" t="s">
        <v>40</v>
      </c>
    </row>
    <row r="1407" spans="1:4" x14ac:dyDescent="0.25">
      <c r="A1407" s="30">
        <v>42022</v>
      </c>
      <c r="B1407" s="31" t="s">
        <v>29</v>
      </c>
      <c r="C1407" s="32">
        <v>30.599999785423279</v>
      </c>
      <c r="D1407" s="22" t="s">
        <v>40</v>
      </c>
    </row>
    <row r="1408" spans="1:4" x14ac:dyDescent="0.25">
      <c r="A1408" s="30">
        <v>42022</v>
      </c>
      <c r="B1408" s="31" t="s">
        <v>79</v>
      </c>
      <c r="C1408" s="32">
        <v>887.39999377727509</v>
      </c>
      <c r="D1408" s="22" t="s">
        <v>40</v>
      </c>
    </row>
    <row r="1409" spans="1:4" x14ac:dyDescent="0.25">
      <c r="A1409" s="30">
        <v>42022</v>
      </c>
      <c r="B1409" s="31" t="s">
        <v>84</v>
      </c>
      <c r="C1409" s="32">
        <v>310</v>
      </c>
      <c r="D1409" s="22" t="s">
        <v>40</v>
      </c>
    </row>
    <row r="1410" spans="1:4" x14ac:dyDescent="0.25">
      <c r="A1410" s="30">
        <v>42022</v>
      </c>
      <c r="B1410" s="31" t="s">
        <v>29</v>
      </c>
      <c r="C1410" s="32">
        <v>77.5</v>
      </c>
      <c r="D1410" s="22" t="s">
        <v>40</v>
      </c>
    </row>
    <row r="1411" spans="1:4" x14ac:dyDescent="0.25">
      <c r="A1411" s="30">
        <v>42023</v>
      </c>
      <c r="B1411" s="31" t="s">
        <v>85</v>
      </c>
      <c r="C1411" s="32">
        <v>959.99999642372131</v>
      </c>
      <c r="D1411" s="22" t="s">
        <v>40</v>
      </c>
    </row>
    <row r="1412" spans="1:4" x14ac:dyDescent="0.25">
      <c r="A1412" s="30">
        <v>42023</v>
      </c>
      <c r="B1412" s="31" t="s">
        <v>84</v>
      </c>
      <c r="C1412" s="32">
        <v>310.67999884262679</v>
      </c>
      <c r="D1412" s="22" t="s">
        <v>40</v>
      </c>
    </row>
    <row r="1413" spans="1:4" x14ac:dyDescent="0.25">
      <c r="A1413" s="30">
        <v>42023</v>
      </c>
      <c r="B1413" s="31" t="s">
        <v>29</v>
      </c>
      <c r="C1413" s="32">
        <v>260.39999902993441</v>
      </c>
      <c r="D1413" s="22" t="s">
        <v>40</v>
      </c>
    </row>
    <row r="1414" spans="1:4" x14ac:dyDescent="0.25">
      <c r="A1414" s="30">
        <v>42023</v>
      </c>
      <c r="B1414" s="31" t="s">
        <v>29</v>
      </c>
      <c r="C1414" s="32">
        <v>270.74999978765845</v>
      </c>
      <c r="D1414" s="22" t="s">
        <v>40</v>
      </c>
    </row>
    <row r="1415" spans="1:4" x14ac:dyDescent="0.25">
      <c r="A1415" s="30">
        <v>42023</v>
      </c>
      <c r="B1415" s="31" t="s">
        <v>76</v>
      </c>
      <c r="C1415" s="32">
        <v>2352.0099981553853</v>
      </c>
      <c r="D1415" s="22" t="s">
        <v>40</v>
      </c>
    </row>
    <row r="1416" spans="1:4" x14ac:dyDescent="0.25">
      <c r="A1416" s="30">
        <v>42026</v>
      </c>
      <c r="B1416" s="31" t="s">
        <v>86</v>
      </c>
      <c r="C1416" s="32">
        <v>436.99999965727329</v>
      </c>
      <c r="D1416" s="22" t="s">
        <v>40</v>
      </c>
    </row>
    <row r="1417" spans="1:4" x14ac:dyDescent="0.25">
      <c r="A1417" s="30">
        <v>42026</v>
      </c>
      <c r="B1417" s="31" t="s">
        <v>29</v>
      </c>
      <c r="C1417" s="32">
        <v>294.499999769032</v>
      </c>
      <c r="D1417" s="22" t="s">
        <v>40</v>
      </c>
    </row>
    <row r="1418" spans="1:4" x14ac:dyDescent="0.25">
      <c r="A1418" s="30">
        <v>42026</v>
      </c>
      <c r="B1418" s="31" t="s">
        <v>84</v>
      </c>
      <c r="C1418" s="32">
        <v>1875</v>
      </c>
      <c r="D1418" s="22" t="s">
        <v>40</v>
      </c>
    </row>
    <row r="1419" spans="1:4" x14ac:dyDescent="0.25">
      <c r="A1419" s="30">
        <v>42026</v>
      </c>
      <c r="B1419" s="31" t="s">
        <v>29</v>
      </c>
      <c r="C1419" s="32">
        <v>270</v>
      </c>
      <c r="D1419" s="22" t="s">
        <v>40</v>
      </c>
    </row>
    <row r="1420" spans="1:4" x14ac:dyDescent="0.25">
      <c r="A1420" s="30">
        <v>42026</v>
      </c>
      <c r="B1420" s="31" t="s">
        <v>85</v>
      </c>
      <c r="C1420" s="32">
        <v>1317</v>
      </c>
      <c r="D1420" s="22" t="s">
        <v>40</v>
      </c>
    </row>
    <row r="1421" spans="1:4" x14ac:dyDescent="0.25">
      <c r="A1421" s="30">
        <v>42026</v>
      </c>
      <c r="B1421" s="31" t="s">
        <v>86</v>
      </c>
      <c r="C1421" s="32">
        <v>225</v>
      </c>
      <c r="D1421" s="22" t="s">
        <v>40</v>
      </c>
    </row>
    <row r="1422" spans="1:4" x14ac:dyDescent="0.25">
      <c r="A1422" s="30">
        <v>42026</v>
      </c>
      <c r="B1422" s="31" t="s">
        <v>83</v>
      </c>
      <c r="C1422" s="32">
        <v>76.499999463558197</v>
      </c>
      <c r="D1422" s="22" t="s">
        <v>75</v>
      </c>
    </row>
    <row r="1423" spans="1:4" x14ac:dyDescent="0.25">
      <c r="A1423" s="30">
        <v>42026</v>
      </c>
      <c r="B1423" s="31" t="s">
        <v>77</v>
      </c>
      <c r="C1423" s="32">
        <v>645.999995470047</v>
      </c>
      <c r="D1423" s="22" t="s">
        <v>75</v>
      </c>
    </row>
    <row r="1424" spans="1:4" x14ac:dyDescent="0.25">
      <c r="A1424" s="30">
        <v>42027</v>
      </c>
      <c r="B1424" s="31" t="s">
        <v>76</v>
      </c>
      <c r="C1424" s="32">
        <v>1646.4069987087696</v>
      </c>
      <c r="D1424" s="22" t="s">
        <v>75</v>
      </c>
    </row>
    <row r="1425" spans="1:4" x14ac:dyDescent="0.25">
      <c r="A1425" s="30">
        <v>42027</v>
      </c>
      <c r="B1425" s="31" t="s">
        <v>84</v>
      </c>
      <c r="C1425" s="32">
        <v>183.34999985620379</v>
      </c>
      <c r="D1425" s="22" t="s">
        <v>75</v>
      </c>
    </row>
    <row r="1426" spans="1:4" x14ac:dyDescent="0.25">
      <c r="A1426" s="30">
        <v>42027</v>
      </c>
      <c r="B1426" s="31" t="s">
        <v>29</v>
      </c>
      <c r="C1426" s="32">
        <v>190</v>
      </c>
      <c r="D1426" s="22" t="s">
        <v>40</v>
      </c>
    </row>
    <row r="1427" spans="1:4" x14ac:dyDescent="0.25">
      <c r="A1427" s="30">
        <v>42027</v>
      </c>
      <c r="B1427" s="31" t="s">
        <v>76</v>
      </c>
      <c r="C1427" s="32">
        <v>22.35</v>
      </c>
      <c r="D1427" s="22" t="s">
        <v>40</v>
      </c>
    </row>
    <row r="1428" spans="1:4" x14ac:dyDescent="0.25">
      <c r="A1428" s="30">
        <v>42027</v>
      </c>
      <c r="B1428" s="31" t="s">
        <v>86</v>
      </c>
      <c r="C1428" s="32">
        <v>187.5</v>
      </c>
      <c r="D1428" s="22" t="s">
        <v>40</v>
      </c>
    </row>
    <row r="1429" spans="1:4" x14ac:dyDescent="0.25">
      <c r="A1429" s="30">
        <v>42028</v>
      </c>
      <c r="B1429" s="31" t="s">
        <v>84</v>
      </c>
      <c r="C1429" s="32">
        <v>135.1</v>
      </c>
      <c r="D1429" s="22" t="s">
        <v>40</v>
      </c>
    </row>
    <row r="1430" spans="1:4" x14ac:dyDescent="0.25">
      <c r="A1430" s="30">
        <v>42028</v>
      </c>
      <c r="B1430" s="31" t="s">
        <v>77</v>
      </c>
      <c r="C1430" s="32">
        <v>56</v>
      </c>
      <c r="D1430" s="22" t="s">
        <v>40</v>
      </c>
    </row>
    <row r="1431" spans="1:4" x14ac:dyDescent="0.25">
      <c r="A1431" s="30">
        <v>42028</v>
      </c>
      <c r="B1431" s="31" t="s">
        <v>83</v>
      </c>
      <c r="C1431" s="32">
        <v>278.99999896064401</v>
      </c>
      <c r="D1431" s="22" t="s">
        <v>75</v>
      </c>
    </row>
    <row r="1432" spans="1:4" x14ac:dyDescent="0.25">
      <c r="A1432" s="30">
        <v>42028</v>
      </c>
      <c r="B1432" s="31" t="s">
        <v>76</v>
      </c>
      <c r="C1432" s="32">
        <v>35.759999866783616</v>
      </c>
      <c r="D1432" s="22" t="s">
        <v>75</v>
      </c>
    </row>
    <row r="1433" spans="1:4" x14ac:dyDescent="0.25">
      <c r="A1433" s="30">
        <v>42028</v>
      </c>
      <c r="B1433" s="31" t="s">
        <v>86</v>
      </c>
      <c r="C1433" s="32">
        <v>1134.25</v>
      </c>
      <c r="D1433" s="22" t="s">
        <v>40</v>
      </c>
    </row>
    <row r="1434" spans="1:4" x14ac:dyDescent="0.25">
      <c r="A1434" s="30">
        <v>42028</v>
      </c>
      <c r="B1434" s="31" t="s">
        <v>76</v>
      </c>
      <c r="C1434" s="32">
        <v>1023.75</v>
      </c>
      <c r="D1434" s="22" t="s">
        <v>40</v>
      </c>
    </row>
    <row r="1435" spans="1:4" x14ac:dyDescent="0.25">
      <c r="A1435" s="30">
        <v>42029</v>
      </c>
      <c r="B1435" s="31" t="s">
        <v>86</v>
      </c>
      <c r="C1435" s="32">
        <v>524.66399804547427</v>
      </c>
      <c r="D1435" s="22" t="s">
        <v>40</v>
      </c>
    </row>
    <row r="1436" spans="1:4" x14ac:dyDescent="0.25">
      <c r="A1436" s="30">
        <v>42029</v>
      </c>
      <c r="B1436" s="31" t="s">
        <v>85</v>
      </c>
      <c r="C1436" s="32">
        <v>194.5</v>
      </c>
      <c r="D1436" s="22" t="s">
        <v>40</v>
      </c>
    </row>
    <row r="1437" spans="1:4" x14ac:dyDescent="0.25">
      <c r="A1437" s="30">
        <v>42029</v>
      </c>
      <c r="B1437" s="31" t="s">
        <v>77</v>
      </c>
      <c r="C1437" s="32">
        <v>930.99999653175473</v>
      </c>
      <c r="D1437" s="22" t="s">
        <v>40</v>
      </c>
    </row>
    <row r="1438" spans="1:4" x14ac:dyDescent="0.25">
      <c r="A1438" s="30">
        <v>42029</v>
      </c>
      <c r="B1438" s="31" t="s">
        <v>79</v>
      </c>
      <c r="C1438" s="32">
        <v>691.19999742507935</v>
      </c>
      <c r="D1438" s="22" t="s">
        <v>40</v>
      </c>
    </row>
    <row r="1439" spans="1:4" x14ac:dyDescent="0.25">
      <c r="A1439" s="30">
        <v>42029</v>
      </c>
      <c r="B1439" s="31" t="s">
        <v>79</v>
      </c>
      <c r="C1439" s="32">
        <v>420</v>
      </c>
      <c r="D1439" s="22" t="s">
        <v>75</v>
      </c>
    </row>
    <row r="1440" spans="1:4" x14ac:dyDescent="0.25">
      <c r="A1440" s="30">
        <v>42030</v>
      </c>
      <c r="B1440" s="31" t="s">
        <v>86</v>
      </c>
      <c r="C1440" s="32">
        <v>98.6</v>
      </c>
      <c r="D1440" s="22" t="s">
        <v>40</v>
      </c>
    </row>
    <row r="1441" spans="1:4" x14ac:dyDescent="0.25">
      <c r="A1441" s="30">
        <v>42030</v>
      </c>
      <c r="B1441" s="31" t="s">
        <v>79</v>
      </c>
      <c r="C1441" s="32">
        <v>348</v>
      </c>
      <c r="D1441" s="22" t="s">
        <v>40</v>
      </c>
    </row>
    <row r="1442" spans="1:4" x14ac:dyDescent="0.25">
      <c r="A1442" s="30">
        <v>42030</v>
      </c>
      <c r="B1442" s="31" t="s">
        <v>84</v>
      </c>
      <c r="C1442" s="32">
        <v>101.99999928474426</v>
      </c>
      <c r="D1442" s="22" t="s">
        <v>75</v>
      </c>
    </row>
    <row r="1443" spans="1:4" x14ac:dyDescent="0.25">
      <c r="A1443" s="30">
        <v>42030</v>
      </c>
      <c r="B1443" s="31" t="s">
        <v>29</v>
      </c>
      <c r="C1443" s="32">
        <v>76.499999463558197</v>
      </c>
      <c r="D1443" s="22" t="s">
        <v>75</v>
      </c>
    </row>
    <row r="1444" spans="1:4" x14ac:dyDescent="0.25">
      <c r="A1444" s="30">
        <v>42030</v>
      </c>
      <c r="B1444" s="31" t="s">
        <v>79</v>
      </c>
      <c r="C1444" s="32">
        <v>1375</v>
      </c>
      <c r="D1444" s="22" t="s">
        <v>75</v>
      </c>
    </row>
    <row r="1445" spans="1:4" x14ac:dyDescent="0.25">
      <c r="A1445" s="30">
        <v>42030</v>
      </c>
      <c r="B1445" s="31" t="s">
        <v>79</v>
      </c>
      <c r="C1445" s="32">
        <v>944.99999843537807</v>
      </c>
      <c r="D1445" s="22" t="s">
        <v>40</v>
      </c>
    </row>
    <row r="1446" spans="1:4" x14ac:dyDescent="0.25">
      <c r="A1446" s="30">
        <v>42030</v>
      </c>
      <c r="B1446" s="31" t="s">
        <v>83</v>
      </c>
      <c r="C1446" s="32">
        <v>476.99999921023846</v>
      </c>
      <c r="D1446" s="22" t="s">
        <v>40</v>
      </c>
    </row>
    <row r="1447" spans="1:4" x14ac:dyDescent="0.25">
      <c r="A1447" s="30">
        <v>42030</v>
      </c>
      <c r="B1447" s="31" t="s">
        <v>76</v>
      </c>
      <c r="C1447" s="32">
        <v>46.934999922290444</v>
      </c>
      <c r="D1447" s="22" t="s">
        <v>40</v>
      </c>
    </row>
    <row r="1448" spans="1:4" x14ac:dyDescent="0.25">
      <c r="A1448" s="30">
        <v>42033</v>
      </c>
      <c r="B1448" s="31" t="s">
        <v>76</v>
      </c>
      <c r="C1448" s="32">
        <v>1170</v>
      </c>
      <c r="D1448" s="22" t="s">
        <v>40</v>
      </c>
    </row>
    <row r="1449" spans="1:4" x14ac:dyDescent="0.25">
      <c r="A1449" s="30">
        <v>42033</v>
      </c>
      <c r="B1449" s="31" t="s">
        <v>76</v>
      </c>
      <c r="C1449" s="32">
        <v>1856.85</v>
      </c>
      <c r="D1449" s="22" t="s">
        <v>40</v>
      </c>
    </row>
    <row r="1450" spans="1:4" x14ac:dyDescent="0.25">
      <c r="A1450" s="30">
        <v>42033</v>
      </c>
      <c r="B1450" s="31" t="s">
        <v>84</v>
      </c>
      <c r="C1450" s="32">
        <v>485.4375</v>
      </c>
      <c r="D1450" s="22" t="s">
        <v>40</v>
      </c>
    </row>
    <row r="1451" spans="1:4" x14ac:dyDescent="0.25">
      <c r="A1451" s="30">
        <v>42033</v>
      </c>
      <c r="B1451" s="31" t="s">
        <v>83</v>
      </c>
      <c r="C1451" s="32">
        <v>1192.5</v>
      </c>
      <c r="D1451" s="22" t="s">
        <v>40</v>
      </c>
    </row>
    <row r="1452" spans="1:4" x14ac:dyDescent="0.25">
      <c r="A1452" s="30">
        <v>42033</v>
      </c>
      <c r="B1452" s="31" t="s">
        <v>76</v>
      </c>
      <c r="C1452" s="32">
        <v>1080</v>
      </c>
      <c r="D1452" s="22" t="s">
        <v>40</v>
      </c>
    </row>
    <row r="1453" spans="1:4" x14ac:dyDescent="0.25">
      <c r="A1453" s="30">
        <v>42033</v>
      </c>
      <c r="B1453" s="31" t="s">
        <v>86</v>
      </c>
      <c r="C1453" s="32">
        <v>184.875</v>
      </c>
      <c r="D1453" s="22" t="s">
        <v>40</v>
      </c>
    </row>
    <row r="1454" spans="1:4" x14ac:dyDescent="0.25">
      <c r="A1454" s="30">
        <v>42034</v>
      </c>
      <c r="B1454" s="31" t="s">
        <v>86</v>
      </c>
      <c r="C1454" s="32">
        <v>209.75999983549119</v>
      </c>
      <c r="D1454" s="22" t="s">
        <v>40</v>
      </c>
    </row>
    <row r="1455" spans="1:4" x14ac:dyDescent="0.25">
      <c r="A1455" s="30">
        <v>42034</v>
      </c>
      <c r="B1455" s="31" t="s">
        <v>86</v>
      </c>
      <c r="C1455" s="32">
        <v>199.49999984353781</v>
      </c>
      <c r="D1455" s="22" t="s">
        <v>40</v>
      </c>
    </row>
    <row r="1456" spans="1:4" x14ac:dyDescent="0.25">
      <c r="A1456" s="30">
        <v>42034</v>
      </c>
      <c r="B1456" s="31" t="s">
        <v>79</v>
      </c>
      <c r="C1456" s="32">
        <v>783.7499993853271</v>
      </c>
      <c r="D1456" s="22" t="s">
        <v>40</v>
      </c>
    </row>
    <row r="1457" spans="1:4" x14ac:dyDescent="0.25">
      <c r="A1457" s="30">
        <v>42034</v>
      </c>
      <c r="B1457" s="31" t="s">
        <v>84</v>
      </c>
      <c r="C1457" s="32">
        <v>1116</v>
      </c>
      <c r="D1457" s="22" t="s">
        <v>75</v>
      </c>
    </row>
    <row r="1458" spans="1:4" x14ac:dyDescent="0.25">
      <c r="A1458" s="30">
        <v>42034</v>
      </c>
      <c r="B1458" s="31" t="s">
        <v>83</v>
      </c>
      <c r="C1458" s="32">
        <v>1094.4000000000001</v>
      </c>
      <c r="D1458" s="22" t="s">
        <v>75</v>
      </c>
    </row>
    <row r="1459" spans="1:4" x14ac:dyDescent="0.25">
      <c r="A1459" s="30">
        <v>42034</v>
      </c>
      <c r="B1459" s="31" t="s">
        <v>86</v>
      </c>
      <c r="C1459" s="32">
        <v>67.999999523162842</v>
      </c>
      <c r="D1459" s="22" t="s">
        <v>75</v>
      </c>
    </row>
    <row r="1460" spans="1:4" x14ac:dyDescent="0.25">
      <c r="A1460" s="30">
        <v>42034</v>
      </c>
      <c r="B1460" s="31" t="s">
        <v>29</v>
      </c>
      <c r="C1460" s="32">
        <v>140</v>
      </c>
      <c r="D1460" s="22" t="s">
        <v>40</v>
      </c>
    </row>
    <row r="1461" spans="1:4" x14ac:dyDescent="0.25">
      <c r="A1461" s="30">
        <v>42034</v>
      </c>
      <c r="B1461" s="31" t="s">
        <v>29</v>
      </c>
      <c r="C1461" s="32">
        <v>2635</v>
      </c>
      <c r="D1461" s="22" t="s">
        <v>40</v>
      </c>
    </row>
    <row r="1462" spans="1:4" x14ac:dyDescent="0.25">
      <c r="A1462" s="30">
        <v>42035</v>
      </c>
      <c r="B1462" s="31" t="s">
        <v>29</v>
      </c>
      <c r="C1462" s="32">
        <v>285</v>
      </c>
      <c r="D1462" s="22" t="s">
        <v>40</v>
      </c>
    </row>
    <row r="1463" spans="1:4" x14ac:dyDescent="0.25">
      <c r="A1463" s="30">
        <v>42035</v>
      </c>
      <c r="B1463" s="31" t="s">
        <v>85</v>
      </c>
      <c r="C1463" s="32">
        <v>42.1</v>
      </c>
      <c r="D1463" s="22" t="s">
        <v>40</v>
      </c>
    </row>
    <row r="1464" spans="1:4" x14ac:dyDescent="0.25">
      <c r="A1464" s="30">
        <v>42035</v>
      </c>
      <c r="B1464" s="31" t="s">
        <v>83</v>
      </c>
      <c r="C1464" s="32">
        <v>112.5</v>
      </c>
      <c r="D1464" s="22" t="s">
        <v>40</v>
      </c>
    </row>
    <row r="1465" spans="1:4" x14ac:dyDescent="0.25">
      <c r="A1465" s="30">
        <v>42035</v>
      </c>
      <c r="B1465" s="31" t="s">
        <v>84</v>
      </c>
      <c r="C1465" s="32">
        <v>18.399999999999999</v>
      </c>
      <c r="D1465" s="22" t="s">
        <v>40</v>
      </c>
    </row>
    <row r="1466" spans="1:4" x14ac:dyDescent="0.25">
      <c r="A1466" s="30">
        <v>42036</v>
      </c>
      <c r="B1466" s="31" t="s">
        <v>77</v>
      </c>
      <c r="C1466" s="32">
        <v>645.999995470047</v>
      </c>
      <c r="D1466" s="22" t="s">
        <v>40</v>
      </c>
    </row>
    <row r="1467" spans="1:4" x14ac:dyDescent="0.25">
      <c r="A1467" s="30">
        <v>42036</v>
      </c>
      <c r="B1467" s="31" t="s">
        <v>29</v>
      </c>
      <c r="C1467" s="32">
        <v>764.99999463558197</v>
      </c>
      <c r="D1467" s="22" t="s">
        <v>40</v>
      </c>
    </row>
    <row r="1468" spans="1:4" x14ac:dyDescent="0.25">
      <c r="A1468" s="30">
        <v>42036</v>
      </c>
      <c r="B1468" s="31" t="s">
        <v>77</v>
      </c>
      <c r="C1468" s="32">
        <v>140</v>
      </c>
      <c r="D1468" s="22" t="s">
        <v>75</v>
      </c>
    </row>
    <row r="1469" spans="1:4" x14ac:dyDescent="0.25">
      <c r="A1469" s="30">
        <v>42036</v>
      </c>
      <c r="B1469" s="31" t="s">
        <v>84</v>
      </c>
      <c r="C1469" s="32">
        <v>42</v>
      </c>
      <c r="D1469" s="22" t="s">
        <v>40</v>
      </c>
    </row>
    <row r="1470" spans="1:4" x14ac:dyDescent="0.25">
      <c r="A1470" s="30">
        <v>42036</v>
      </c>
      <c r="B1470" s="31" t="s">
        <v>86</v>
      </c>
      <c r="C1470" s="32">
        <v>70</v>
      </c>
      <c r="D1470" s="22" t="s">
        <v>40</v>
      </c>
    </row>
    <row r="1471" spans="1:4" x14ac:dyDescent="0.25">
      <c r="A1471" s="30">
        <v>42036</v>
      </c>
      <c r="B1471" s="31" t="s">
        <v>29</v>
      </c>
      <c r="C1471" s="32">
        <v>75</v>
      </c>
      <c r="D1471" s="22" t="s">
        <v>40</v>
      </c>
    </row>
    <row r="1472" spans="1:4" x14ac:dyDescent="0.25">
      <c r="A1472" s="30">
        <v>42037</v>
      </c>
      <c r="B1472" s="31" t="s">
        <v>86</v>
      </c>
      <c r="C1472" s="32">
        <v>138</v>
      </c>
      <c r="D1472" s="22" t="s">
        <v>40</v>
      </c>
    </row>
    <row r="1473" spans="1:4" x14ac:dyDescent="0.25">
      <c r="A1473" s="30">
        <v>42037</v>
      </c>
      <c r="B1473" s="31" t="s">
        <v>77</v>
      </c>
      <c r="C1473" s="32">
        <v>162</v>
      </c>
      <c r="D1473" s="22" t="s">
        <v>40</v>
      </c>
    </row>
    <row r="1474" spans="1:4" x14ac:dyDescent="0.25">
      <c r="A1474" s="30">
        <v>42037</v>
      </c>
      <c r="B1474" s="31" t="s">
        <v>84</v>
      </c>
      <c r="C1474" s="32">
        <v>552</v>
      </c>
      <c r="D1474" s="22" t="s">
        <v>40</v>
      </c>
    </row>
    <row r="1475" spans="1:4" x14ac:dyDescent="0.25">
      <c r="A1475" s="30">
        <v>42037</v>
      </c>
      <c r="B1475" s="31" t="s">
        <v>79</v>
      </c>
      <c r="C1475" s="32">
        <v>179.99999970197678</v>
      </c>
      <c r="D1475" s="22" t="s">
        <v>75</v>
      </c>
    </row>
    <row r="1476" spans="1:4" x14ac:dyDescent="0.25">
      <c r="A1476" s="30">
        <v>42037</v>
      </c>
      <c r="B1476" s="31" t="s">
        <v>79</v>
      </c>
      <c r="C1476" s="32">
        <v>1252.7999979257584</v>
      </c>
      <c r="D1476" s="22" t="s">
        <v>75</v>
      </c>
    </row>
    <row r="1477" spans="1:4" x14ac:dyDescent="0.25">
      <c r="A1477" s="30">
        <v>42037</v>
      </c>
      <c r="B1477" s="31" t="s">
        <v>85</v>
      </c>
      <c r="C1477" s="32">
        <v>260</v>
      </c>
      <c r="D1477" s="22" t="s">
        <v>75</v>
      </c>
    </row>
    <row r="1478" spans="1:4" x14ac:dyDescent="0.25">
      <c r="A1478" s="30">
        <v>42040</v>
      </c>
      <c r="B1478" s="31" t="s">
        <v>29</v>
      </c>
      <c r="C1478" s="32">
        <v>182.39999932050705</v>
      </c>
      <c r="D1478" s="22" t="s">
        <v>40</v>
      </c>
    </row>
    <row r="1479" spans="1:4" x14ac:dyDescent="0.25">
      <c r="A1479" s="30">
        <v>42040</v>
      </c>
      <c r="B1479" s="31" t="s">
        <v>84</v>
      </c>
      <c r="C1479" s="32">
        <v>420</v>
      </c>
      <c r="D1479" s="22" t="s">
        <v>40</v>
      </c>
    </row>
    <row r="1480" spans="1:4" x14ac:dyDescent="0.25">
      <c r="A1480" s="30">
        <v>42040</v>
      </c>
      <c r="B1480" s="31" t="s">
        <v>84</v>
      </c>
      <c r="C1480" s="32">
        <v>193</v>
      </c>
      <c r="D1480" s="22" t="s">
        <v>40</v>
      </c>
    </row>
    <row r="1481" spans="1:4" x14ac:dyDescent="0.25">
      <c r="A1481" s="30">
        <v>42040</v>
      </c>
      <c r="B1481" s="31" t="s">
        <v>29</v>
      </c>
      <c r="C1481" s="32">
        <v>781.99999451637268</v>
      </c>
      <c r="D1481" s="22" t="s">
        <v>40</v>
      </c>
    </row>
    <row r="1482" spans="1:4" x14ac:dyDescent="0.25">
      <c r="A1482" s="30">
        <v>42040</v>
      </c>
      <c r="B1482" s="31" t="s">
        <v>86</v>
      </c>
      <c r="C1482" s="32">
        <v>86.699999392032623</v>
      </c>
      <c r="D1482" s="22" t="s">
        <v>40</v>
      </c>
    </row>
    <row r="1483" spans="1:4" x14ac:dyDescent="0.25">
      <c r="A1483" s="30">
        <v>42040</v>
      </c>
      <c r="B1483" s="31" t="s">
        <v>85</v>
      </c>
      <c r="C1483" s="32">
        <v>726.74999490380287</v>
      </c>
      <c r="D1483" s="22" t="s">
        <v>40</v>
      </c>
    </row>
    <row r="1484" spans="1:4" x14ac:dyDescent="0.25">
      <c r="A1484" s="30">
        <v>42040</v>
      </c>
      <c r="B1484" s="31" t="s">
        <v>79</v>
      </c>
      <c r="C1484" s="32">
        <v>40</v>
      </c>
      <c r="D1484" s="22" t="s">
        <v>40</v>
      </c>
    </row>
    <row r="1485" spans="1:4" x14ac:dyDescent="0.25">
      <c r="A1485" s="30">
        <v>42041</v>
      </c>
      <c r="B1485" s="31" t="s">
        <v>29</v>
      </c>
      <c r="C1485" s="32">
        <v>7509.749994110316</v>
      </c>
      <c r="D1485" s="22" t="s">
        <v>40</v>
      </c>
    </row>
    <row r="1486" spans="1:4" x14ac:dyDescent="0.25">
      <c r="A1486" s="30">
        <v>42041</v>
      </c>
      <c r="B1486" s="31" t="s">
        <v>86</v>
      </c>
      <c r="C1486" s="32">
        <v>936.69999926537275</v>
      </c>
      <c r="D1486" s="22" t="s">
        <v>40</v>
      </c>
    </row>
    <row r="1487" spans="1:4" x14ac:dyDescent="0.25">
      <c r="A1487" s="30">
        <v>42041</v>
      </c>
      <c r="B1487" s="31" t="s">
        <v>86</v>
      </c>
      <c r="C1487" s="32">
        <v>1061.8199925541878</v>
      </c>
      <c r="D1487" s="22" t="s">
        <v>40</v>
      </c>
    </row>
    <row r="1488" spans="1:4" x14ac:dyDescent="0.25">
      <c r="A1488" s="30">
        <v>42041</v>
      </c>
      <c r="B1488" s="31" t="s">
        <v>29</v>
      </c>
      <c r="C1488" s="32">
        <v>7905</v>
      </c>
      <c r="D1488" s="22" t="s">
        <v>40</v>
      </c>
    </row>
    <row r="1489" spans="1:4" x14ac:dyDescent="0.25">
      <c r="A1489" s="30">
        <v>42041</v>
      </c>
      <c r="B1489" s="31" t="s">
        <v>84</v>
      </c>
      <c r="C1489" s="32">
        <v>938.39999341964722</v>
      </c>
      <c r="D1489" s="22" t="s">
        <v>40</v>
      </c>
    </row>
    <row r="1490" spans="1:4" x14ac:dyDescent="0.25">
      <c r="A1490" s="30">
        <v>42041</v>
      </c>
      <c r="B1490" s="31" t="s">
        <v>86</v>
      </c>
      <c r="C1490" s="32">
        <v>1047.6249926537275</v>
      </c>
      <c r="D1490" s="22" t="s">
        <v>40</v>
      </c>
    </row>
    <row r="1491" spans="1:4" x14ac:dyDescent="0.25">
      <c r="A1491" s="30">
        <v>42042</v>
      </c>
      <c r="B1491" s="31" t="s">
        <v>79</v>
      </c>
      <c r="C1491" s="32">
        <v>640</v>
      </c>
      <c r="D1491" s="22" t="s">
        <v>75</v>
      </c>
    </row>
    <row r="1492" spans="1:4" x14ac:dyDescent="0.25">
      <c r="A1492" s="30">
        <v>42042</v>
      </c>
      <c r="B1492" s="31" t="s">
        <v>84</v>
      </c>
      <c r="C1492" s="32">
        <v>193</v>
      </c>
      <c r="D1492" s="22" t="s">
        <v>75</v>
      </c>
    </row>
    <row r="1493" spans="1:4" x14ac:dyDescent="0.25">
      <c r="A1493" s="30">
        <v>42042</v>
      </c>
      <c r="B1493" s="31" t="s">
        <v>29</v>
      </c>
      <c r="C1493" s="32">
        <v>322</v>
      </c>
      <c r="D1493" s="22" t="s">
        <v>40</v>
      </c>
    </row>
    <row r="1494" spans="1:4" x14ac:dyDescent="0.25">
      <c r="A1494" s="30">
        <v>42042</v>
      </c>
      <c r="B1494" s="31" t="s">
        <v>29</v>
      </c>
      <c r="C1494" s="32">
        <v>155</v>
      </c>
      <c r="D1494" s="22" t="s">
        <v>40</v>
      </c>
    </row>
    <row r="1495" spans="1:4" x14ac:dyDescent="0.25">
      <c r="A1495" s="30">
        <v>42042</v>
      </c>
      <c r="B1495" s="31" t="s">
        <v>77</v>
      </c>
      <c r="C1495" s="32">
        <v>1140</v>
      </c>
      <c r="D1495" s="22" t="s">
        <v>40</v>
      </c>
    </row>
    <row r="1496" spans="1:4" x14ac:dyDescent="0.25">
      <c r="A1496" s="30">
        <v>42043</v>
      </c>
      <c r="B1496" s="31" t="s">
        <v>29</v>
      </c>
      <c r="C1496" s="32">
        <v>360</v>
      </c>
      <c r="D1496" s="22" t="s">
        <v>40</v>
      </c>
    </row>
    <row r="1497" spans="1:4" x14ac:dyDescent="0.25">
      <c r="A1497" s="30">
        <v>42043</v>
      </c>
      <c r="B1497" s="31" t="s">
        <v>83</v>
      </c>
      <c r="C1497" s="32">
        <v>318</v>
      </c>
      <c r="D1497" s="22" t="s">
        <v>40</v>
      </c>
    </row>
    <row r="1498" spans="1:4" x14ac:dyDescent="0.25">
      <c r="A1498" s="30">
        <v>42043</v>
      </c>
      <c r="B1498" s="31" t="s">
        <v>86</v>
      </c>
      <c r="C1498" s="32">
        <v>147.9</v>
      </c>
      <c r="D1498" s="22" t="s">
        <v>75</v>
      </c>
    </row>
    <row r="1499" spans="1:4" x14ac:dyDescent="0.25">
      <c r="A1499" s="30">
        <v>42043</v>
      </c>
      <c r="B1499" s="31" t="s">
        <v>29</v>
      </c>
      <c r="C1499" s="32">
        <v>90</v>
      </c>
      <c r="D1499" s="22" t="s">
        <v>75</v>
      </c>
    </row>
    <row r="1500" spans="1:4" x14ac:dyDescent="0.25">
      <c r="A1500" s="30">
        <v>42044</v>
      </c>
      <c r="B1500" s="31" t="s">
        <v>79</v>
      </c>
      <c r="C1500" s="32">
        <v>377.99999937415123</v>
      </c>
      <c r="D1500" s="22" t="s">
        <v>75</v>
      </c>
    </row>
    <row r="1501" spans="1:4" x14ac:dyDescent="0.25">
      <c r="A1501" s="30">
        <v>42044</v>
      </c>
      <c r="B1501" s="31" t="s">
        <v>77</v>
      </c>
      <c r="C1501" s="32">
        <v>292.5</v>
      </c>
      <c r="D1501" s="22" t="s">
        <v>75</v>
      </c>
    </row>
    <row r="1502" spans="1:4" x14ac:dyDescent="0.25">
      <c r="A1502" s="30">
        <v>42044</v>
      </c>
      <c r="B1502" s="31" t="s">
        <v>79</v>
      </c>
      <c r="C1502" s="32">
        <v>1979.9999967217445</v>
      </c>
      <c r="D1502" s="22" t="s">
        <v>75</v>
      </c>
    </row>
    <row r="1503" spans="1:4" x14ac:dyDescent="0.25">
      <c r="A1503" s="30">
        <v>42044</v>
      </c>
      <c r="B1503" s="31" t="s">
        <v>85</v>
      </c>
      <c r="C1503" s="32">
        <v>175.49999970942736</v>
      </c>
      <c r="D1503" s="22" t="s">
        <v>75</v>
      </c>
    </row>
    <row r="1504" spans="1:4" x14ac:dyDescent="0.25">
      <c r="A1504" s="30">
        <v>42044</v>
      </c>
      <c r="B1504" s="31" t="s">
        <v>84</v>
      </c>
      <c r="C1504" s="32">
        <v>115.8</v>
      </c>
      <c r="D1504" s="22" t="s">
        <v>40</v>
      </c>
    </row>
    <row r="1505" spans="1:4" x14ac:dyDescent="0.25">
      <c r="A1505" s="30">
        <v>42044</v>
      </c>
      <c r="B1505" s="31" t="s">
        <v>29</v>
      </c>
      <c r="C1505" s="32">
        <v>135</v>
      </c>
      <c r="D1505" s="22" t="s">
        <v>40</v>
      </c>
    </row>
    <row r="1506" spans="1:4" x14ac:dyDescent="0.25">
      <c r="A1506" s="30">
        <v>42044</v>
      </c>
      <c r="B1506" s="31" t="s">
        <v>86</v>
      </c>
      <c r="C1506" s="32">
        <v>374.76</v>
      </c>
      <c r="D1506" s="22" t="s">
        <v>40</v>
      </c>
    </row>
    <row r="1507" spans="1:4" x14ac:dyDescent="0.25">
      <c r="A1507" s="30">
        <v>42044</v>
      </c>
      <c r="B1507" s="31" t="s">
        <v>76</v>
      </c>
      <c r="C1507" s="32">
        <v>656</v>
      </c>
      <c r="D1507" s="22" t="s">
        <v>40</v>
      </c>
    </row>
    <row r="1508" spans="1:4" x14ac:dyDescent="0.25">
      <c r="A1508" s="30">
        <v>42047</v>
      </c>
      <c r="B1508" s="31" t="s">
        <v>79</v>
      </c>
      <c r="C1508" s="32">
        <v>437.5</v>
      </c>
      <c r="D1508" s="22" t="s">
        <v>75</v>
      </c>
    </row>
    <row r="1509" spans="1:4" x14ac:dyDescent="0.25">
      <c r="A1509" s="30">
        <v>42047</v>
      </c>
      <c r="B1509" s="31" t="s">
        <v>77</v>
      </c>
      <c r="C1509" s="32">
        <v>292.5</v>
      </c>
      <c r="D1509" s="22" t="s">
        <v>75</v>
      </c>
    </row>
    <row r="1510" spans="1:4" x14ac:dyDescent="0.25">
      <c r="A1510" s="30">
        <v>42047</v>
      </c>
      <c r="B1510" s="31" t="s">
        <v>84</v>
      </c>
      <c r="C1510" s="32">
        <v>465</v>
      </c>
      <c r="D1510" s="22" t="s">
        <v>40</v>
      </c>
    </row>
    <row r="1511" spans="1:4" x14ac:dyDescent="0.25">
      <c r="A1511" s="30">
        <v>42047</v>
      </c>
      <c r="B1511" s="31" t="s">
        <v>29</v>
      </c>
      <c r="C1511" s="32">
        <v>378</v>
      </c>
      <c r="D1511" s="22" t="s">
        <v>40</v>
      </c>
    </row>
    <row r="1512" spans="1:4" x14ac:dyDescent="0.25">
      <c r="A1512" s="30">
        <v>42048</v>
      </c>
      <c r="B1512" s="31" t="s">
        <v>86</v>
      </c>
      <c r="C1512" s="32">
        <v>405</v>
      </c>
      <c r="D1512" s="22" t="s">
        <v>75</v>
      </c>
    </row>
    <row r="1513" spans="1:4" x14ac:dyDescent="0.25">
      <c r="A1513" s="30">
        <v>42048</v>
      </c>
      <c r="B1513" s="31" t="s">
        <v>29</v>
      </c>
      <c r="C1513" s="32">
        <v>527</v>
      </c>
      <c r="D1513" s="22" t="s">
        <v>75</v>
      </c>
    </row>
    <row r="1514" spans="1:4" x14ac:dyDescent="0.25">
      <c r="A1514" s="30">
        <v>42048</v>
      </c>
      <c r="B1514" s="31" t="s">
        <v>29</v>
      </c>
      <c r="C1514" s="32">
        <v>190</v>
      </c>
      <c r="D1514" s="22" t="s">
        <v>75</v>
      </c>
    </row>
    <row r="1515" spans="1:4" x14ac:dyDescent="0.25">
      <c r="A1515" s="30">
        <v>42048</v>
      </c>
      <c r="B1515" s="31" t="s">
        <v>85</v>
      </c>
      <c r="C1515" s="32">
        <v>800</v>
      </c>
      <c r="D1515" s="22" t="s">
        <v>75</v>
      </c>
    </row>
    <row r="1516" spans="1:4" x14ac:dyDescent="0.25">
      <c r="A1516" s="30">
        <v>42048</v>
      </c>
      <c r="B1516" s="31" t="s">
        <v>84</v>
      </c>
      <c r="C1516" s="32">
        <v>60</v>
      </c>
      <c r="D1516" s="22" t="s">
        <v>75</v>
      </c>
    </row>
    <row r="1517" spans="1:4" x14ac:dyDescent="0.25">
      <c r="A1517" s="30">
        <v>42048</v>
      </c>
      <c r="B1517" s="31" t="s">
        <v>79</v>
      </c>
      <c r="C1517" s="32">
        <v>714</v>
      </c>
      <c r="D1517" s="22" t="s">
        <v>75</v>
      </c>
    </row>
    <row r="1518" spans="1:4" x14ac:dyDescent="0.25">
      <c r="A1518" s="30">
        <v>42048</v>
      </c>
      <c r="B1518" s="31" t="s">
        <v>85</v>
      </c>
      <c r="C1518" s="32">
        <v>150</v>
      </c>
      <c r="D1518" s="22" t="s">
        <v>40</v>
      </c>
    </row>
    <row r="1519" spans="1:4" x14ac:dyDescent="0.25">
      <c r="A1519" s="30">
        <v>42048</v>
      </c>
      <c r="B1519" s="31" t="s">
        <v>29</v>
      </c>
      <c r="C1519" s="32">
        <v>504</v>
      </c>
      <c r="D1519" s="22" t="s">
        <v>40</v>
      </c>
    </row>
    <row r="1520" spans="1:4" x14ac:dyDescent="0.25">
      <c r="A1520" s="30">
        <v>42048</v>
      </c>
      <c r="B1520" s="31" t="s">
        <v>79</v>
      </c>
      <c r="C1520" s="32">
        <v>1020</v>
      </c>
      <c r="D1520" s="22" t="s">
        <v>40</v>
      </c>
    </row>
    <row r="1521" spans="1:4" x14ac:dyDescent="0.25">
      <c r="A1521" s="30">
        <v>42048</v>
      </c>
      <c r="B1521" s="31" t="s">
        <v>86</v>
      </c>
      <c r="C1521" s="32">
        <v>300</v>
      </c>
      <c r="D1521" s="22" t="s">
        <v>40</v>
      </c>
    </row>
    <row r="1522" spans="1:4" x14ac:dyDescent="0.25">
      <c r="A1522" s="30">
        <v>42049</v>
      </c>
      <c r="B1522" s="31" t="s">
        <v>86</v>
      </c>
      <c r="C1522" s="32">
        <v>18.399999999999999</v>
      </c>
      <c r="D1522" s="22" t="s">
        <v>40</v>
      </c>
    </row>
    <row r="1523" spans="1:4" x14ac:dyDescent="0.25">
      <c r="A1523" s="30">
        <v>42049</v>
      </c>
      <c r="B1523" s="31" t="s">
        <v>29</v>
      </c>
      <c r="C1523" s="32">
        <v>144</v>
      </c>
      <c r="D1523" s="22" t="s">
        <v>40</v>
      </c>
    </row>
    <row r="1524" spans="1:4" x14ac:dyDescent="0.25">
      <c r="A1524" s="30">
        <v>42049</v>
      </c>
      <c r="B1524" s="31" t="s">
        <v>29</v>
      </c>
      <c r="C1524" s="32">
        <v>2108</v>
      </c>
      <c r="D1524" s="22" t="s">
        <v>40</v>
      </c>
    </row>
    <row r="1525" spans="1:4" x14ac:dyDescent="0.25">
      <c r="A1525" s="30">
        <v>42049</v>
      </c>
      <c r="B1525" s="31" t="s">
        <v>29</v>
      </c>
      <c r="C1525" s="32">
        <v>414</v>
      </c>
      <c r="D1525" s="22" t="s">
        <v>40</v>
      </c>
    </row>
    <row r="1526" spans="1:4" x14ac:dyDescent="0.25">
      <c r="A1526" s="30">
        <v>42049</v>
      </c>
      <c r="B1526" s="31" t="s">
        <v>84</v>
      </c>
      <c r="C1526" s="32">
        <v>14.39999994635582</v>
      </c>
      <c r="D1526" s="22" t="s">
        <v>40</v>
      </c>
    </row>
    <row r="1527" spans="1:4" x14ac:dyDescent="0.25">
      <c r="A1527" s="30">
        <v>42049</v>
      </c>
      <c r="B1527" s="31" t="s">
        <v>86</v>
      </c>
      <c r="C1527" s="32">
        <v>111.99999958276749</v>
      </c>
      <c r="D1527" s="22" t="s">
        <v>40</v>
      </c>
    </row>
    <row r="1528" spans="1:4" x14ac:dyDescent="0.25">
      <c r="A1528" s="30">
        <v>42049</v>
      </c>
      <c r="B1528" s="31" t="s">
        <v>85</v>
      </c>
      <c r="C1528" s="32">
        <v>248.95999907255174</v>
      </c>
      <c r="D1528" s="22" t="s">
        <v>40</v>
      </c>
    </row>
    <row r="1529" spans="1:4" x14ac:dyDescent="0.25">
      <c r="A1529" s="30">
        <v>42049</v>
      </c>
      <c r="B1529" s="31" t="s">
        <v>77</v>
      </c>
      <c r="C1529" s="32">
        <v>99.75</v>
      </c>
      <c r="D1529" s="22" t="s">
        <v>40</v>
      </c>
    </row>
    <row r="1530" spans="1:4" x14ac:dyDescent="0.25">
      <c r="A1530" s="30">
        <v>42050</v>
      </c>
      <c r="B1530" s="31" t="s">
        <v>83</v>
      </c>
      <c r="C1530" s="32">
        <v>539.99999910593033</v>
      </c>
      <c r="D1530" s="22" t="s">
        <v>75</v>
      </c>
    </row>
    <row r="1531" spans="1:4" x14ac:dyDescent="0.25">
      <c r="A1531" s="30">
        <v>42050</v>
      </c>
      <c r="B1531" s="31" t="s">
        <v>79</v>
      </c>
      <c r="C1531" s="32">
        <v>101.24999983236194</v>
      </c>
      <c r="D1531" s="22" t="s">
        <v>75</v>
      </c>
    </row>
    <row r="1532" spans="1:4" x14ac:dyDescent="0.25">
      <c r="A1532" s="30">
        <v>42050</v>
      </c>
      <c r="B1532" s="31" t="s">
        <v>76</v>
      </c>
      <c r="C1532" s="32">
        <v>265.67999956011772</v>
      </c>
      <c r="D1532" s="22" t="s">
        <v>75</v>
      </c>
    </row>
    <row r="1533" spans="1:4" x14ac:dyDescent="0.25">
      <c r="A1533" s="30">
        <v>42050</v>
      </c>
      <c r="B1533" s="31" t="s">
        <v>76</v>
      </c>
      <c r="C1533" s="32">
        <v>940.80399926215409</v>
      </c>
      <c r="D1533" s="22" t="s">
        <v>40</v>
      </c>
    </row>
    <row r="1534" spans="1:4" x14ac:dyDescent="0.25">
      <c r="A1534" s="30">
        <v>42050</v>
      </c>
      <c r="B1534" s="31" t="s">
        <v>84</v>
      </c>
      <c r="C1534" s="32">
        <v>491.90999961420891</v>
      </c>
      <c r="D1534" s="22" t="s">
        <v>40</v>
      </c>
    </row>
    <row r="1535" spans="1:4" x14ac:dyDescent="0.25">
      <c r="A1535" s="30">
        <v>42050</v>
      </c>
      <c r="B1535" s="31" t="s">
        <v>79</v>
      </c>
      <c r="C1535" s="32">
        <v>825</v>
      </c>
      <c r="D1535" s="22" t="s">
        <v>40</v>
      </c>
    </row>
    <row r="1536" spans="1:4" x14ac:dyDescent="0.25">
      <c r="A1536" s="30">
        <v>42050</v>
      </c>
      <c r="B1536" s="31" t="s">
        <v>29</v>
      </c>
      <c r="C1536" s="32">
        <v>23.999999910593033</v>
      </c>
      <c r="D1536" s="22" t="s">
        <v>40</v>
      </c>
    </row>
    <row r="1537" spans="1:4" x14ac:dyDescent="0.25">
      <c r="A1537" s="30">
        <v>42051</v>
      </c>
      <c r="B1537" s="31" t="s">
        <v>77</v>
      </c>
      <c r="C1537" s="32">
        <v>1092</v>
      </c>
      <c r="D1537" s="22" t="s">
        <v>75</v>
      </c>
    </row>
    <row r="1538" spans="1:4" x14ac:dyDescent="0.25">
      <c r="A1538" s="30">
        <v>42051</v>
      </c>
      <c r="B1538" s="31" t="s">
        <v>29</v>
      </c>
      <c r="C1538" s="32">
        <v>108</v>
      </c>
      <c r="D1538" s="22" t="s">
        <v>75</v>
      </c>
    </row>
    <row r="1539" spans="1:4" x14ac:dyDescent="0.25">
      <c r="A1539" s="30">
        <v>42051</v>
      </c>
      <c r="B1539" s="31" t="s">
        <v>77</v>
      </c>
      <c r="C1539" s="32">
        <v>468</v>
      </c>
      <c r="D1539" s="22" t="s">
        <v>75</v>
      </c>
    </row>
    <row r="1540" spans="1:4" x14ac:dyDescent="0.25">
      <c r="A1540" s="30">
        <v>42051</v>
      </c>
      <c r="B1540" s="31" t="s">
        <v>79</v>
      </c>
      <c r="C1540" s="32">
        <v>2040</v>
      </c>
      <c r="D1540" s="22" t="s">
        <v>75</v>
      </c>
    </row>
    <row r="1541" spans="1:4" x14ac:dyDescent="0.25">
      <c r="A1541" s="30">
        <v>42051</v>
      </c>
      <c r="B1541" s="31" t="s">
        <v>77</v>
      </c>
      <c r="C1541" s="32">
        <v>997.5</v>
      </c>
      <c r="D1541" s="22" t="s">
        <v>75</v>
      </c>
    </row>
    <row r="1542" spans="1:4" x14ac:dyDescent="0.25">
      <c r="A1542" s="30">
        <v>42051</v>
      </c>
      <c r="B1542" s="31" t="s">
        <v>84</v>
      </c>
      <c r="C1542" s="32">
        <v>36</v>
      </c>
      <c r="D1542" s="22" t="s">
        <v>75</v>
      </c>
    </row>
    <row r="1543" spans="1:4" x14ac:dyDescent="0.25">
      <c r="A1543" s="30">
        <v>42051</v>
      </c>
      <c r="B1543" s="31" t="s">
        <v>84</v>
      </c>
      <c r="C1543" s="32">
        <v>460</v>
      </c>
      <c r="D1543" s="22" t="s">
        <v>75</v>
      </c>
    </row>
    <row r="1544" spans="1:4" x14ac:dyDescent="0.25">
      <c r="A1544" s="30">
        <v>42051</v>
      </c>
      <c r="B1544" s="31" t="s">
        <v>86</v>
      </c>
      <c r="C1544" s="32">
        <v>285</v>
      </c>
      <c r="D1544" s="22" t="s">
        <v>75</v>
      </c>
    </row>
    <row r="1545" spans="1:4" x14ac:dyDescent="0.25">
      <c r="A1545" s="30">
        <v>42051</v>
      </c>
      <c r="B1545" s="31" t="s">
        <v>29</v>
      </c>
      <c r="C1545" s="32">
        <v>283.5</v>
      </c>
      <c r="D1545" s="22" t="s">
        <v>75</v>
      </c>
    </row>
    <row r="1546" spans="1:4" x14ac:dyDescent="0.25">
      <c r="A1546" s="30">
        <v>42054</v>
      </c>
      <c r="B1546" s="31" t="s">
        <v>29</v>
      </c>
      <c r="C1546" s="32">
        <v>54</v>
      </c>
      <c r="D1546" s="22" t="s">
        <v>40</v>
      </c>
    </row>
    <row r="1547" spans="1:4" x14ac:dyDescent="0.25">
      <c r="A1547" s="30">
        <v>42054</v>
      </c>
      <c r="B1547" s="31" t="s">
        <v>84</v>
      </c>
      <c r="C1547" s="32">
        <v>1171.875</v>
      </c>
      <c r="D1547" s="22" t="s">
        <v>40</v>
      </c>
    </row>
    <row r="1548" spans="1:4" x14ac:dyDescent="0.25">
      <c r="A1548" s="30">
        <v>42054</v>
      </c>
      <c r="B1548" s="31" t="s">
        <v>84</v>
      </c>
      <c r="C1548" s="32">
        <v>712.5</v>
      </c>
      <c r="D1548" s="22" t="s">
        <v>40</v>
      </c>
    </row>
    <row r="1549" spans="1:4" x14ac:dyDescent="0.25">
      <c r="A1549" s="30">
        <v>42054</v>
      </c>
      <c r="B1549" s="31" t="s">
        <v>84</v>
      </c>
      <c r="C1549" s="32">
        <v>357.74999940767884</v>
      </c>
      <c r="D1549" s="22" t="s">
        <v>40</v>
      </c>
    </row>
    <row r="1550" spans="1:4" x14ac:dyDescent="0.25">
      <c r="A1550" s="30">
        <v>42054</v>
      </c>
      <c r="B1550" s="31" t="s">
        <v>79</v>
      </c>
      <c r="C1550" s="32">
        <v>469.79999922215939</v>
      </c>
      <c r="D1550" s="22" t="s">
        <v>40</v>
      </c>
    </row>
    <row r="1551" spans="1:4" x14ac:dyDescent="0.25">
      <c r="A1551" s="30">
        <v>42054</v>
      </c>
      <c r="B1551" s="31" t="s">
        <v>86</v>
      </c>
      <c r="C1551" s="32">
        <v>67.199999749660492</v>
      </c>
      <c r="D1551" s="22" t="s">
        <v>40</v>
      </c>
    </row>
    <row r="1552" spans="1:4" x14ac:dyDescent="0.25">
      <c r="A1552" s="30">
        <v>42054</v>
      </c>
      <c r="B1552" s="31" t="s">
        <v>29</v>
      </c>
      <c r="C1552" s="32">
        <v>143.9999994635582</v>
      </c>
      <c r="D1552" s="22" t="s">
        <v>40</v>
      </c>
    </row>
    <row r="1553" spans="1:4" x14ac:dyDescent="0.25">
      <c r="A1553" s="30">
        <v>42055</v>
      </c>
      <c r="B1553" s="31" t="s">
        <v>84</v>
      </c>
      <c r="C1553" s="32">
        <v>496</v>
      </c>
      <c r="D1553" s="22" t="s">
        <v>75</v>
      </c>
    </row>
    <row r="1554" spans="1:4" x14ac:dyDescent="0.25">
      <c r="A1554" s="30">
        <v>42055</v>
      </c>
      <c r="B1554" s="31" t="s">
        <v>77</v>
      </c>
      <c r="C1554" s="32">
        <v>1140</v>
      </c>
      <c r="D1554" s="22" t="s">
        <v>75</v>
      </c>
    </row>
    <row r="1555" spans="1:4" x14ac:dyDescent="0.25">
      <c r="A1555" s="30">
        <v>42055</v>
      </c>
      <c r="B1555" s="31" t="s">
        <v>79</v>
      </c>
      <c r="C1555" s="32">
        <v>2750</v>
      </c>
      <c r="D1555" s="22" t="s">
        <v>75</v>
      </c>
    </row>
    <row r="1556" spans="1:4" x14ac:dyDescent="0.25">
      <c r="A1556" s="30">
        <v>42055</v>
      </c>
      <c r="B1556" s="31" t="s">
        <v>85</v>
      </c>
      <c r="C1556" s="32">
        <v>195</v>
      </c>
      <c r="D1556" s="22" t="s">
        <v>75</v>
      </c>
    </row>
    <row r="1557" spans="1:4" x14ac:dyDescent="0.25">
      <c r="A1557" s="30">
        <v>42055</v>
      </c>
      <c r="B1557" s="31" t="s">
        <v>79</v>
      </c>
      <c r="C1557" s="32">
        <v>315</v>
      </c>
      <c r="D1557" s="22" t="s">
        <v>40</v>
      </c>
    </row>
    <row r="1558" spans="1:4" x14ac:dyDescent="0.25">
      <c r="A1558" s="30">
        <v>42055</v>
      </c>
      <c r="B1558" s="31" t="s">
        <v>29</v>
      </c>
      <c r="C1558" s="32">
        <v>230</v>
      </c>
      <c r="D1558" s="22" t="s">
        <v>40</v>
      </c>
    </row>
    <row r="1559" spans="1:4" x14ac:dyDescent="0.25">
      <c r="A1559" s="30">
        <v>42055</v>
      </c>
      <c r="B1559" s="31" t="s">
        <v>86</v>
      </c>
      <c r="C1559" s="32">
        <v>250</v>
      </c>
      <c r="D1559" s="22" t="s">
        <v>40</v>
      </c>
    </row>
    <row r="1560" spans="1:4" x14ac:dyDescent="0.25">
      <c r="A1560" s="30">
        <v>42055</v>
      </c>
      <c r="B1560" s="31" t="s">
        <v>29</v>
      </c>
      <c r="C1560" s="32">
        <v>180</v>
      </c>
      <c r="D1560" s="22" t="s">
        <v>40</v>
      </c>
    </row>
    <row r="1561" spans="1:4" x14ac:dyDescent="0.25">
      <c r="A1561" s="30">
        <v>42056</v>
      </c>
      <c r="B1561" s="31" t="s">
        <v>83</v>
      </c>
      <c r="C1561" s="32">
        <v>159</v>
      </c>
      <c r="D1561" s="22" t="s">
        <v>40</v>
      </c>
    </row>
    <row r="1562" spans="1:4" x14ac:dyDescent="0.25">
      <c r="A1562" s="30">
        <v>42056</v>
      </c>
      <c r="B1562" s="31" t="s">
        <v>77</v>
      </c>
      <c r="C1562" s="32">
        <v>735</v>
      </c>
      <c r="D1562" s="22" t="s">
        <v>40</v>
      </c>
    </row>
    <row r="1563" spans="1:4" x14ac:dyDescent="0.25">
      <c r="A1563" s="30">
        <v>42056</v>
      </c>
      <c r="B1563" s="31" t="s">
        <v>77</v>
      </c>
      <c r="C1563" s="32">
        <v>566.99999906122684</v>
      </c>
      <c r="D1563" s="22" t="s">
        <v>40</v>
      </c>
    </row>
    <row r="1564" spans="1:4" x14ac:dyDescent="0.25">
      <c r="A1564" s="30">
        <v>42056</v>
      </c>
      <c r="B1564" s="31" t="s">
        <v>29</v>
      </c>
      <c r="C1564" s="32">
        <v>404.99999932944775</v>
      </c>
      <c r="D1564" s="22" t="s">
        <v>40</v>
      </c>
    </row>
    <row r="1565" spans="1:4" x14ac:dyDescent="0.25">
      <c r="A1565" s="30">
        <v>42056</v>
      </c>
      <c r="B1565" s="31" t="s">
        <v>77</v>
      </c>
      <c r="C1565" s="32">
        <v>529.19999912381172</v>
      </c>
      <c r="D1565" s="22" t="s">
        <v>40</v>
      </c>
    </row>
    <row r="1566" spans="1:4" x14ac:dyDescent="0.25">
      <c r="A1566" s="30">
        <v>42056</v>
      </c>
      <c r="B1566" s="31" t="s">
        <v>84</v>
      </c>
      <c r="C1566" s="32">
        <v>715.49999881535769</v>
      </c>
      <c r="D1566" s="22" t="s">
        <v>40</v>
      </c>
    </row>
    <row r="1567" spans="1:4" x14ac:dyDescent="0.25">
      <c r="A1567" s="30">
        <v>42056</v>
      </c>
      <c r="B1567" s="31" t="s">
        <v>77</v>
      </c>
      <c r="C1567" s="32">
        <v>1596</v>
      </c>
      <c r="D1567" s="22" t="s">
        <v>40</v>
      </c>
    </row>
    <row r="1568" spans="1:4" x14ac:dyDescent="0.25">
      <c r="A1568" s="30">
        <v>42057</v>
      </c>
      <c r="B1568" s="31" t="s">
        <v>85</v>
      </c>
      <c r="C1568" s="32">
        <v>462</v>
      </c>
      <c r="D1568" s="22" t="s">
        <v>40</v>
      </c>
    </row>
    <row r="1569" spans="1:4" x14ac:dyDescent="0.25">
      <c r="A1569" s="30">
        <v>42057</v>
      </c>
      <c r="B1569" s="31" t="s">
        <v>29</v>
      </c>
      <c r="C1569" s="32">
        <v>450</v>
      </c>
      <c r="D1569" s="22" t="s">
        <v>40</v>
      </c>
    </row>
    <row r="1570" spans="1:4" x14ac:dyDescent="0.25">
      <c r="A1570" s="30">
        <v>42057</v>
      </c>
      <c r="B1570" s="31" t="s">
        <v>83</v>
      </c>
      <c r="C1570" s="32">
        <v>200</v>
      </c>
      <c r="D1570" s="22" t="s">
        <v>40</v>
      </c>
    </row>
    <row r="1571" spans="1:4" x14ac:dyDescent="0.25">
      <c r="A1571" s="30">
        <v>42057</v>
      </c>
      <c r="B1571" s="31" t="s">
        <v>29</v>
      </c>
      <c r="C1571" s="32">
        <v>1151.9999957084656</v>
      </c>
      <c r="D1571" s="22" t="s">
        <v>40</v>
      </c>
    </row>
    <row r="1572" spans="1:4" x14ac:dyDescent="0.25">
      <c r="A1572" s="30">
        <v>42057</v>
      </c>
      <c r="B1572" s="31" t="s">
        <v>86</v>
      </c>
      <c r="C1572" s="32">
        <v>88.319999670982355</v>
      </c>
      <c r="D1572" s="22" t="s">
        <v>40</v>
      </c>
    </row>
    <row r="1573" spans="1:4" x14ac:dyDescent="0.25">
      <c r="A1573" s="30">
        <v>42057</v>
      </c>
      <c r="B1573" s="31" t="s">
        <v>84</v>
      </c>
      <c r="C1573" s="32">
        <v>1247.9999953508377</v>
      </c>
      <c r="D1573" s="22" t="s">
        <v>40</v>
      </c>
    </row>
    <row r="1574" spans="1:4" x14ac:dyDescent="0.25">
      <c r="A1574" s="30">
        <v>42057</v>
      </c>
      <c r="B1574" s="31" t="s">
        <v>84</v>
      </c>
      <c r="C1574" s="32">
        <v>273.59999898076057</v>
      </c>
      <c r="D1574" s="22" t="s">
        <v>40</v>
      </c>
    </row>
    <row r="1575" spans="1:4" x14ac:dyDescent="0.25">
      <c r="A1575" s="30">
        <v>42057</v>
      </c>
      <c r="B1575" s="31" t="s">
        <v>79</v>
      </c>
      <c r="C1575" s="32">
        <v>1223.9999954402447</v>
      </c>
      <c r="D1575" s="22" t="s">
        <v>40</v>
      </c>
    </row>
    <row r="1576" spans="1:4" x14ac:dyDescent="0.25">
      <c r="A1576" s="30">
        <v>42057</v>
      </c>
      <c r="B1576" s="31" t="s">
        <v>79</v>
      </c>
      <c r="C1576" s="32">
        <v>945.99999647587538</v>
      </c>
      <c r="D1576" s="22" t="s">
        <v>40</v>
      </c>
    </row>
    <row r="1577" spans="1:4" x14ac:dyDescent="0.25">
      <c r="A1577" s="30">
        <v>42058</v>
      </c>
      <c r="B1577" s="31" t="s">
        <v>85</v>
      </c>
      <c r="C1577" s="32">
        <v>640.5</v>
      </c>
      <c r="D1577" s="22" t="s">
        <v>75</v>
      </c>
    </row>
    <row r="1578" spans="1:4" x14ac:dyDescent="0.25">
      <c r="A1578" s="30">
        <v>42058</v>
      </c>
      <c r="B1578" s="31" t="s">
        <v>76</v>
      </c>
      <c r="C1578" s="32">
        <v>291</v>
      </c>
      <c r="D1578" s="22" t="s">
        <v>75</v>
      </c>
    </row>
    <row r="1579" spans="1:4" x14ac:dyDescent="0.25">
      <c r="A1579" s="30">
        <v>42058</v>
      </c>
      <c r="B1579" s="31" t="s">
        <v>85</v>
      </c>
      <c r="C1579" s="32">
        <v>490</v>
      </c>
      <c r="D1579" s="22" t="s">
        <v>75</v>
      </c>
    </row>
    <row r="1580" spans="1:4" x14ac:dyDescent="0.25">
      <c r="A1580" s="30">
        <v>42058</v>
      </c>
      <c r="B1580" s="31" t="s">
        <v>86</v>
      </c>
      <c r="C1580" s="32">
        <v>477.81899664938447</v>
      </c>
      <c r="D1580" s="22" t="s">
        <v>75</v>
      </c>
    </row>
    <row r="1581" spans="1:4" x14ac:dyDescent="0.25">
      <c r="A1581" s="30">
        <v>42058</v>
      </c>
      <c r="B1581" s="31" t="s">
        <v>86</v>
      </c>
      <c r="C1581" s="32">
        <v>237.99999833106995</v>
      </c>
      <c r="D1581" s="22" t="s">
        <v>40</v>
      </c>
    </row>
    <row r="1582" spans="1:4" x14ac:dyDescent="0.25">
      <c r="A1582" s="30">
        <v>42058</v>
      </c>
      <c r="B1582" s="31" t="s">
        <v>79</v>
      </c>
      <c r="C1582" s="32">
        <v>8.4999999403953552</v>
      </c>
      <c r="D1582" s="22" t="s">
        <v>40</v>
      </c>
    </row>
    <row r="1583" spans="1:4" x14ac:dyDescent="0.25">
      <c r="A1583" s="30">
        <v>42058</v>
      </c>
      <c r="B1583" s="31" t="s">
        <v>29</v>
      </c>
      <c r="C1583" s="32">
        <v>382.49999731779099</v>
      </c>
      <c r="D1583" s="22" t="s">
        <v>40</v>
      </c>
    </row>
    <row r="1584" spans="1:4" x14ac:dyDescent="0.25">
      <c r="A1584" s="30">
        <v>42061</v>
      </c>
      <c r="B1584" s="31" t="s">
        <v>29</v>
      </c>
      <c r="C1584" s="32">
        <v>90.249999929219484</v>
      </c>
      <c r="D1584" s="22" t="s">
        <v>75</v>
      </c>
    </row>
    <row r="1585" spans="1:4" x14ac:dyDescent="0.25">
      <c r="A1585" s="30">
        <v>42061</v>
      </c>
      <c r="B1585" s="31" t="s">
        <v>86</v>
      </c>
      <c r="C1585" s="32">
        <v>132.99999989569187</v>
      </c>
      <c r="D1585" s="22" t="s">
        <v>75</v>
      </c>
    </row>
    <row r="1586" spans="1:4" x14ac:dyDescent="0.25">
      <c r="A1586" s="30">
        <v>42061</v>
      </c>
      <c r="B1586" s="31" t="s">
        <v>77</v>
      </c>
      <c r="C1586" s="32">
        <v>185.24999985471368</v>
      </c>
      <c r="D1586" s="22" t="s">
        <v>75</v>
      </c>
    </row>
    <row r="1587" spans="1:4" x14ac:dyDescent="0.25">
      <c r="A1587" s="30">
        <v>42061</v>
      </c>
      <c r="B1587" s="31" t="s">
        <v>79</v>
      </c>
      <c r="C1587" s="32">
        <v>2194.4999982789159</v>
      </c>
      <c r="D1587" s="22" t="s">
        <v>75</v>
      </c>
    </row>
    <row r="1588" spans="1:4" x14ac:dyDescent="0.25">
      <c r="A1588" s="30">
        <v>42061</v>
      </c>
      <c r="B1588" s="31" t="s">
        <v>29</v>
      </c>
      <c r="C1588" s="32">
        <v>285</v>
      </c>
      <c r="D1588" s="22" t="s">
        <v>40</v>
      </c>
    </row>
    <row r="1589" spans="1:4" x14ac:dyDescent="0.25">
      <c r="A1589" s="30">
        <v>42061</v>
      </c>
      <c r="B1589" s="31" t="s">
        <v>76</v>
      </c>
      <c r="C1589" s="32">
        <v>234</v>
      </c>
      <c r="D1589" s="22" t="s">
        <v>40</v>
      </c>
    </row>
    <row r="1590" spans="1:4" x14ac:dyDescent="0.25">
      <c r="A1590" s="30">
        <v>42061</v>
      </c>
      <c r="B1590" s="31" t="s">
        <v>86</v>
      </c>
      <c r="C1590" s="32">
        <v>2465</v>
      </c>
      <c r="D1590" s="22" t="s">
        <v>40</v>
      </c>
    </row>
    <row r="1591" spans="1:4" x14ac:dyDescent="0.25">
      <c r="A1591" s="30">
        <v>42062</v>
      </c>
      <c r="B1591" s="31" t="s">
        <v>84</v>
      </c>
      <c r="C1591" s="32">
        <v>625</v>
      </c>
      <c r="D1591" s="22" t="s">
        <v>75</v>
      </c>
    </row>
    <row r="1592" spans="1:4" x14ac:dyDescent="0.25">
      <c r="A1592" s="30">
        <v>42062</v>
      </c>
      <c r="B1592" s="31" t="s">
        <v>84</v>
      </c>
      <c r="C1592" s="32">
        <v>2634.9999815225601</v>
      </c>
      <c r="D1592" s="22" t="s">
        <v>40</v>
      </c>
    </row>
    <row r="1593" spans="1:4" x14ac:dyDescent="0.25">
      <c r="A1593" s="30">
        <v>42062</v>
      </c>
      <c r="B1593" s="31" t="s">
        <v>84</v>
      </c>
      <c r="C1593" s="32">
        <v>331.49999767541885</v>
      </c>
      <c r="D1593" s="22" t="s">
        <v>40</v>
      </c>
    </row>
    <row r="1594" spans="1:4" x14ac:dyDescent="0.25">
      <c r="A1594" s="30">
        <v>42062</v>
      </c>
      <c r="B1594" s="31" t="s">
        <v>86</v>
      </c>
      <c r="C1594" s="32">
        <v>872.5</v>
      </c>
      <c r="D1594" s="22" t="s">
        <v>40</v>
      </c>
    </row>
    <row r="1595" spans="1:4" x14ac:dyDescent="0.25">
      <c r="A1595" s="30">
        <v>42062</v>
      </c>
      <c r="B1595" s="31" t="s">
        <v>79</v>
      </c>
      <c r="C1595" s="32">
        <v>175</v>
      </c>
      <c r="D1595" s="22" t="s">
        <v>40</v>
      </c>
    </row>
    <row r="1596" spans="1:4" x14ac:dyDescent="0.25">
      <c r="A1596" s="30">
        <v>42062</v>
      </c>
      <c r="B1596" s="31" t="s">
        <v>77</v>
      </c>
      <c r="C1596" s="32">
        <v>912</v>
      </c>
      <c r="D1596" s="22" t="s">
        <v>40</v>
      </c>
    </row>
    <row r="1597" spans="1:4" x14ac:dyDescent="0.25">
      <c r="A1597" s="30">
        <v>42062</v>
      </c>
      <c r="B1597" s="31" t="s">
        <v>85</v>
      </c>
      <c r="C1597" s="32">
        <v>268.38749811798334</v>
      </c>
      <c r="D1597" s="22" t="s">
        <v>40</v>
      </c>
    </row>
    <row r="1598" spans="1:4" x14ac:dyDescent="0.25">
      <c r="A1598" s="30">
        <v>42063</v>
      </c>
      <c r="B1598" s="31" t="s">
        <v>29</v>
      </c>
      <c r="C1598" s="32">
        <v>380</v>
      </c>
      <c r="D1598" s="22" t="s">
        <v>40</v>
      </c>
    </row>
    <row r="1599" spans="1:4" x14ac:dyDescent="0.25">
      <c r="A1599" s="30">
        <v>42063</v>
      </c>
      <c r="B1599" s="31" t="s">
        <v>77</v>
      </c>
      <c r="C1599" s="32">
        <v>280</v>
      </c>
      <c r="D1599" s="22" t="s">
        <v>40</v>
      </c>
    </row>
    <row r="1600" spans="1:4" x14ac:dyDescent="0.25">
      <c r="A1600" s="30">
        <v>42063</v>
      </c>
      <c r="B1600" s="31" t="s">
        <v>85</v>
      </c>
      <c r="C1600" s="32">
        <v>300</v>
      </c>
      <c r="D1600" s="22" t="s">
        <v>40</v>
      </c>
    </row>
    <row r="1601" spans="1:4" x14ac:dyDescent="0.25">
      <c r="A1601" s="30">
        <v>42063</v>
      </c>
      <c r="B1601" s="31" t="s">
        <v>86</v>
      </c>
      <c r="C1601" s="32">
        <v>819.78750000000002</v>
      </c>
      <c r="D1601" s="22" t="s">
        <v>40</v>
      </c>
    </row>
    <row r="1602" spans="1:4" x14ac:dyDescent="0.25">
      <c r="A1602" s="30">
        <v>42063</v>
      </c>
      <c r="B1602" s="31" t="s">
        <v>76</v>
      </c>
      <c r="C1602" s="32">
        <v>928.42499999999995</v>
      </c>
      <c r="D1602" s="22" t="s">
        <v>40</v>
      </c>
    </row>
    <row r="1603" spans="1:4" x14ac:dyDescent="0.25">
      <c r="A1603" s="30">
        <v>42064</v>
      </c>
      <c r="B1603" s="31" t="s">
        <v>83</v>
      </c>
      <c r="C1603" s="32">
        <v>150</v>
      </c>
      <c r="D1603" s="22" t="s">
        <v>40</v>
      </c>
    </row>
    <row r="1604" spans="1:4" x14ac:dyDescent="0.25">
      <c r="A1604" s="30">
        <v>42064</v>
      </c>
      <c r="B1604" s="31" t="s">
        <v>86</v>
      </c>
      <c r="C1604" s="32">
        <v>439</v>
      </c>
      <c r="D1604" s="22" t="s">
        <v>40</v>
      </c>
    </row>
    <row r="1605" spans="1:4" x14ac:dyDescent="0.25">
      <c r="A1605" s="30">
        <v>42064</v>
      </c>
      <c r="B1605" s="31" t="s">
        <v>29</v>
      </c>
      <c r="C1605" s="32">
        <v>60</v>
      </c>
      <c r="D1605" s="22" t="s">
        <v>40</v>
      </c>
    </row>
    <row r="1606" spans="1:4" x14ac:dyDescent="0.25">
      <c r="A1606" s="30">
        <v>42064</v>
      </c>
      <c r="B1606" s="31" t="s">
        <v>29</v>
      </c>
      <c r="C1606" s="32">
        <v>135</v>
      </c>
      <c r="D1606" s="22" t="s">
        <v>40</v>
      </c>
    </row>
    <row r="1607" spans="1:4" x14ac:dyDescent="0.25">
      <c r="A1607" s="30">
        <v>42064</v>
      </c>
      <c r="B1607" s="31" t="s">
        <v>76</v>
      </c>
      <c r="C1607" s="32">
        <v>195.5625</v>
      </c>
      <c r="D1607" s="22" t="s">
        <v>40</v>
      </c>
    </row>
    <row r="1608" spans="1:4" x14ac:dyDescent="0.25">
      <c r="A1608" s="30">
        <v>42064</v>
      </c>
      <c r="B1608" s="31" t="s">
        <v>77</v>
      </c>
      <c r="C1608" s="32">
        <v>748.125</v>
      </c>
      <c r="D1608" s="22" t="s">
        <v>40</v>
      </c>
    </row>
    <row r="1609" spans="1:4" x14ac:dyDescent="0.25">
      <c r="A1609" s="30">
        <v>42064</v>
      </c>
      <c r="B1609" s="31" t="s">
        <v>83</v>
      </c>
      <c r="C1609" s="32">
        <v>159</v>
      </c>
      <c r="D1609" s="22" t="s">
        <v>40</v>
      </c>
    </row>
    <row r="1610" spans="1:4" x14ac:dyDescent="0.25">
      <c r="A1610" s="30">
        <v>42064</v>
      </c>
      <c r="B1610" s="31" t="s">
        <v>29</v>
      </c>
      <c r="C1610" s="32">
        <v>360</v>
      </c>
      <c r="D1610" s="22" t="s">
        <v>40</v>
      </c>
    </row>
    <row r="1611" spans="1:4" x14ac:dyDescent="0.25">
      <c r="A1611" s="30">
        <v>42065</v>
      </c>
      <c r="B1611" s="31" t="s">
        <v>76</v>
      </c>
      <c r="C1611" s="32">
        <v>1638</v>
      </c>
      <c r="D1611" s="22" t="s">
        <v>40</v>
      </c>
    </row>
    <row r="1612" spans="1:4" x14ac:dyDescent="0.25">
      <c r="A1612" s="30">
        <v>42065</v>
      </c>
      <c r="B1612" s="31" t="s">
        <v>84</v>
      </c>
      <c r="C1612" s="32">
        <v>1250</v>
      </c>
      <c r="D1612" s="22" t="s">
        <v>40</v>
      </c>
    </row>
    <row r="1613" spans="1:4" x14ac:dyDescent="0.25">
      <c r="A1613" s="30">
        <v>42065</v>
      </c>
      <c r="B1613" s="31" t="s">
        <v>86</v>
      </c>
      <c r="C1613" s="32">
        <v>400</v>
      </c>
      <c r="D1613" s="22" t="s">
        <v>40</v>
      </c>
    </row>
    <row r="1614" spans="1:4" x14ac:dyDescent="0.25">
      <c r="A1614" s="30">
        <v>42065</v>
      </c>
      <c r="B1614" s="31" t="s">
        <v>79</v>
      </c>
      <c r="C1614" s="32">
        <v>87.5</v>
      </c>
      <c r="D1614" s="22" t="s">
        <v>40</v>
      </c>
    </row>
    <row r="1615" spans="1:4" x14ac:dyDescent="0.25">
      <c r="A1615" s="30">
        <v>42065</v>
      </c>
      <c r="B1615" s="31" t="s">
        <v>86</v>
      </c>
      <c r="C1615" s="32">
        <v>147.9</v>
      </c>
      <c r="D1615" s="22" t="s">
        <v>40</v>
      </c>
    </row>
    <row r="1616" spans="1:4" x14ac:dyDescent="0.25">
      <c r="A1616" s="30">
        <v>42065</v>
      </c>
      <c r="B1616" s="31" t="s">
        <v>79</v>
      </c>
      <c r="C1616" s="32">
        <v>525</v>
      </c>
      <c r="D1616" s="22" t="s">
        <v>40</v>
      </c>
    </row>
    <row r="1617" spans="1:4" x14ac:dyDescent="0.25">
      <c r="A1617" s="30">
        <v>42065</v>
      </c>
      <c r="B1617" s="31" t="s">
        <v>77</v>
      </c>
      <c r="C1617" s="32">
        <v>56</v>
      </c>
      <c r="D1617" s="22" t="s">
        <v>40</v>
      </c>
    </row>
    <row r="1618" spans="1:4" x14ac:dyDescent="0.25">
      <c r="A1618" s="30">
        <v>42068</v>
      </c>
      <c r="B1618" s="31" t="s">
        <v>29</v>
      </c>
      <c r="C1618" s="32">
        <v>305.99999785423279</v>
      </c>
      <c r="D1618" s="22" t="s">
        <v>40</v>
      </c>
    </row>
    <row r="1619" spans="1:4" x14ac:dyDescent="0.25">
      <c r="A1619" s="30">
        <v>42068</v>
      </c>
      <c r="B1619" s="31" t="s">
        <v>84</v>
      </c>
      <c r="C1619" s="32">
        <v>135.14999905228615</v>
      </c>
      <c r="D1619" s="22" t="s">
        <v>40</v>
      </c>
    </row>
    <row r="1620" spans="1:4" x14ac:dyDescent="0.25">
      <c r="A1620" s="30">
        <v>42068</v>
      </c>
      <c r="B1620" s="31" t="s">
        <v>29</v>
      </c>
      <c r="C1620" s="32">
        <v>72</v>
      </c>
      <c r="D1620" s="22" t="s">
        <v>40</v>
      </c>
    </row>
    <row r="1621" spans="1:4" x14ac:dyDescent="0.25">
      <c r="A1621" s="30">
        <v>42068</v>
      </c>
      <c r="B1621" s="31" t="s">
        <v>29</v>
      </c>
      <c r="C1621" s="32">
        <v>210</v>
      </c>
      <c r="D1621" s="22" t="s">
        <v>40</v>
      </c>
    </row>
    <row r="1622" spans="1:4" x14ac:dyDescent="0.25">
      <c r="A1622" s="30">
        <v>42068</v>
      </c>
      <c r="B1622" s="31" t="s">
        <v>29</v>
      </c>
      <c r="C1622" s="32">
        <v>15019.499988220632</v>
      </c>
      <c r="D1622" s="22" t="s">
        <v>40</v>
      </c>
    </row>
    <row r="1623" spans="1:4" x14ac:dyDescent="0.25">
      <c r="A1623" s="30">
        <v>42068</v>
      </c>
      <c r="B1623" s="31" t="s">
        <v>29</v>
      </c>
      <c r="C1623" s="32">
        <v>1367.9999989271164</v>
      </c>
      <c r="D1623" s="22" t="s">
        <v>40</v>
      </c>
    </row>
    <row r="1624" spans="1:4" x14ac:dyDescent="0.25">
      <c r="A1624" s="30">
        <v>42069</v>
      </c>
      <c r="B1624" s="31" t="s">
        <v>29</v>
      </c>
      <c r="C1624" s="32">
        <v>299.25</v>
      </c>
      <c r="D1624" s="22" t="s">
        <v>75</v>
      </c>
    </row>
    <row r="1625" spans="1:4" x14ac:dyDescent="0.25">
      <c r="A1625" s="30">
        <v>42069</v>
      </c>
      <c r="B1625" s="31" t="s">
        <v>29</v>
      </c>
      <c r="C1625" s="32">
        <v>20.25</v>
      </c>
      <c r="D1625" s="22" t="s">
        <v>75</v>
      </c>
    </row>
    <row r="1626" spans="1:4" x14ac:dyDescent="0.25">
      <c r="A1626" s="30">
        <v>42069</v>
      </c>
      <c r="B1626" s="31" t="s">
        <v>84</v>
      </c>
      <c r="C1626" s="32">
        <v>776.7</v>
      </c>
      <c r="D1626" s="22" t="s">
        <v>75</v>
      </c>
    </row>
    <row r="1627" spans="1:4" x14ac:dyDescent="0.25">
      <c r="A1627" s="30">
        <v>42069</v>
      </c>
      <c r="B1627" s="31" t="s">
        <v>76</v>
      </c>
      <c r="C1627" s="32">
        <v>98.4</v>
      </c>
      <c r="D1627" s="22" t="s">
        <v>75</v>
      </c>
    </row>
    <row r="1628" spans="1:4" x14ac:dyDescent="0.25">
      <c r="A1628" s="30">
        <v>42070</v>
      </c>
      <c r="B1628" s="31" t="s">
        <v>86</v>
      </c>
      <c r="C1628" s="32">
        <v>624.6</v>
      </c>
      <c r="D1628" s="22" t="s">
        <v>75</v>
      </c>
    </row>
    <row r="1629" spans="1:4" x14ac:dyDescent="0.25">
      <c r="A1629" s="30">
        <v>42070</v>
      </c>
      <c r="B1629" s="31" t="s">
        <v>29</v>
      </c>
      <c r="C1629" s="32">
        <v>540</v>
      </c>
      <c r="D1629" s="22" t="s">
        <v>75</v>
      </c>
    </row>
    <row r="1630" spans="1:4" x14ac:dyDescent="0.25">
      <c r="A1630" s="30">
        <v>42070</v>
      </c>
      <c r="B1630" s="31" t="s">
        <v>86</v>
      </c>
      <c r="C1630" s="32">
        <v>755.99999874830246</v>
      </c>
      <c r="D1630" s="22" t="s">
        <v>75</v>
      </c>
    </row>
    <row r="1631" spans="1:4" x14ac:dyDescent="0.25">
      <c r="A1631" s="30">
        <v>42070</v>
      </c>
      <c r="B1631" s="31" t="s">
        <v>29</v>
      </c>
      <c r="C1631" s="32">
        <v>720</v>
      </c>
      <c r="D1631" s="22" t="s">
        <v>75</v>
      </c>
    </row>
    <row r="1632" spans="1:4" x14ac:dyDescent="0.25">
      <c r="A1632" s="30">
        <v>42070</v>
      </c>
      <c r="B1632" s="31" t="s">
        <v>79</v>
      </c>
      <c r="C1632" s="32">
        <v>210</v>
      </c>
      <c r="D1632" s="22" t="s">
        <v>75</v>
      </c>
    </row>
    <row r="1633" spans="1:4" x14ac:dyDescent="0.25">
      <c r="A1633" s="30">
        <v>42070</v>
      </c>
      <c r="B1633" s="31" t="s">
        <v>77</v>
      </c>
      <c r="C1633" s="32">
        <v>450</v>
      </c>
      <c r="D1633" s="22" t="s">
        <v>75</v>
      </c>
    </row>
    <row r="1634" spans="1:4" x14ac:dyDescent="0.25">
      <c r="A1634" s="30">
        <v>42070</v>
      </c>
      <c r="B1634" s="31" t="s">
        <v>86</v>
      </c>
      <c r="C1634" s="32">
        <v>250</v>
      </c>
      <c r="D1634" s="22" t="s">
        <v>75</v>
      </c>
    </row>
    <row r="1635" spans="1:4" x14ac:dyDescent="0.25">
      <c r="A1635" s="30">
        <v>42070</v>
      </c>
      <c r="B1635" s="31" t="s">
        <v>29</v>
      </c>
      <c r="C1635" s="32">
        <v>54</v>
      </c>
      <c r="D1635" s="22" t="s">
        <v>75</v>
      </c>
    </row>
    <row r="1636" spans="1:4" x14ac:dyDescent="0.25">
      <c r="A1636" s="30">
        <v>42070</v>
      </c>
      <c r="B1636" s="31" t="s">
        <v>83</v>
      </c>
      <c r="C1636" s="32">
        <v>106</v>
      </c>
      <c r="D1636" s="22" t="s">
        <v>75</v>
      </c>
    </row>
    <row r="1637" spans="1:4" x14ac:dyDescent="0.25">
      <c r="A1637" s="30">
        <v>42071</v>
      </c>
      <c r="B1637" s="31" t="s">
        <v>85</v>
      </c>
      <c r="C1637" s="32">
        <v>1187.4999990686774</v>
      </c>
      <c r="D1637" s="22" t="s">
        <v>75</v>
      </c>
    </row>
    <row r="1638" spans="1:4" x14ac:dyDescent="0.25">
      <c r="A1638" s="30">
        <v>42071</v>
      </c>
      <c r="B1638" s="31" t="s">
        <v>86</v>
      </c>
      <c r="C1638" s="32">
        <v>198.92999984398483</v>
      </c>
      <c r="D1638" s="22" t="s">
        <v>75</v>
      </c>
    </row>
    <row r="1639" spans="1:4" x14ac:dyDescent="0.25">
      <c r="A1639" s="30">
        <v>42071</v>
      </c>
      <c r="B1639" s="31" t="s">
        <v>76</v>
      </c>
      <c r="C1639" s="32">
        <v>592.79999953508377</v>
      </c>
      <c r="D1639" s="22" t="s">
        <v>75</v>
      </c>
    </row>
    <row r="1640" spans="1:4" x14ac:dyDescent="0.25">
      <c r="A1640" s="30">
        <v>42071</v>
      </c>
      <c r="B1640" s="31" t="s">
        <v>76</v>
      </c>
      <c r="C1640" s="32">
        <v>227.99999982118607</v>
      </c>
      <c r="D1640" s="22" t="s">
        <v>75</v>
      </c>
    </row>
    <row r="1641" spans="1:4" x14ac:dyDescent="0.25">
      <c r="A1641" s="30">
        <v>42071</v>
      </c>
      <c r="B1641" s="31" t="s">
        <v>86</v>
      </c>
      <c r="C1641" s="32">
        <v>936.69999926537275</v>
      </c>
      <c r="D1641" s="22" t="s">
        <v>75</v>
      </c>
    </row>
    <row r="1642" spans="1:4" x14ac:dyDescent="0.25">
      <c r="A1642" s="30">
        <v>42071</v>
      </c>
      <c r="B1642" s="31" t="s">
        <v>77</v>
      </c>
      <c r="C1642" s="32">
        <v>473.81249962840229</v>
      </c>
      <c r="D1642" s="22" t="s">
        <v>75</v>
      </c>
    </row>
    <row r="1643" spans="1:4" x14ac:dyDescent="0.25">
      <c r="A1643" s="30">
        <v>42071</v>
      </c>
      <c r="B1643" s="31" t="s">
        <v>85</v>
      </c>
      <c r="C1643" s="32">
        <v>419.94749967064706</v>
      </c>
      <c r="D1643" s="22" t="s">
        <v>75</v>
      </c>
    </row>
    <row r="1644" spans="1:4" x14ac:dyDescent="0.25">
      <c r="A1644" s="30">
        <v>42072</v>
      </c>
      <c r="B1644" s="31" t="s">
        <v>86</v>
      </c>
      <c r="C1644" s="32">
        <v>200</v>
      </c>
      <c r="D1644" s="22" t="s">
        <v>40</v>
      </c>
    </row>
    <row r="1645" spans="1:4" x14ac:dyDescent="0.25">
      <c r="A1645" s="30">
        <v>42072</v>
      </c>
      <c r="B1645" s="31" t="s">
        <v>83</v>
      </c>
      <c r="C1645" s="32">
        <v>136.80000000000001</v>
      </c>
      <c r="D1645" s="22" t="s">
        <v>40</v>
      </c>
    </row>
    <row r="1646" spans="1:4" x14ac:dyDescent="0.25">
      <c r="A1646" s="30">
        <v>42072</v>
      </c>
      <c r="B1646" s="31" t="s">
        <v>84</v>
      </c>
      <c r="C1646" s="32">
        <v>310</v>
      </c>
      <c r="D1646" s="22" t="s">
        <v>75</v>
      </c>
    </row>
    <row r="1647" spans="1:4" x14ac:dyDescent="0.25">
      <c r="A1647" s="30">
        <v>42072</v>
      </c>
      <c r="B1647" s="31" t="s">
        <v>86</v>
      </c>
      <c r="C1647" s="32">
        <v>230</v>
      </c>
      <c r="D1647" s="22" t="s">
        <v>40</v>
      </c>
    </row>
    <row r="1648" spans="1:4" x14ac:dyDescent="0.25">
      <c r="A1648" s="30">
        <v>42072</v>
      </c>
      <c r="B1648" s="31" t="s">
        <v>86</v>
      </c>
      <c r="C1648" s="32">
        <v>179.54999970272183</v>
      </c>
      <c r="D1648" s="22" t="s">
        <v>40</v>
      </c>
    </row>
    <row r="1649" spans="1:4" x14ac:dyDescent="0.25">
      <c r="A1649" s="30">
        <v>42072</v>
      </c>
      <c r="B1649" s="31" t="s">
        <v>86</v>
      </c>
      <c r="C1649" s="32">
        <v>300</v>
      </c>
      <c r="D1649" s="22" t="s">
        <v>40</v>
      </c>
    </row>
    <row r="1650" spans="1:4" x14ac:dyDescent="0.25">
      <c r="A1650" s="30">
        <v>42075</v>
      </c>
      <c r="B1650" s="31" t="s">
        <v>84</v>
      </c>
      <c r="C1650" s="32">
        <v>252</v>
      </c>
      <c r="D1650" s="22" t="s">
        <v>75</v>
      </c>
    </row>
    <row r="1651" spans="1:4" x14ac:dyDescent="0.25">
      <c r="A1651" s="30">
        <v>42075</v>
      </c>
      <c r="B1651" s="31" t="s">
        <v>77</v>
      </c>
      <c r="C1651" s="32">
        <v>665</v>
      </c>
      <c r="D1651" s="22" t="s">
        <v>75</v>
      </c>
    </row>
    <row r="1652" spans="1:4" x14ac:dyDescent="0.25">
      <c r="A1652" s="30">
        <v>42075</v>
      </c>
      <c r="B1652" s="31" t="s">
        <v>86</v>
      </c>
      <c r="C1652" s="32">
        <v>392.625</v>
      </c>
      <c r="D1652" s="22" t="s">
        <v>40</v>
      </c>
    </row>
    <row r="1653" spans="1:4" x14ac:dyDescent="0.25">
      <c r="A1653" s="30">
        <v>42075</v>
      </c>
      <c r="B1653" s="31" t="s">
        <v>84</v>
      </c>
      <c r="C1653" s="32">
        <v>1562.5</v>
      </c>
      <c r="D1653" s="22" t="s">
        <v>40</v>
      </c>
    </row>
    <row r="1654" spans="1:4" x14ac:dyDescent="0.25">
      <c r="A1654" s="30">
        <v>42076</v>
      </c>
      <c r="B1654" s="31" t="s">
        <v>86</v>
      </c>
      <c r="C1654" s="32">
        <v>1538.9999987930059</v>
      </c>
      <c r="D1654" s="22" t="s">
        <v>40</v>
      </c>
    </row>
    <row r="1655" spans="1:4" x14ac:dyDescent="0.25">
      <c r="A1655" s="30">
        <v>42076</v>
      </c>
      <c r="B1655" s="31" t="s">
        <v>84</v>
      </c>
      <c r="C1655" s="32">
        <v>220.8</v>
      </c>
      <c r="D1655" s="22" t="s">
        <v>40</v>
      </c>
    </row>
    <row r="1656" spans="1:4" x14ac:dyDescent="0.25">
      <c r="A1656" s="30">
        <v>42076</v>
      </c>
      <c r="B1656" s="31" t="s">
        <v>85</v>
      </c>
      <c r="C1656" s="32">
        <v>210.5</v>
      </c>
      <c r="D1656" s="22" t="s">
        <v>40</v>
      </c>
    </row>
    <row r="1657" spans="1:4" x14ac:dyDescent="0.25">
      <c r="A1657" s="30">
        <v>42076</v>
      </c>
      <c r="B1657" s="31" t="s">
        <v>29</v>
      </c>
      <c r="C1657" s="32">
        <v>180</v>
      </c>
      <c r="D1657" s="22" t="s">
        <v>40</v>
      </c>
    </row>
    <row r="1658" spans="1:4" x14ac:dyDescent="0.25">
      <c r="A1658" s="30">
        <v>42076</v>
      </c>
      <c r="B1658" s="31" t="s">
        <v>77</v>
      </c>
      <c r="C1658" s="32">
        <v>215.9999991953373</v>
      </c>
      <c r="D1658" s="22" t="s">
        <v>75</v>
      </c>
    </row>
    <row r="1659" spans="1:4" x14ac:dyDescent="0.25">
      <c r="A1659" s="30">
        <v>42076</v>
      </c>
      <c r="B1659" s="31" t="s">
        <v>85</v>
      </c>
      <c r="C1659" s="32">
        <v>683.99999745190144</v>
      </c>
      <c r="D1659" s="22" t="s">
        <v>75</v>
      </c>
    </row>
    <row r="1660" spans="1:4" x14ac:dyDescent="0.25">
      <c r="A1660" s="30">
        <v>42076</v>
      </c>
      <c r="B1660" s="31" t="s">
        <v>29</v>
      </c>
      <c r="C1660" s="32">
        <v>599.99999776482582</v>
      </c>
      <c r="D1660" s="22" t="s">
        <v>75</v>
      </c>
    </row>
    <row r="1661" spans="1:4" x14ac:dyDescent="0.25">
      <c r="A1661" s="30">
        <v>42077</v>
      </c>
      <c r="B1661" s="31" t="s">
        <v>84</v>
      </c>
      <c r="C1661" s="32">
        <v>150</v>
      </c>
      <c r="D1661" s="22" t="s">
        <v>40</v>
      </c>
    </row>
    <row r="1662" spans="1:4" x14ac:dyDescent="0.25">
      <c r="A1662" s="30">
        <v>42077</v>
      </c>
      <c r="B1662" s="31" t="s">
        <v>77</v>
      </c>
      <c r="C1662" s="32">
        <v>350</v>
      </c>
      <c r="D1662" s="22" t="s">
        <v>40</v>
      </c>
    </row>
    <row r="1663" spans="1:4" x14ac:dyDescent="0.25">
      <c r="A1663" s="30">
        <v>42077</v>
      </c>
      <c r="B1663" s="31" t="s">
        <v>86</v>
      </c>
      <c r="C1663" s="32">
        <v>339.99999761581421</v>
      </c>
      <c r="D1663" s="22" t="s">
        <v>40</v>
      </c>
    </row>
    <row r="1664" spans="1:4" x14ac:dyDescent="0.25">
      <c r="A1664" s="30">
        <v>42077</v>
      </c>
      <c r="B1664" s="31" t="s">
        <v>76</v>
      </c>
      <c r="C1664" s="32">
        <v>202.63999857902527</v>
      </c>
      <c r="D1664" s="22" t="s">
        <v>40</v>
      </c>
    </row>
    <row r="1665" spans="1:4" x14ac:dyDescent="0.25">
      <c r="A1665" s="30">
        <v>42078</v>
      </c>
      <c r="B1665" s="31" t="s">
        <v>29</v>
      </c>
      <c r="C1665" s="32">
        <v>36</v>
      </c>
      <c r="D1665" s="22" t="s">
        <v>40</v>
      </c>
    </row>
    <row r="1666" spans="1:4" x14ac:dyDescent="0.25">
      <c r="A1666" s="30">
        <v>42078</v>
      </c>
      <c r="B1666" s="31" t="s">
        <v>86</v>
      </c>
      <c r="C1666" s="32">
        <v>379.99999970197678</v>
      </c>
      <c r="D1666" s="22" t="s">
        <v>40</v>
      </c>
    </row>
    <row r="1667" spans="1:4" x14ac:dyDescent="0.25">
      <c r="A1667" s="30">
        <v>42078</v>
      </c>
      <c r="B1667" s="31" t="s">
        <v>77</v>
      </c>
      <c r="C1667" s="32">
        <v>758.09999940544367</v>
      </c>
      <c r="D1667" s="22" t="s">
        <v>40</v>
      </c>
    </row>
    <row r="1668" spans="1:4" x14ac:dyDescent="0.25">
      <c r="A1668" s="30">
        <v>42078</v>
      </c>
      <c r="B1668" s="31" t="s">
        <v>85</v>
      </c>
      <c r="C1668" s="32">
        <v>239.96999981179835</v>
      </c>
      <c r="D1668" s="22" t="s">
        <v>40</v>
      </c>
    </row>
    <row r="1669" spans="1:4" x14ac:dyDescent="0.25">
      <c r="A1669" s="30">
        <v>42078</v>
      </c>
      <c r="B1669" s="31" t="s">
        <v>29</v>
      </c>
      <c r="C1669" s="32">
        <v>380</v>
      </c>
      <c r="D1669" s="22" t="s">
        <v>75</v>
      </c>
    </row>
    <row r="1670" spans="1:4" x14ac:dyDescent="0.25">
      <c r="A1670" s="30">
        <v>42078</v>
      </c>
      <c r="B1670" s="31" t="s">
        <v>29</v>
      </c>
      <c r="C1670" s="32">
        <v>54</v>
      </c>
      <c r="D1670" s="22" t="s">
        <v>75</v>
      </c>
    </row>
    <row r="1671" spans="1:4" x14ac:dyDescent="0.25">
      <c r="A1671" s="30">
        <v>42078</v>
      </c>
      <c r="B1671" s="31" t="s">
        <v>29</v>
      </c>
      <c r="C1671" s="32">
        <v>450</v>
      </c>
      <c r="D1671" s="22" t="s">
        <v>75</v>
      </c>
    </row>
    <row r="1672" spans="1:4" x14ac:dyDescent="0.25">
      <c r="A1672" s="30">
        <v>42078</v>
      </c>
      <c r="B1672" s="31" t="s">
        <v>85</v>
      </c>
      <c r="C1672" s="32">
        <v>325</v>
      </c>
      <c r="D1672" s="22" t="s">
        <v>75</v>
      </c>
    </row>
    <row r="1673" spans="1:4" x14ac:dyDescent="0.25">
      <c r="A1673" s="30">
        <v>42079</v>
      </c>
      <c r="B1673" s="31" t="s">
        <v>84</v>
      </c>
      <c r="C1673" s="32">
        <v>2170</v>
      </c>
      <c r="D1673" s="22" t="s">
        <v>40</v>
      </c>
    </row>
    <row r="1674" spans="1:4" x14ac:dyDescent="0.25">
      <c r="A1674" s="30">
        <v>42079</v>
      </c>
      <c r="B1674" s="31" t="s">
        <v>79</v>
      </c>
      <c r="C1674" s="32">
        <v>437.5</v>
      </c>
      <c r="D1674" s="22" t="s">
        <v>40</v>
      </c>
    </row>
    <row r="1675" spans="1:4" x14ac:dyDescent="0.25">
      <c r="A1675" s="30">
        <v>42079</v>
      </c>
      <c r="B1675" s="31" t="s">
        <v>85</v>
      </c>
      <c r="C1675" s="32">
        <v>520</v>
      </c>
      <c r="D1675" s="22" t="s">
        <v>40</v>
      </c>
    </row>
    <row r="1676" spans="1:4" x14ac:dyDescent="0.25">
      <c r="A1676" s="30">
        <v>42079</v>
      </c>
      <c r="B1676" s="31" t="s">
        <v>86</v>
      </c>
      <c r="C1676" s="32">
        <v>70</v>
      </c>
      <c r="D1676" s="22" t="s">
        <v>40</v>
      </c>
    </row>
    <row r="1677" spans="1:4" x14ac:dyDescent="0.25">
      <c r="A1677" s="30">
        <v>42082</v>
      </c>
      <c r="B1677" s="31" t="s">
        <v>29</v>
      </c>
      <c r="C1677" s="32">
        <v>380</v>
      </c>
      <c r="D1677" s="22" t="s">
        <v>40</v>
      </c>
    </row>
    <row r="1678" spans="1:4" x14ac:dyDescent="0.25">
      <c r="A1678" s="30">
        <v>42082</v>
      </c>
      <c r="B1678" s="31" t="s">
        <v>86</v>
      </c>
      <c r="C1678" s="32">
        <v>225</v>
      </c>
      <c r="D1678" s="22" t="s">
        <v>40</v>
      </c>
    </row>
    <row r="1679" spans="1:4" x14ac:dyDescent="0.25">
      <c r="A1679" s="30">
        <v>42082</v>
      </c>
      <c r="B1679" s="31" t="s">
        <v>79</v>
      </c>
      <c r="C1679" s="32">
        <v>840</v>
      </c>
      <c r="D1679" s="22" t="s">
        <v>75</v>
      </c>
    </row>
    <row r="1680" spans="1:4" x14ac:dyDescent="0.25">
      <c r="A1680" s="30">
        <v>42082</v>
      </c>
      <c r="B1680" s="31" t="s">
        <v>29</v>
      </c>
      <c r="C1680" s="32">
        <v>10540</v>
      </c>
      <c r="D1680" s="22" t="s">
        <v>75</v>
      </c>
    </row>
    <row r="1681" spans="1:4" x14ac:dyDescent="0.25">
      <c r="A1681" s="30">
        <v>42082</v>
      </c>
      <c r="B1681" s="31" t="s">
        <v>76</v>
      </c>
      <c r="C1681" s="32">
        <v>585</v>
      </c>
      <c r="D1681" s="22" t="s">
        <v>75</v>
      </c>
    </row>
    <row r="1682" spans="1:4" x14ac:dyDescent="0.25">
      <c r="A1682" s="30">
        <v>42082</v>
      </c>
      <c r="B1682" s="31" t="s">
        <v>29</v>
      </c>
      <c r="C1682" s="32">
        <v>140</v>
      </c>
      <c r="D1682" s="22" t="s">
        <v>75</v>
      </c>
    </row>
    <row r="1683" spans="1:4" x14ac:dyDescent="0.25">
      <c r="A1683" s="30">
        <v>42082</v>
      </c>
      <c r="B1683" s="31" t="s">
        <v>84</v>
      </c>
      <c r="C1683" s="32">
        <v>135.1</v>
      </c>
      <c r="D1683" s="22" t="s">
        <v>75</v>
      </c>
    </row>
    <row r="1684" spans="1:4" x14ac:dyDescent="0.25">
      <c r="A1684" s="30">
        <v>42083</v>
      </c>
      <c r="B1684" s="31" t="s">
        <v>84</v>
      </c>
      <c r="C1684" s="32">
        <v>368.93249971065671</v>
      </c>
      <c r="D1684" s="22" t="s">
        <v>75</v>
      </c>
    </row>
    <row r="1685" spans="1:4" x14ac:dyDescent="0.25">
      <c r="A1685" s="30">
        <v>42083</v>
      </c>
      <c r="B1685" s="31" t="s">
        <v>79</v>
      </c>
      <c r="C1685" s="32">
        <v>2089.9999983608723</v>
      </c>
      <c r="D1685" s="22" t="s">
        <v>40</v>
      </c>
    </row>
    <row r="1686" spans="1:4" x14ac:dyDescent="0.25">
      <c r="A1686" s="30">
        <v>42084</v>
      </c>
      <c r="B1686" s="31" t="s">
        <v>85</v>
      </c>
      <c r="C1686" s="32">
        <v>1200</v>
      </c>
      <c r="D1686" s="22" t="s">
        <v>75</v>
      </c>
    </row>
    <row r="1687" spans="1:4" x14ac:dyDescent="0.25">
      <c r="A1687" s="30">
        <v>42084</v>
      </c>
      <c r="B1687" s="31" t="s">
        <v>29</v>
      </c>
      <c r="C1687" s="32">
        <v>45</v>
      </c>
      <c r="D1687" s="22" t="s">
        <v>75</v>
      </c>
    </row>
    <row r="1688" spans="1:4" x14ac:dyDescent="0.25">
      <c r="A1688" s="30">
        <v>42084</v>
      </c>
      <c r="B1688" s="31" t="s">
        <v>76</v>
      </c>
      <c r="C1688" s="32">
        <v>2970.96</v>
      </c>
      <c r="D1688" s="22" t="s">
        <v>75</v>
      </c>
    </row>
    <row r="1689" spans="1:4" x14ac:dyDescent="0.25">
      <c r="A1689" s="30">
        <v>42084</v>
      </c>
      <c r="B1689" s="31" t="s">
        <v>84</v>
      </c>
      <c r="C1689" s="32">
        <v>906.15</v>
      </c>
      <c r="D1689" s="22" t="s">
        <v>75</v>
      </c>
    </row>
    <row r="1690" spans="1:4" x14ac:dyDescent="0.25">
      <c r="A1690" s="30">
        <v>42084</v>
      </c>
      <c r="B1690" s="31" t="s">
        <v>84</v>
      </c>
      <c r="C1690" s="32">
        <v>380</v>
      </c>
      <c r="D1690" s="22" t="s">
        <v>75</v>
      </c>
    </row>
    <row r="1691" spans="1:4" x14ac:dyDescent="0.25">
      <c r="A1691" s="30">
        <v>42084</v>
      </c>
      <c r="B1691" s="31" t="s">
        <v>84</v>
      </c>
      <c r="C1691" s="32">
        <v>159.59999987483025</v>
      </c>
      <c r="D1691" s="22" t="s">
        <v>40</v>
      </c>
    </row>
    <row r="1692" spans="1:4" x14ac:dyDescent="0.25">
      <c r="A1692" s="30">
        <v>42084</v>
      </c>
      <c r="B1692" s="31" t="s">
        <v>79</v>
      </c>
      <c r="C1692" s="32">
        <v>1709.9999986588955</v>
      </c>
      <c r="D1692" s="22" t="s">
        <v>40</v>
      </c>
    </row>
    <row r="1693" spans="1:4" x14ac:dyDescent="0.25">
      <c r="A1693" s="30">
        <v>42084</v>
      </c>
      <c r="B1693" s="31" t="s">
        <v>29</v>
      </c>
      <c r="C1693" s="32">
        <v>883.499999307096</v>
      </c>
      <c r="D1693" s="22" t="s">
        <v>40</v>
      </c>
    </row>
    <row r="1694" spans="1:4" x14ac:dyDescent="0.25">
      <c r="A1694" s="30">
        <v>42084</v>
      </c>
      <c r="B1694" s="31" t="s">
        <v>29</v>
      </c>
      <c r="C1694" s="32">
        <v>495</v>
      </c>
      <c r="D1694" s="22" t="s">
        <v>40</v>
      </c>
    </row>
    <row r="1695" spans="1:4" x14ac:dyDescent="0.25">
      <c r="A1695" s="30">
        <v>42084</v>
      </c>
      <c r="B1695" s="31" t="s">
        <v>29</v>
      </c>
      <c r="C1695" s="32">
        <v>810</v>
      </c>
      <c r="D1695" s="22" t="s">
        <v>40</v>
      </c>
    </row>
    <row r="1696" spans="1:4" x14ac:dyDescent="0.25">
      <c r="A1696" s="30">
        <v>42084</v>
      </c>
      <c r="B1696" s="31" t="s">
        <v>84</v>
      </c>
      <c r="C1696" s="32">
        <v>1674.4</v>
      </c>
      <c r="D1696" s="22" t="s">
        <v>40</v>
      </c>
    </row>
    <row r="1697" spans="1:4" x14ac:dyDescent="0.25">
      <c r="A1697" s="30">
        <v>42084</v>
      </c>
      <c r="B1697" s="31" t="s">
        <v>79</v>
      </c>
      <c r="C1697" s="32">
        <v>3400</v>
      </c>
      <c r="D1697" s="22" t="s">
        <v>40</v>
      </c>
    </row>
    <row r="1698" spans="1:4" x14ac:dyDescent="0.25">
      <c r="A1698" s="30">
        <v>42085</v>
      </c>
      <c r="B1698" s="31" t="s">
        <v>84</v>
      </c>
      <c r="C1698" s="32">
        <v>142.5</v>
      </c>
      <c r="D1698" s="22" t="s">
        <v>75</v>
      </c>
    </row>
    <row r="1699" spans="1:4" x14ac:dyDescent="0.25">
      <c r="A1699" s="30">
        <v>42085</v>
      </c>
      <c r="B1699" s="31" t="s">
        <v>77</v>
      </c>
      <c r="C1699" s="32">
        <v>608</v>
      </c>
      <c r="D1699" s="22" t="s">
        <v>75</v>
      </c>
    </row>
    <row r="1700" spans="1:4" x14ac:dyDescent="0.25">
      <c r="A1700" s="30">
        <v>42085</v>
      </c>
      <c r="B1700" s="31" t="s">
        <v>76</v>
      </c>
      <c r="C1700" s="32">
        <v>9903.2000000000007</v>
      </c>
      <c r="D1700" s="22" t="s">
        <v>40</v>
      </c>
    </row>
    <row r="1701" spans="1:4" x14ac:dyDescent="0.25">
      <c r="A1701" s="30">
        <v>42085</v>
      </c>
      <c r="B1701" s="31" t="s">
        <v>84</v>
      </c>
      <c r="C1701" s="32">
        <v>932.04</v>
      </c>
      <c r="D1701" s="22" t="s">
        <v>40</v>
      </c>
    </row>
    <row r="1702" spans="1:4" x14ac:dyDescent="0.25">
      <c r="A1702" s="30">
        <v>42086</v>
      </c>
      <c r="B1702" s="31" t="s">
        <v>84</v>
      </c>
      <c r="C1702" s="32">
        <v>30</v>
      </c>
      <c r="D1702" s="22" t="s">
        <v>40</v>
      </c>
    </row>
    <row r="1703" spans="1:4" x14ac:dyDescent="0.25">
      <c r="A1703" s="30">
        <v>42086</v>
      </c>
      <c r="B1703" s="31" t="s">
        <v>29</v>
      </c>
      <c r="C1703" s="32">
        <v>122.39999914169312</v>
      </c>
      <c r="D1703" s="22" t="s">
        <v>75</v>
      </c>
    </row>
    <row r="1704" spans="1:4" x14ac:dyDescent="0.25">
      <c r="A1704" s="30">
        <v>42086</v>
      </c>
      <c r="B1704" s="31" t="s">
        <v>29</v>
      </c>
      <c r="C1704" s="32">
        <v>33.75</v>
      </c>
      <c r="D1704" s="22" t="s">
        <v>40</v>
      </c>
    </row>
    <row r="1705" spans="1:4" x14ac:dyDescent="0.25">
      <c r="A1705" s="30">
        <v>42089</v>
      </c>
      <c r="B1705" s="31" t="s">
        <v>84</v>
      </c>
      <c r="C1705" s="32">
        <v>289.5</v>
      </c>
      <c r="D1705" s="22" t="s">
        <v>40</v>
      </c>
    </row>
    <row r="1706" spans="1:4" x14ac:dyDescent="0.25">
      <c r="A1706" s="30">
        <v>42089</v>
      </c>
      <c r="B1706" s="31" t="s">
        <v>79</v>
      </c>
      <c r="C1706" s="32">
        <v>645</v>
      </c>
      <c r="D1706" s="22" t="s">
        <v>40</v>
      </c>
    </row>
    <row r="1707" spans="1:4" x14ac:dyDescent="0.25">
      <c r="A1707" s="30">
        <v>42089</v>
      </c>
      <c r="B1707" s="31" t="s">
        <v>76</v>
      </c>
      <c r="C1707" s="32">
        <v>611.99999570846558</v>
      </c>
      <c r="D1707" s="22" t="s">
        <v>40</v>
      </c>
    </row>
    <row r="1708" spans="1:4" x14ac:dyDescent="0.25">
      <c r="A1708" s="30">
        <v>42089</v>
      </c>
      <c r="B1708" s="31" t="s">
        <v>86</v>
      </c>
      <c r="C1708" s="32">
        <v>251.42999823689462</v>
      </c>
      <c r="D1708" s="22" t="s">
        <v>40</v>
      </c>
    </row>
    <row r="1709" spans="1:4" x14ac:dyDescent="0.25">
      <c r="A1709" s="30">
        <v>42090</v>
      </c>
      <c r="B1709" s="31" t="s">
        <v>84</v>
      </c>
      <c r="C1709" s="32">
        <v>240</v>
      </c>
      <c r="D1709" s="22" t="s">
        <v>40</v>
      </c>
    </row>
    <row r="1710" spans="1:4" x14ac:dyDescent="0.25">
      <c r="A1710" s="30">
        <v>42090</v>
      </c>
      <c r="B1710" s="31" t="s">
        <v>85</v>
      </c>
      <c r="C1710" s="32">
        <v>442.05</v>
      </c>
      <c r="D1710" s="22" t="s">
        <v>40</v>
      </c>
    </row>
    <row r="1711" spans="1:4" x14ac:dyDescent="0.25">
      <c r="A1711" s="30">
        <v>42090</v>
      </c>
      <c r="B1711" s="31" t="s">
        <v>86</v>
      </c>
      <c r="C1711" s="32">
        <v>250</v>
      </c>
      <c r="D1711" s="22" t="s">
        <v>40</v>
      </c>
    </row>
    <row r="1712" spans="1:4" x14ac:dyDescent="0.25">
      <c r="A1712" s="30">
        <v>42090</v>
      </c>
      <c r="B1712" s="31" t="s">
        <v>84</v>
      </c>
      <c r="C1712" s="32">
        <v>198.75</v>
      </c>
      <c r="D1712" s="22" t="s">
        <v>40</v>
      </c>
    </row>
    <row r="1713" spans="1:4" x14ac:dyDescent="0.25">
      <c r="A1713" s="30">
        <v>42090</v>
      </c>
      <c r="B1713" s="31" t="s">
        <v>86</v>
      </c>
      <c r="C1713" s="32">
        <v>1725.5</v>
      </c>
      <c r="D1713" s="22" t="s">
        <v>40</v>
      </c>
    </row>
    <row r="1714" spans="1:4" x14ac:dyDescent="0.25">
      <c r="A1714" s="30">
        <v>42090</v>
      </c>
      <c r="B1714" s="31" t="s">
        <v>29</v>
      </c>
      <c r="C1714" s="32">
        <v>341.9999997317791</v>
      </c>
      <c r="D1714" s="22" t="s">
        <v>75</v>
      </c>
    </row>
    <row r="1715" spans="1:4" x14ac:dyDescent="0.25">
      <c r="A1715" s="30">
        <v>42091</v>
      </c>
      <c r="B1715" s="31" t="s">
        <v>85</v>
      </c>
      <c r="C1715" s="32">
        <v>427.5</v>
      </c>
      <c r="D1715" s="22" t="s">
        <v>40</v>
      </c>
    </row>
    <row r="1716" spans="1:4" x14ac:dyDescent="0.25">
      <c r="A1716" s="30">
        <v>42091</v>
      </c>
      <c r="B1716" s="31" t="s">
        <v>29</v>
      </c>
      <c r="C1716" s="32">
        <v>108.5</v>
      </c>
      <c r="D1716" s="22" t="s">
        <v>75</v>
      </c>
    </row>
    <row r="1717" spans="1:4" x14ac:dyDescent="0.25">
      <c r="A1717" s="30">
        <v>42092</v>
      </c>
      <c r="B1717" s="31" t="s">
        <v>83</v>
      </c>
      <c r="C1717" s="32">
        <v>569.99999955296516</v>
      </c>
      <c r="D1717" s="22" t="s">
        <v>40</v>
      </c>
    </row>
    <row r="1718" spans="1:4" x14ac:dyDescent="0.25">
      <c r="A1718" s="30">
        <v>42092</v>
      </c>
      <c r="B1718" s="31" t="s">
        <v>77</v>
      </c>
      <c r="C1718" s="32">
        <v>93.09999992698431</v>
      </c>
      <c r="D1718" s="22" t="s">
        <v>40</v>
      </c>
    </row>
    <row r="1719" spans="1:4" x14ac:dyDescent="0.25">
      <c r="A1719" s="30">
        <v>42092</v>
      </c>
      <c r="B1719" s="31" t="s">
        <v>83</v>
      </c>
      <c r="C1719" s="32">
        <v>360</v>
      </c>
      <c r="D1719" s="22" t="s">
        <v>40</v>
      </c>
    </row>
    <row r="1720" spans="1:4" x14ac:dyDescent="0.25">
      <c r="A1720" s="30">
        <v>42092</v>
      </c>
      <c r="B1720" s="31" t="s">
        <v>86</v>
      </c>
      <c r="C1720" s="32">
        <v>261.75</v>
      </c>
      <c r="D1720" s="22" t="s">
        <v>40</v>
      </c>
    </row>
    <row r="1721" spans="1:4" x14ac:dyDescent="0.25">
      <c r="A1721" s="30">
        <v>42092</v>
      </c>
      <c r="B1721" s="31" t="s">
        <v>84</v>
      </c>
      <c r="C1721" s="32">
        <v>48.25</v>
      </c>
      <c r="D1721" s="22" t="s">
        <v>40</v>
      </c>
    </row>
    <row r="1722" spans="1:4" x14ac:dyDescent="0.25">
      <c r="A1722" s="30">
        <v>42092</v>
      </c>
      <c r="B1722" s="31" t="s">
        <v>86</v>
      </c>
      <c r="C1722" s="32">
        <v>110.4</v>
      </c>
      <c r="D1722" s="22" t="s">
        <v>40</v>
      </c>
    </row>
    <row r="1723" spans="1:4" x14ac:dyDescent="0.25">
      <c r="A1723" s="30">
        <v>42092</v>
      </c>
      <c r="B1723" s="31" t="s">
        <v>86</v>
      </c>
      <c r="C1723" s="32">
        <v>200</v>
      </c>
      <c r="D1723" s="22" t="s">
        <v>40</v>
      </c>
    </row>
    <row r="1724" spans="1:4" x14ac:dyDescent="0.25">
      <c r="A1724" s="30">
        <v>42092</v>
      </c>
      <c r="B1724" s="31" t="s">
        <v>85</v>
      </c>
      <c r="C1724" s="32">
        <v>142.5</v>
      </c>
      <c r="D1724" s="22" t="s">
        <v>40</v>
      </c>
    </row>
    <row r="1725" spans="1:4" x14ac:dyDescent="0.25">
      <c r="A1725" s="30">
        <v>42092</v>
      </c>
      <c r="B1725" s="31" t="s">
        <v>29</v>
      </c>
      <c r="C1725" s="32">
        <v>180</v>
      </c>
      <c r="D1725" s="22" t="s">
        <v>40</v>
      </c>
    </row>
    <row r="1726" spans="1:4" x14ac:dyDescent="0.25">
      <c r="A1726" s="30">
        <v>42092</v>
      </c>
      <c r="B1726" s="31" t="s">
        <v>76</v>
      </c>
      <c r="C1726" s="32">
        <v>468</v>
      </c>
      <c r="D1726" s="22" t="s">
        <v>40</v>
      </c>
    </row>
    <row r="1727" spans="1:4" x14ac:dyDescent="0.25">
      <c r="A1727" s="30">
        <v>42092</v>
      </c>
      <c r="B1727" s="31" t="s">
        <v>29</v>
      </c>
      <c r="C1727" s="32">
        <v>210</v>
      </c>
      <c r="D1727" s="22" t="s">
        <v>40</v>
      </c>
    </row>
    <row r="1728" spans="1:4" x14ac:dyDescent="0.25">
      <c r="A1728" s="30">
        <v>42092</v>
      </c>
      <c r="B1728" s="31" t="s">
        <v>79</v>
      </c>
      <c r="C1728" s="32">
        <v>630</v>
      </c>
      <c r="D1728" s="22" t="s">
        <v>40</v>
      </c>
    </row>
    <row r="1729" spans="1:4" x14ac:dyDescent="0.25">
      <c r="A1729" s="30">
        <v>42092</v>
      </c>
      <c r="B1729" s="31" t="s">
        <v>76</v>
      </c>
      <c r="C1729" s="32">
        <v>5570.55</v>
      </c>
      <c r="D1729" s="22" t="s">
        <v>40</v>
      </c>
    </row>
    <row r="1730" spans="1:4" x14ac:dyDescent="0.25">
      <c r="A1730" s="30">
        <v>42092</v>
      </c>
      <c r="B1730" s="31" t="s">
        <v>85</v>
      </c>
      <c r="C1730" s="32">
        <v>495</v>
      </c>
      <c r="D1730" s="22" t="s">
        <v>40</v>
      </c>
    </row>
    <row r="1731" spans="1:4" x14ac:dyDescent="0.25">
      <c r="A1731" s="30">
        <v>42092</v>
      </c>
      <c r="B1731" s="31" t="s">
        <v>79</v>
      </c>
      <c r="C1731" s="32">
        <v>75</v>
      </c>
      <c r="D1731" s="22" t="s">
        <v>40</v>
      </c>
    </row>
    <row r="1732" spans="1:4" x14ac:dyDescent="0.25">
      <c r="A1732" s="30">
        <v>42092</v>
      </c>
      <c r="B1732" s="31" t="s">
        <v>84</v>
      </c>
      <c r="C1732" s="32">
        <v>198.75</v>
      </c>
      <c r="D1732" s="22" t="s">
        <v>40</v>
      </c>
    </row>
    <row r="1733" spans="1:4" x14ac:dyDescent="0.25">
      <c r="A1733" s="30">
        <v>42093</v>
      </c>
      <c r="B1733" s="31" t="s">
        <v>79</v>
      </c>
      <c r="C1733" s="32">
        <v>537.5</v>
      </c>
      <c r="D1733" s="22" t="s">
        <v>75</v>
      </c>
    </row>
    <row r="1734" spans="1:4" x14ac:dyDescent="0.25">
      <c r="A1734" s="30">
        <v>42093</v>
      </c>
      <c r="B1734" s="31" t="s">
        <v>76</v>
      </c>
      <c r="C1734" s="32">
        <v>390</v>
      </c>
      <c r="D1734" s="22" t="s">
        <v>40</v>
      </c>
    </row>
    <row r="1735" spans="1:4" x14ac:dyDescent="0.25">
      <c r="A1735" s="30">
        <v>42093</v>
      </c>
      <c r="B1735" s="31" t="s">
        <v>79</v>
      </c>
      <c r="C1735" s="32">
        <v>75</v>
      </c>
      <c r="D1735" s="22" t="s">
        <v>40</v>
      </c>
    </row>
    <row r="1736" spans="1:4" x14ac:dyDescent="0.25">
      <c r="A1736" s="30">
        <v>42093</v>
      </c>
      <c r="B1736" s="31" t="s">
        <v>76</v>
      </c>
      <c r="C1736" s="32">
        <v>74.5</v>
      </c>
      <c r="D1736" s="22" t="s">
        <v>40</v>
      </c>
    </row>
    <row r="1737" spans="1:4" x14ac:dyDescent="0.25">
      <c r="A1737" s="30">
        <v>42093</v>
      </c>
      <c r="B1737" s="31" t="s">
        <v>86</v>
      </c>
      <c r="C1737" s="32">
        <v>104.7</v>
      </c>
      <c r="D1737" s="22" t="s">
        <v>40</v>
      </c>
    </row>
    <row r="1738" spans="1:4" x14ac:dyDescent="0.25">
      <c r="A1738" s="30">
        <v>42093</v>
      </c>
      <c r="B1738" s="31" t="s">
        <v>79</v>
      </c>
      <c r="C1738" s="32">
        <v>192</v>
      </c>
      <c r="D1738" s="22" t="s">
        <v>40</v>
      </c>
    </row>
    <row r="1739" spans="1:4" x14ac:dyDescent="0.25">
      <c r="A1739" s="30">
        <v>42093</v>
      </c>
      <c r="B1739" s="31" t="s">
        <v>77</v>
      </c>
      <c r="C1739" s="32">
        <v>390</v>
      </c>
      <c r="D1739" s="22" t="s">
        <v>40</v>
      </c>
    </row>
    <row r="1740" spans="1:4" x14ac:dyDescent="0.25">
      <c r="A1740" s="30">
        <v>42096</v>
      </c>
      <c r="B1740" s="31" t="s">
        <v>84</v>
      </c>
      <c r="C1740" s="32">
        <v>25.89</v>
      </c>
      <c r="D1740" s="22" t="s">
        <v>40</v>
      </c>
    </row>
    <row r="1741" spans="1:4" x14ac:dyDescent="0.25">
      <c r="A1741" s="30">
        <v>42096</v>
      </c>
      <c r="B1741" s="31" t="s">
        <v>79</v>
      </c>
      <c r="C1741" s="32">
        <v>340</v>
      </c>
      <c r="D1741" s="22" t="s">
        <v>40</v>
      </c>
    </row>
    <row r="1742" spans="1:4" x14ac:dyDescent="0.25">
      <c r="A1742" s="30">
        <v>42096</v>
      </c>
      <c r="B1742" s="31" t="s">
        <v>29</v>
      </c>
      <c r="C1742" s="32">
        <v>810</v>
      </c>
      <c r="D1742" s="22" t="s">
        <v>40</v>
      </c>
    </row>
    <row r="1743" spans="1:4" x14ac:dyDescent="0.25">
      <c r="A1743" s="30">
        <v>42096</v>
      </c>
      <c r="B1743" s="31" t="s">
        <v>79</v>
      </c>
      <c r="C1743" s="32">
        <v>637.5</v>
      </c>
      <c r="D1743" s="22" t="s">
        <v>40</v>
      </c>
    </row>
    <row r="1744" spans="1:4" x14ac:dyDescent="0.25">
      <c r="A1744" s="30">
        <v>42096</v>
      </c>
      <c r="B1744" s="31" t="s">
        <v>86</v>
      </c>
      <c r="C1744" s="32">
        <v>418.8</v>
      </c>
      <c r="D1744" s="22" t="s">
        <v>40</v>
      </c>
    </row>
    <row r="1745" spans="1:4" x14ac:dyDescent="0.25">
      <c r="A1745" s="30">
        <v>42096</v>
      </c>
      <c r="B1745" s="31" t="s">
        <v>86</v>
      </c>
      <c r="C1745" s="32">
        <v>336</v>
      </c>
      <c r="D1745" s="22" t="s">
        <v>40</v>
      </c>
    </row>
    <row r="1746" spans="1:4" x14ac:dyDescent="0.25">
      <c r="A1746" s="30">
        <v>42096</v>
      </c>
      <c r="B1746" s="31" t="s">
        <v>84</v>
      </c>
      <c r="C1746" s="32">
        <v>368</v>
      </c>
      <c r="D1746" s="22" t="s">
        <v>40</v>
      </c>
    </row>
    <row r="1747" spans="1:4" x14ac:dyDescent="0.25">
      <c r="A1747" s="30">
        <v>42097</v>
      </c>
      <c r="B1747" s="31" t="s">
        <v>86</v>
      </c>
      <c r="C1747" s="32">
        <v>390</v>
      </c>
      <c r="D1747" s="22" t="s">
        <v>40</v>
      </c>
    </row>
    <row r="1748" spans="1:4" x14ac:dyDescent="0.25">
      <c r="A1748" s="30">
        <v>42097</v>
      </c>
      <c r="B1748" s="31" t="s">
        <v>29</v>
      </c>
      <c r="C1748" s="32">
        <v>180</v>
      </c>
      <c r="D1748" s="22" t="s">
        <v>40</v>
      </c>
    </row>
    <row r="1749" spans="1:4" x14ac:dyDescent="0.25">
      <c r="A1749" s="30">
        <v>42097</v>
      </c>
      <c r="B1749" s="31" t="s">
        <v>85</v>
      </c>
      <c r="C1749" s="32">
        <v>1756</v>
      </c>
      <c r="D1749" s="22" t="s">
        <v>40</v>
      </c>
    </row>
    <row r="1750" spans="1:4" x14ac:dyDescent="0.25">
      <c r="A1750" s="30">
        <v>42097</v>
      </c>
      <c r="B1750" s="31" t="s">
        <v>76</v>
      </c>
      <c r="C1750" s="32">
        <v>585</v>
      </c>
      <c r="D1750" s="22" t="s">
        <v>75</v>
      </c>
    </row>
    <row r="1751" spans="1:4" x14ac:dyDescent="0.25">
      <c r="A1751" s="30">
        <v>42097</v>
      </c>
      <c r="B1751" s="31" t="s">
        <v>29</v>
      </c>
      <c r="C1751" s="32">
        <v>157.5</v>
      </c>
      <c r="D1751" s="22" t="s">
        <v>75</v>
      </c>
    </row>
    <row r="1752" spans="1:4" x14ac:dyDescent="0.25">
      <c r="A1752" s="30">
        <v>42097</v>
      </c>
      <c r="B1752" s="31" t="s">
        <v>77</v>
      </c>
      <c r="C1752" s="32">
        <v>111.99999958276749</v>
      </c>
      <c r="D1752" s="22" t="s">
        <v>75</v>
      </c>
    </row>
    <row r="1753" spans="1:4" x14ac:dyDescent="0.25">
      <c r="A1753" s="30">
        <v>42097</v>
      </c>
      <c r="B1753" s="31" t="s">
        <v>29</v>
      </c>
      <c r="C1753" s="32">
        <v>367.99999862909317</v>
      </c>
      <c r="D1753" s="22" t="s">
        <v>75</v>
      </c>
    </row>
    <row r="1754" spans="1:4" x14ac:dyDescent="0.25">
      <c r="A1754" s="30">
        <v>42097</v>
      </c>
      <c r="B1754" s="31" t="s">
        <v>29</v>
      </c>
      <c r="C1754" s="32">
        <v>268.79999899864197</v>
      </c>
      <c r="D1754" s="22" t="s">
        <v>75</v>
      </c>
    </row>
    <row r="1755" spans="1:4" x14ac:dyDescent="0.25">
      <c r="A1755" s="30">
        <v>42098</v>
      </c>
      <c r="B1755" s="31" t="s">
        <v>84</v>
      </c>
      <c r="C1755" s="32">
        <v>557.99999907612801</v>
      </c>
      <c r="D1755" s="22" t="s">
        <v>40</v>
      </c>
    </row>
    <row r="1756" spans="1:4" x14ac:dyDescent="0.25">
      <c r="A1756" s="30">
        <v>42098</v>
      </c>
      <c r="B1756" s="31" t="s">
        <v>83</v>
      </c>
      <c r="C1756" s="32">
        <v>1231.1999979615211</v>
      </c>
      <c r="D1756" s="22" t="s">
        <v>40</v>
      </c>
    </row>
    <row r="1757" spans="1:4" x14ac:dyDescent="0.25">
      <c r="A1757" s="30">
        <v>42098</v>
      </c>
      <c r="B1757" s="31" t="s">
        <v>29</v>
      </c>
      <c r="C1757" s="32">
        <v>46.5</v>
      </c>
      <c r="D1757" s="22" t="s">
        <v>40</v>
      </c>
    </row>
    <row r="1758" spans="1:4" x14ac:dyDescent="0.25">
      <c r="A1758" s="30">
        <v>42098</v>
      </c>
      <c r="B1758" s="31" t="s">
        <v>84</v>
      </c>
      <c r="C1758" s="32">
        <v>403.74999716877937</v>
      </c>
      <c r="D1758" s="22" t="s">
        <v>40</v>
      </c>
    </row>
    <row r="1759" spans="1:4" x14ac:dyDescent="0.25">
      <c r="A1759" s="30">
        <v>42098</v>
      </c>
      <c r="B1759" s="31" t="s">
        <v>77</v>
      </c>
      <c r="C1759" s="32">
        <v>71.399999499320984</v>
      </c>
      <c r="D1759" s="22" t="s">
        <v>40</v>
      </c>
    </row>
    <row r="1760" spans="1:4" x14ac:dyDescent="0.25">
      <c r="A1760" s="30">
        <v>42098</v>
      </c>
      <c r="B1760" s="31" t="s">
        <v>79</v>
      </c>
      <c r="C1760" s="32">
        <v>42</v>
      </c>
      <c r="D1760" s="22" t="s">
        <v>40</v>
      </c>
    </row>
    <row r="1761" spans="1:4" x14ac:dyDescent="0.25">
      <c r="A1761" s="30">
        <v>42098</v>
      </c>
      <c r="B1761" s="31" t="s">
        <v>84</v>
      </c>
      <c r="C1761" s="32">
        <v>60</v>
      </c>
      <c r="D1761" s="22" t="s">
        <v>40</v>
      </c>
    </row>
    <row r="1762" spans="1:4" x14ac:dyDescent="0.25">
      <c r="A1762" s="30">
        <v>42098</v>
      </c>
      <c r="B1762" s="31" t="s">
        <v>86</v>
      </c>
      <c r="C1762" s="32">
        <v>64.400000000000006</v>
      </c>
      <c r="D1762" s="22" t="s">
        <v>40</v>
      </c>
    </row>
    <row r="1763" spans="1:4" x14ac:dyDescent="0.25">
      <c r="A1763" s="30">
        <v>42098</v>
      </c>
      <c r="B1763" s="31" t="s">
        <v>79</v>
      </c>
      <c r="C1763" s="32">
        <v>348</v>
      </c>
      <c r="D1763" s="22" t="s">
        <v>40</v>
      </c>
    </row>
    <row r="1764" spans="1:4" x14ac:dyDescent="0.25">
      <c r="A1764" s="30">
        <v>42099</v>
      </c>
      <c r="B1764" s="31" t="s">
        <v>86</v>
      </c>
      <c r="C1764" s="32">
        <v>405</v>
      </c>
      <c r="D1764" s="22" t="s">
        <v>40</v>
      </c>
    </row>
    <row r="1765" spans="1:4" x14ac:dyDescent="0.25">
      <c r="A1765" s="30">
        <v>42099</v>
      </c>
      <c r="B1765" s="31" t="s">
        <v>77</v>
      </c>
      <c r="C1765" s="32">
        <v>35</v>
      </c>
      <c r="D1765" s="22" t="s">
        <v>40</v>
      </c>
    </row>
    <row r="1766" spans="1:4" x14ac:dyDescent="0.25">
      <c r="A1766" s="30">
        <v>42099</v>
      </c>
      <c r="B1766" s="31" t="s">
        <v>29</v>
      </c>
      <c r="C1766" s="32">
        <v>360</v>
      </c>
      <c r="D1766" s="22" t="s">
        <v>40</v>
      </c>
    </row>
    <row r="1767" spans="1:4" x14ac:dyDescent="0.25">
      <c r="A1767" s="30">
        <v>42099</v>
      </c>
      <c r="B1767" s="31" t="s">
        <v>86</v>
      </c>
      <c r="C1767" s="32">
        <v>47.5</v>
      </c>
      <c r="D1767" s="22" t="s">
        <v>40</v>
      </c>
    </row>
    <row r="1768" spans="1:4" x14ac:dyDescent="0.25">
      <c r="A1768" s="30">
        <v>42099</v>
      </c>
      <c r="B1768" s="31" t="s">
        <v>29</v>
      </c>
      <c r="C1768" s="32">
        <v>90</v>
      </c>
      <c r="D1768" s="22" t="s">
        <v>40</v>
      </c>
    </row>
    <row r="1769" spans="1:4" x14ac:dyDescent="0.25">
      <c r="A1769" s="30">
        <v>42099</v>
      </c>
      <c r="B1769" s="31" t="s">
        <v>86</v>
      </c>
      <c r="C1769" s="32">
        <v>600</v>
      </c>
      <c r="D1769" s="22" t="s">
        <v>75</v>
      </c>
    </row>
    <row r="1770" spans="1:4" x14ac:dyDescent="0.25">
      <c r="A1770" s="30">
        <v>42099</v>
      </c>
      <c r="B1770" s="31" t="s">
        <v>29</v>
      </c>
      <c r="C1770" s="32">
        <v>379.75</v>
      </c>
      <c r="D1770" s="22" t="s">
        <v>75</v>
      </c>
    </row>
    <row r="1771" spans="1:4" x14ac:dyDescent="0.25">
      <c r="A1771" s="30">
        <v>42099</v>
      </c>
      <c r="B1771" s="31" t="s">
        <v>85</v>
      </c>
      <c r="C1771" s="32">
        <v>195</v>
      </c>
      <c r="D1771" s="22" t="s">
        <v>75</v>
      </c>
    </row>
    <row r="1772" spans="1:4" x14ac:dyDescent="0.25">
      <c r="A1772" s="30">
        <v>42100</v>
      </c>
      <c r="B1772" s="31" t="s">
        <v>86</v>
      </c>
      <c r="C1772" s="32">
        <v>360</v>
      </c>
      <c r="D1772" s="22" t="s">
        <v>40</v>
      </c>
    </row>
    <row r="1773" spans="1:4" x14ac:dyDescent="0.25">
      <c r="A1773" s="30">
        <v>42100</v>
      </c>
      <c r="B1773" s="31" t="s">
        <v>86</v>
      </c>
      <c r="C1773" s="32">
        <v>1097.5</v>
      </c>
      <c r="D1773" s="22" t="s">
        <v>40</v>
      </c>
    </row>
    <row r="1774" spans="1:4" x14ac:dyDescent="0.25">
      <c r="A1774" s="30">
        <v>42100</v>
      </c>
      <c r="B1774" s="31" t="s">
        <v>76</v>
      </c>
      <c r="C1774" s="32">
        <v>479.99999821186066</v>
      </c>
      <c r="D1774" s="22" t="s">
        <v>40</v>
      </c>
    </row>
    <row r="1775" spans="1:4" x14ac:dyDescent="0.25">
      <c r="A1775" s="30">
        <v>42100</v>
      </c>
      <c r="B1775" s="31" t="s">
        <v>84</v>
      </c>
      <c r="C1775" s="32">
        <v>317.99999881535769</v>
      </c>
      <c r="D1775" s="22" t="s">
        <v>40</v>
      </c>
    </row>
    <row r="1776" spans="1:4" x14ac:dyDescent="0.25">
      <c r="A1776" s="30">
        <v>42100</v>
      </c>
      <c r="B1776" s="31" t="s">
        <v>84</v>
      </c>
      <c r="C1776" s="32">
        <v>214.19999849796295</v>
      </c>
      <c r="D1776" s="22" t="s">
        <v>40</v>
      </c>
    </row>
    <row r="1777" spans="1:4" x14ac:dyDescent="0.25">
      <c r="A1777" s="30">
        <v>42100</v>
      </c>
      <c r="B1777" s="31" t="s">
        <v>77</v>
      </c>
      <c r="C1777" s="32">
        <v>585</v>
      </c>
      <c r="D1777" s="22" t="s">
        <v>40</v>
      </c>
    </row>
    <row r="1778" spans="1:4" x14ac:dyDescent="0.25">
      <c r="A1778" s="30">
        <v>42100</v>
      </c>
      <c r="B1778" s="31" t="s">
        <v>86</v>
      </c>
      <c r="C1778" s="32">
        <v>471.14999921992421</v>
      </c>
      <c r="D1778" s="22" t="s">
        <v>40</v>
      </c>
    </row>
    <row r="1779" spans="1:4" x14ac:dyDescent="0.25">
      <c r="A1779" s="30">
        <v>42100</v>
      </c>
      <c r="B1779" s="31" t="s">
        <v>86</v>
      </c>
      <c r="C1779" s="32">
        <v>621.17999897152185</v>
      </c>
      <c r="D1779" s="22" t="s">
        <v>40</v>
      </c>
    </row>
    <row r="1780" spans="1:4" x14ac:dyDescent="0.25">
      <c r="A1780" s="30">
        <v>42100</v>
      </c>
      <c r="B1780" s="31" t="s">
        <v>79</v>
      </c>
      <c r="C1780" s="32">
        <v>556.79999999999995</v>
      </c>
      <c r="D1780" s="22" t="s">
        <v>40</v>
      </c>
    </row>
    <row r="1781" spans="1:4" x14ac:dyDescent="0.25">
      <c r="A1781" s="30">
        <v>42100</v>
      </c>
      <c r="B1781" s="31" t="s">
        <v>29</v>
      </c>
      <c r="C1781" s="32">
        <v>139.499999769032</v>
      </c>
      <c r="D1781" s="22" t="s">
        <v>40</v>
      </c>
    </row>
    <row r="1782" spans="1:4" x14ac:dyDescent="0.25">
      <c r="A1782" s="30">
        <v>42100</v>
      </c>
      <c r="B1782" s="31" t="s">
        <v>76</v>
      </c>
      <c r="C1782" s="32">
        <v>65.599999999999994</v>
      </c>
      <c r="D1782" s="22" t="s">
        <v>75</v>
      </c>
    </row>
    <row r="1783" spans="1:4" x14ac:dyDescent="0.25">
      <c r="A1783" s="30">
        <v>42100</v>
      </c>
      <c r="B1783" s="31" t="s">
        <v>85</v>
      </c>
      <c r="C1783" s="32">
        <v>855</v>
      </c>
      <c r="D1783" s="22" t="s">
        <v>75</v>
      </c>
    </row>
    <row r="1784" spans="1:4" x14ac:dyDescent="0.25">
      <c r="A1784" s="30">
        <v>42103</v>
      </c>
      <c r="B1784" s="31" t="s">
        <v>85</v>
      </c>
      <c r="C1784" s="32">
        <v>500</v>
      </c>
      <c r="D1784" s="22" t="s">
        <v>40</v>
      </c>
    </row>
    <row r="1785" spans="1:4" x14ac:dyDescent="0.25">
      <c r="A1785" s="30">
        <v>42103</v>
      </c>
      <c r="B1785" s="31" t="s">
        <v>29</v>
      </c>
      <c r="C1785" s="32">
        <v>378</v>
      </c>
      <c r="D1785" s="22" t="s">
        <v>40</v>
      </c>
    </row>
    <row r="1786" spans="1:4" x14ac:dyDescent="0.25">
      <c r="A1786" s="30">
        <v>42103</v>
      </c>
      <c r="B1786" s="31" t="s">
        <v>84</v>
      </c>
      <c r="C1786" s="32">
        <v>187.5</v>
      </c>
      <c r="D1786" s="22" t="s">
        <v>40</v>
      </c>
    </row>
    <row r="1787" spans="1:4" x14ac:dyDescent="0.25">
      <c r="A1787" s="30">
        <v>42103</v>
      </c>
      <c r="B1787" s="31" t="s">
        <v>77</v>
      </c>
      <c r="C1787" s="32">
        <v>54</v>
      </c>
      <c r="D1787" s="22" t="s">
        <v>40</v>
      </c>
    </row>
    <row r="1788" spans="1:4" x14ac:dyDescent="0.25">
      <c r="A1788" s="30">
        <v>42103</v>
      </c>
      <c r="B1788" s="31" t="s">
        <v>84</v>
      </c>
      <c r="C1788" s="32">
        <v>455.99999830126762</v>
      </c>
      <c r="D1788" s="22" t="s">
        <v>40</v>
      </c>
    </row>
    <row r="1789" spans="1:4" x14ac:dyDescent="0.25">
      <c r="A1789" s="30">
        <v>42104</v>
      </c>
      <c r="B1789" s="31" t="s">
        <v>83</v>
      </c>
      <c r="C1789" s="32">
        <v>364.8</v>
      </c>
      <c r="D1789" s="22" t="s">
        <v>75</v>
      </c>
    </row>
    <row r="1790" spans="1:4" x14ac:dyDescent="0.25">
      <c r="A1790" s="30">
        <v>42104</v>
      </c>
      <c r="B1790" s="31" t="s">
        <v>29</v>
      </c>
      <c r="C1790" s="32">
        <v>280</v>
      </c>
      <c r="D1790" s="22" t="s">
        <v>75</v>
      </c>
    </row>
    <row r="1791" spans="1:4" x14ac:dyDescent="0.25">
      <c r="A1791" s="30">
        <v>42104</v>
      </c>
      <c r="B1791" s="31" t="s">
        <v>84</v>
      </c>
      <c r="C1791" s="32">
        <v>90</v>
      </c>
      <c r="D1791" s="22" t="s">
        <v>40</v>
      </c>
    </row>
    <row r="1792" spans="1:4" x14ac:dyDescent="0.25">
      <c r="A1792" s="30">
        <v>42104</v>
      </c>
      <c r="B1792" s="31" t="s">
        <v>29</v>
      </c>
      <c r="C1792" s="32">
        <v>828</v>
      </c>
      <c r="D1792" s="22" t="s">
        <v>40</v>
      </c>
    </row>
    <row r="1793" spans="1:4" x14ac:dyDescent="0.25">
      <c r="A1793" s="30">
        <v>42104</v>
      </c>
      <c r="B1793" s="31" t="s">
        <v>79</v>
      </c>
      <c r="C1793" s="32">
        <v>1249.5</v>
      </c>
      <c r="D1793" s="22" t="s">
        <v>40</v>
      </c>
    </row>
    <row r="1794" spans="1:4" x14ac:dyDescent="0.25">
      <c r="A1794" s="30">
        <v>42104</v>
      </c>
      <c r="B1794" s="31" t="s">
        <v>79</v>
      </c>
      <c r="C1794" s="32">
        <v>564.375</v>
      </c>
      <c r="D1794" s="22" t="s">
        <v>40</v>
      </c>
    </row>
    <row r="1795" spans="1:4" x14ac:dyDescent="0.25">
      <c r="A1795" s="30">
        <v>42104</v>
      </c>
      <c r="B1795" s="31" t="s">
        <v>29</v>
      </c>
      <c r="C1795" s="32">
        <v>161.49999886751175</v>
      </c>
      <c r="D1795" s="22" t="s">
        <v>40</v>
      </c>
    </row>
    <row r="1796" spans="1:4" x14ac:dyDescent="0.25">
      <c r="A1796" s="30">
        <v>42104</v>
      </c>
      <c r="B1796" s="31" t="s">
        <v>29</v>
      </c>
      <c r="C1796" s="32">
        <v>475.99999666213989</v>
      </c>
      <c r="D1796" s="22" t="s">
        <v>40</v>
      </c>
    </row>
    <row r="1797" spans="1:4" x14ac:dyDescent="0.25">
      <c r="A1797" s="30">
        <v>42105</v>
      </c>
      <c r="B1797" s="31" t="s">
        <v>83</v>
      </c>
      <c r="C1797" s="32">
        <v>240</v>
      </c>
      <c r="D1797" s="22" t="s">
        <v>40</v>
      </c>
    </row>
    <row r="1798" spans="1:4" x14ac:dyDescent="0.25">
      <c r="A1798" s="30">
        <v>42105</v>
      </c>
      <c r="B1798" s="31" t="s">
        <v>84</v>
      </c>
      <c r="C1798" s="32">
        <v>120</v>
      </c>
      <c r="D1798" s="22" t="s">
        <v>40</v>
      </c>
    </row>
    <row r="1799" spans="1:4" x14ac:dyDescent="0.25">
      <c r="A1799" s="30">
        <v>42105</v>
      </c>
      <c r="B1799" s="31" t="s">
        <v>79</v>
      </c>
      <c r="C1799" s="32">
        <v>412.5</v>
      </c>
      <c r="D1799" s="22" t="s">
        <v>75</v>
      </c>
    </row>
    <row r="1800" spans="1:4" x14ac:dyDescent="0.25">
      <c r="A1800" s="30">
        <v>42105</v>
      </c>
      <c r="B1800" s="31" t="s">
        <v>86</v>
      </c>
      <c r="C1800" s="32">
        <v>1109.25</v>
      </c>
      <c r="D1800" s="22" t="s">
        <v>75</v>
      </c>
    </row>
    <row r="1801" spans="1:4" x14ac:dyDescent="0.25">
      <c r="A1801" s="30">
        <v>42105</v>
      </c>
      <c r="B1801" s="31" t="s">
        <v>86</v>
      </c>
      <c r="C1801" s="32">
        <v>750</v>
      </c>
      <c r="D1801" s="22" t="s">
        <v>75</v>
      </c>
    </row>
    <row r="1802" spans="1:4" x14ac:dyDescent="0.25">
      <c r="A1802" s="30">
        <v>42105</v>
      </c>
      <c r="B1802" s="31" t="s">
        <v>79</v>
      </c>
      <c r="C1802" s="32">
        <v>1740</v>
      </c>
      <c r="D1802" s="22" t="s">
        <v>75</v>
      </c>
    </row>
    <row r="1803" spans="1:4" x14ac:dyDescent="0.25">
      <c r="A1803" s="30">
        <v>42105</v>
      </c>
      <c r="B1803" s="31" t="s">
        <v>86</v>
      </c>
      <c r="C1803" s="32">
        <v>560</v>
      </c>
      <c r="D1803" s="22" t="s">
        <v>75</v>
      </c>
    </row>
    <row r="1804" spans="1:4" x14ac:dyDescent="0.25">
      <c r="A1804" s="30">
        <v>42105</v>
      </c>
      <c r="B1804" s="31" t="s">
        <v>84</v>
      </c>
      <c r="C1804" s="32">
        <v>90</v>
      </c>
      <c r="D1804" s="22" t="s">
        <v>40</v>
      </c>
    </row>
    <row r="1805" spans="1:4" x14ac:dyDescent="0.25">
      <c r="A1805" s="30">
        <v>42105</v>
      </c>
      <c r="B1805" s="31" t="s">
        <v>77</v>
      </c>
      <c r="C1805" s="32">
        <v>441</v>
      </c>
      <c r="D1805" s="22" t="s">
        <v>40</v>
      </c>
    </row>
    <row r="1806" spans="1:4" x14ac:dyDescent="0.25">
      <c r="A1806" s="30">
        <v>42105</v>
      </c>
      <c r="B1806" s="31" t="s">
        <v>84</v>
      </c>
      <c r="C1806" s="32">
        <v>180</v>
      </c>
      <c r="D1806" s="22" t="s">
        <v>40</v>
      </c>
    </row>
    <row r="1807" spans="1:4" x14ac:dyDescent="0.25">
      <c r="A1807" s="30">
        <v>42106</v>
      </c>
      <c r="B1807" s="31" t="s">
        <v>79</v>
      </c>
      <c r="C1807" s="32">
        <v>78.75</v>
      </c>
      <c r="D1807" s="22" t="s">
        <v>75</v>
      </c>
    </row>
    <row r="1808" spans="1:4" x14ac:dyDescent="0.25">
      <c r="A1808" s="30">
        <v>42106</v>
      </c>
      <c r="B1808" s="31" t="s">
        <v>85</v>
      </c>
      <c r="C1808" s="32">
        <v>262.57499999999999</v>
      </c>
      <c r="D1808" s="22" t="s">
        <v>75</v>
      </c>
    </row>
    <row r="1809" spans="1:4" x14ac:dyDescent="0.25">
      <c r="A1809" s="30">
        <v>42106</v>
      </c>
      <c r="B1809" s="31" t="s">
        <v>77</v>
      </c>
      <c r="C1809" s="32">
        <v>684</v>
      </c>
      <c r="D1809" s="22" t="s">
        <v>75</v>
      </c>
    </row>
    <row r="1810" spans="1:4" x14ac:dyDescent="0.25">
      <c r="A1810" s="30">
        <v>42106</v>
      </c>
      <c r="B1810" s="31" t="s">
        <v>84</v>
      </c>
      <c r="C1810" s="32">
        <v>120</v>
      </c>
      <c r="D1810" s="22" t="s">
        <v>40</v>
      </c>
    </row>
    <row r="1811" spans="1:4" x14ac:dyDescent="0.25">
      <c r="A1811" s="30">
        <v>42106</v>
      </c>
      <c r="B1811" s="31" t="s">
        <v>79</v>
      </c>
      <c r="C1811" s="32">
        <v>125</v>
      </c>
      <c r="D1811" s="22" t="s">
        <v>40</v>
      </c>
    </row>
    <row r="1812" spans="1:4" x14ac:dyDescent="0.25">
      <c r="A1812" s="30">
        <v>42106</v>
      </c>
      <c r="B1812" s="31" t="s">
        <v>84</v>
      </c>
      <c r="C1812" s="32">
        <v>775</v>
      </c>
      <c r="D1812" s="22" t="s">
        <v>40</v>
      </c>
    </row>
    <row r="1813" spans="1:4" x14ac:dyDescent="0.25">
      <c r="A1813" s="30">
        <v>42106</v>
      </c>
      <c r="B1813" s="31" t="s">
        <v>29</v>
      </c>
      <c r="C1813" s="32">
        <v>112.5</v>
      </c>
      <c r="D1813" s="22" t="s">
        <v>40</v>
      </c>
    </row>
    <row r="1814" spans="1:4" x14ac:dyDescent="0.25">
      <c r="A1814" s="30">
        <v>42106</v>
      </c>
      <c r="B1814" s="31" t="s">
        <v>85</v>
      </c>
      <c r="C1814" s="32">
        <v>520</v>
      </c>
      <c r="D1814" s="22" t="s">
        <v>40</v>
      </c>
    </row>
    <row r="1815" spans="1:4" x14ac:dyDescent="0.25">
      <c r="A1815" s="30">
        <v>42107</v>
      </c>
      <c r="B1815" s="31" t="s">
        <v>79</v>
      </c>
      <c r="C1815" s="32">
        <v>220</v>
      </c>
      <c r="D1815" s="22" t="s">
        <v>40</v>
      </c>
    </row>
    <row r="1816" spans="1:4" x14ac:dyDescent="0.25">
      <c r="A1816" s="30">
        <v>42107</v>
      </c>
      <c r="B1816" s="31" t="s">
        <v>86</v>
      </c>
      <c r="C1816" s="32">
        <v>146.25</v>
      </c>
      <c r="D1816" s="22" t="s">
        <v>40</v>
      </c>
    </row>
    <row r="1817" spans="1:4" x14ac:dyDescent="0.25">
      <c r="A1817" s="30">
        <v>42107</v>
      </c>
      <c r="B1817" s="31" t="s">
        <v>83</v>
      </c>
      <c r="C1817" s="32">
        <v>2120</v>
      </c>
      <c r="D1817" s="22" t="s">
        <v>40</v>
      </c>
    </row>
    <row r="1818" spans="1:4" x14ac:dyDescent="0.25">
      <c r="A1818" s="30">
        <v>42107</v>
      </c>
      <c r="B1818" s="31" t="s">
        <v>76</v>
      </c>
      <c r="C1818" s="32">
        <v>96</v>
      </c>
      <c r="D1818" s="22" t="s">
        <v>40</v>
      </c>
    </row>
    <row r="1819" spans="1:4" x14ac:dyDescent="0.25">
      <c r="A1819" s="30">
        <v>42107</v>
      </c>
      <c r="B1819" s="31" t="s">
        <v>85</v>
      </c>
      <c r="C1819" s="32">
        <v>300</v>
      </c>
      <c r="D1819" s="22" t="s">
        <v>40</v>
      </c>
    </row>
    <row r="1820" spans="1:4" x14ac:dyDescent="0.25">
      <c r="A1820" s="30">
        <v>42107</v>
      </c>
      <c r="B1820" s="31" t="s">
        <v>84</v>
      </c>
      <c r="C1820" s="32">
        <v>930</v>
      </c>
      <c r="D1820" s="22" t="s">
        <v>40</v>
      </c>
    </row>
    <row r="1821" spans="1:4" x14ac:dyDescent="0.25">
      <c r="A1821" s="30">
        <v>42107</v>
      </c>
      <c r="B1821" s="31" t="s">
        <v>76</v>
      </c>
      <c r="C1821" s="32">
        <v>234</v>
      </c>
      <c r="D1821" s="22" t="s">
        <v>40</v>
      </c>
    </row>
    <row r="1822" spans="1:4" x14ac:dyDescent="0.25">
      <c r="A1822" s="30">
        <v>42107</v>
      </c>
      <c r="B1822" s="31" t="s">
        <v>86</v>
      </c>
      <c r="C1822" s="32">
        <v>2958</v>
      </c>
      <c r="D1822" s="22" t="s">
        <v>40</v>
      </c>
    </row>
    <row r="1823" spans="1:4" x14ac:dyDescent="0.25">
      <c r="A1823" s="30">
        <v>42110</v>
      </c>
      <c r="B1823" s="31" t="s">
        <v>85</v>
      </c>
      <c r="C1823" s="32">
        <v>110</v>
      </c>
      <c r="D1823" s="22" t="s">
        <v>40</v>
      </c>
    </row>
    <row r="1824" spans="1:4" x14ac:dyDescent="0.25">
      <c r="A1824" s="30">
        <v>42110</v>
      </c>
      <c r="B1824" s="31" t="s">
        <v>79</v>
      </c>
      <c r="C1824" s="32">
        <v>35.624999972060323</v>
      </c>
      <c r="D1824" s="22" t="s">
        <v>75</v>
      </c>
    </row>
    <row r="1825" spans="1:4" x14ac:dyDescent="0.25">
      <c r="A1825" s="30">
        <v>42110</v>
      </c>
      <c r="B1825" s="31" t="s">
        <v>84</v>
      </c>
      <c r="C1825" s="32">
        <v>55.004999956861141</v>
      </c>
      <c r="D1825" s="22" t="s">
        <v>75</v>
      </c>
    </row>
    <row r="1826" spans="1:4" x14ac:dyDescent="0.25">
      <c r="A1826" s="30">
        <v>42110</v>
      </c>
      <c r="B1826" s="31" t="s">
        <v>29</v>
      </c>
      <c r="C1826" s="32">
        <v>368.12499971129</v>
      </c>
      <c r="D1826" s="22" t="s">
        <v>75</v>
      </c>
    </row>
    <row r="1827" spans="1:4" x14ac:dyDescent="0.25">
      <c r="A1827" s="30">
        <v>42110</v>
      </c>
      <c r="B1827" s="31" t="s">
        <v>85</v>
      </c>
      <c r="C1827" s="32">
        <v>379.99999970197678</v>
      </c>
      <c r="D1827" s="22" t="s">
        <v>40</v>
      </c>
    </row>
    <row r="1828" spans="1:4" x14ac:dyDescent="0.25">
      <c r="A1828" s="30">
        <v>42110</v>
      </c>
      <c r="B1828" s="31" t="s">
        <v>83</v>
      </c>
      <c r="C1828" s="32">
        <v>91.2</v>
      </c>
      <c r="D1828" s="22" t="s">
        <v>40</v>
      </c>
    </row>
    <row r="1829" spans="1:4" x14ac:dyDescent="0.25">
      <c r="A1829" s="30">
        <v>42110</v>
      </c>
      <c r="B1829" s="31" t="s">
        <v>86</v>
      </c>
      <c r="C1829" s="32">
        <v>3847.4999969825149</v>
      </c>
      <c r="D1829" s="22" t="s">
        <v>75</v>
      </c>
    </row>
    <row r="1830" spans="1:4" x14ac:dyDescent="0.25">
      <c r="A1830" s="30">
        <v>42110</v>
      </c>
      <c r="B1830" s="31" t="s">
        <v>79</v>
      </c>
      <c r="C1830" s="32">
        <v>593.74999953433871</v>
      </c>
      <c r="D1830" s="22" t="s">
        <v>75</v>
      </c>
    </row>
    <row r="1831" spans="1:4" x14ac:dyDescent="0.25">
      <c r="A1831" s="30">
        <v>42111</v>
      </c>
      <c r="B1831" s="31" t="s">
        <v>86</v>
      </c>
      <c r="C1831" s="32">
        <v>415.30999708771708</v>
      </c>
      <c r="D1831" s="22" t="s">
        <v>75</v>
      </c>
    </row>
    <row r="1832" spans="1:4" x14ac:dyDescent="0.25">
      <c r="A1832" s="30">
        <v>42111</v>
      </c>
      <c r="B1832" s="31" t="s">
        <v>79</v>
      </c>
      <c r="C1832" s="32">
        <v>265.62499813735485</v>
      </c>
      <c r="D1832" s="22" t="s">
        <v>75</v>
      </c>
    </row>
    <row r="1833" spans="1:4" x14ac:dyDescent="0.25">
      <c r="A1833" s="30">
        <v>42111</v>
      </c>
      <c r="B1833" s="31" t="s">
        <v>84</v>
      </c>
      <c r="C1833" s="32">
        <v>285</v>
      </c>
      <c r="D1833" s="22" t="s">
        <v>75</v>
      </c>
    </row>
    <row r="1834" spans="1:4" x14ac:dyDescent="0.25">
      <c r="A1834" s="30">
        <v>42111</v>
      </c>
      <c r="B1834" s="31" t="s">
        <v>79</v>
      </c>
      <c r="C1834" s="32">
        <v>693.59999513626099</v>
      </c>
      <c r="D1834" s="22" t="s">
        <v>75</v>
      </c>
    </row>
    <row r="1835" spans="1:4" x14ac:dyDescent="0.25">
      <c r="A1835" s="30">
        <v>42111</v>
      </c>
      <c r="B1835" s="31" t="s">
        <v>29</v>
      </c>
      <c r="C1835" s="32">
        <v>74.399999722838402</v>
      </c>
      <c r="D1835" s="22" t="s">
        <v>40</v>
      </c>
    </row>
    <row r="1836" spans="1:4" x14ac:dyDescent="0.25">
      <c r="A1836" s="30">
        <v>42111</v>
      </c>
      <c r="B1836" s="31" t="s">
        <v>86</v>
      </c>
      <c r="C1836" s="32">
        <v>120</v>
      </c>
      <c r="D1836" s="22" t="s">
        <v>75</v>
      </c>
    </row>
    <row r="1837" spans="1:4" x14ac:dyDescent="0.25">
      <c r="A1837" s="30">
        <v>42111</v>
      </c>
      <c r="B1837" s="31" t="s">
        <v>86</v>
      </c>
      <c r="C1837" s="32">
        <v>133</v>
      </c>
      <c r="D1837" s="22" t="s">
        <v>75</v>
      </c>
    </row>
    <row r="1838" spans="1:4" x14ac:dyDescent="0.25">
      <c r="A1838" s="30">
        <v>42111</v>
      </c>
      <c r="B1838" s="31" t="s">
        <v>83</v>
      </c>
      <c r="C1838" s="32">
        <v>424</v>
      </c>
      <c r="D1838" s="22" t="s">
        <v>75</v>
      </c>
    </row>
    <row r="1839" spans="1:4" x14ac:dyDescent="0.25">
      <c r="A1839" s="30">
        <v>42112</v>
      </c>
      <c r="B1839" s="31" t="s">
        <v>84</v>
      </c>
      <c r="C1839" s="32">
        <v>776.7</v>
      </c>
      <c r="D1839" s="22" t="s">
        <v>40</v>
      </c>
    </row>
    <row r="1840" spans="1:4" x14ac:dyDescent="0.25">
      <c r="A1840" s="30">
        <v>42112</v>
      </c>
      <c r="B1840" s="31" t="s">
        <v>29</v>
      </c>
      <c r="C1840" s="32">
        <v>720</v>
      </c>
      <c r="D1840" s="22" t="s">
        <v>40</v>
      </c>
    </row>
    <row r="1841" spans="1:4" x14ac:dyDescent="0.25">
      <c r="A1841" s="30">
        <v>42112</v>
      </c>
      <c r="B1841" s="31" t="s">
        <v>77</v>
      </c>
      <c r="C1841" s="32">
        <v>266</v>
      </c>
      <c r="D1841" s="22" t="s">
        <v>40</v>
      </c>
    </row>
    <row r="1842" spans="1:4" x14ac:dyDescent="0.25">
      <c r="A1842" s="30">
        <v>42112</v>
      </c>
      <c r="B1842" s="31" t="s">
        <v>85</v>
      </c>
      <c r="C1842" s="32">
        <v>427</v>
      </c>
      <c r="D1842" s="22" t="s">
        <v>75</v>
      </c>
    </row>
    <row r="1843" spans="1:4" x14ac:dyDescent="0.25">
      <c r="A1843" s="30">
        <v>42112</v>
      </c>
      <c r="B1843" s="31" t="s">
        <v>83</v>
      </c>
      <c r="C1843" s="32">
        <v>180</v>
      </c>
      <c r="D1843" s="22" t="s">
        <v>75</v>
      </c>
    </row>
    <row r="1844" spans="1:4" x14ac:dyDescent="0.25">
      <c r="A1844" s="30">
        <v>42112</v>
      </c>
      <c r="B1844" s="31" t="s">
        <v>79</v>
      </c>
      <c r="C1844" s="32">
        <v>174</v>
      </c>
      <c r="D1844" s="22" t="s">
        <v>75</v>
      </c>
    </row>
    <row r="1845" spans="1:4" x14ac:dyDescent="0.25">
      <c r="A1845" s="30">
        <v>42112</v>
      </c>
      <c r="B1845" s="31" t="s">
        <v>29</v>
      </c>
      <c r="C1845" s="32">
        <v>131.74999907612801</v>
      </c>
      <c r="D1845" s="22" t="s">
        <v>75</v>
      </c>
    </row>
    <row r="1846" spans="1:4" x14ac:dyDescent="0.25">
      <c r="A1846" s="30">
        <v>42113</v>
      </c>
      <c r="B1846" s="31" t="s">
        <v>29</v>
      </c>
      <c r="C1846" s="32">
        <v>33.75</v>
      </c>
      <c r="D1846" s="22" t="s">
        <v>40</v>
      </c>
    </row>
    <row r="1847" spans="1:4" x14ac:dyDescent="0.25">
      <c r="A1847" s="30">
        <v>42113</v>
      </c>
      <c r="B1847" s="31" t="s">
        <v>84</v>
      </c>
      <c r="C1847" s="32">
        <v>231.6</v>
      </c>
      <c r="D1847" s="22" t="s">
        <v>40</v>
      </c>
    </row>
    <row r="1848" spans="1:4" x14ac:dyDescent="0.25">
      <c r="A1848" s="30">
        <v>42113</v>
      </c>
      <c r="B1848" s="31" t="s">
        <v>77</v>
      </c>
      <c r="C1848" s="32">
        <v>39.899999968707561</v>
      </c>
      <c r="D1848" s="22" t="s">
        <v>40</v>
      </c>
    </row>
    <row r="1849" spans="1:4" x14ac:dyDescent="0.25">
      <c r="A1849" s="30">
        <v>42113</v>
      </c>
      <c r="B1849" s="31" t="s">
        <v>29</v>
      </c>
      <c r="C1849" s="32">
        <v>1080</v>
      </c>
      <c r="D1849" s="22" t="s">
        <v>40</v>
      </c>
    </row>
    <row r="1850" spans="1:4" x14ac:dyDescent="0.25">
      <c r="A1850" s="30">
        <v>42113</v>
      </c>
      <c r="B1850" s="31" t="s">
        <v>83</v>
      </c>
      <c r="C1850" s="32">
        <v>1350</v>
      </c>
      <c r="D1850" s="22" t="s">
        <v>40</v>
      </c>
    </row>
    <row r="1851" spans="1:4" x14ac:dyDescent="0.25">
      <c r="A1851" s="30">
        <v>42113</v>
      </c>
      <c r="B1851" s="31" t="s">
        <v>84</v>
      </c>
      <c r="C1851" s="32">
        <v>462</v>
      </c>
      <c r="D1851" s="22" t="s">
        <v>40</v>
      </c>
    </row>
    <row r="1852" spans="1:4" x14ac:dyDescent="0.25">
      <c r="A1852" s="30">
        <v>42113</v>
      </c>
      <c r="B1852" s="31" t="s">
        <v>76</v>
      </c>
      <c r="C1852" s="32">
        <v>656</v>
      </c>
      <c r="D1852" s="22" t="s">
        <v>40</v>
      </c>
    </row>
    <row r="1853" spans="1:4" x14ac:dyDescent="0.25">
      <c r="A1853" s="30">
        <v>42113</v>
      </c>
      <c r="B1853" s="31" t="s">
        <v>79</v>
      </c>
      <c r="C1853" s="32">
        <v>324</v>
      </c>
      <c r="D1853" s="22" t="s">
        <v>40</v>
      </c>
    </row>
    <row r="1854" spans="1:4" x14ac:dyDescent="0.25">
      <c r="A1854" s="30">
        <v>42113</v>
      </c>
      <c r="B1854" s="31" t="s">
        <v>29</v>
      </c>
      <c r="C1854" s="32">
        <v>792</v>
      </c>
      <c r="D1854" s="22" t="s">
        <v>40</v>
      </c>
    </row>
    <row r="1855" spans="1:4" x14ac:dyDescent="0.25">
      <c r="A1855" s="30">
        <v>42113</v>
      </c>
      <c r="B1855" s="31" t="s">
        <v>79</v>
      </c>
      <c r="C1855" s="32">
        <v>57.799999594688416</v>
      </c>
      <c r="D1855" s="22" t="s">
        <v>75</v>
      </c>
    </row>
    <row r="1856" spans="1:4" x14ac:dyDescent="0.25">
      <c r="A1856" s="30">
        <v>42114</v>
      </c>
      <c r="B1856" s="31" t="s">
        <v>84</v>
      </c>
      <c r="C1856" s="32">
        <v>375</v>
      </c>
      <c r="D1856" s="22" t="s">
        <v>40</v>
      </c>
    </row>
    <row r="1857" spans="1:4" x14ac:dyDescent="0.25">
      <c r="A1857" s="30">
        <v>42114</v>
      </c>
      <c r="B1857" s="31" t="s">
        <v>29</v>
      </c>
      <c r="C1857" s="32">
        <v>1317.5</v>
      </c>
      <c r="D1857" s="22" t="s">
        <v>40</v>
      </c>
    </row>
    <row r="1858" spans="1:4" x14ac:dyDescent="0.25">
      <c r="A1858" s="30">
        <v>42114</v>
      </c>
      <c r="B1858" s="31" t="s">
        <v>79</v>
      </c>
      <c r="C1858" s="32">
        <v>360</v>
      </c>
      <c r="D1858" s="22" t="s">
        <v>40</v>
      </c>
    </row>
    <row r="1859" spans="1:4" x14ac:dyDescent="0.25">
      <c r="A1859" s="30">
        <v>42114</v>
      </c>
      <c r="B1859" s="31" t="s">
        <v>83</v>
      </c>
      <c r="C1859" s="32">
        <v>848</v>
      </c>
      <c r="D1859" s="22" t="s">
        <v>75</v>
      </c>
    </row>
    <row r="1860" spans="1:4" x14ac:dyDescent="0.25">
      <c r="A1860" s="30">
        <v>42114</v>
      </c>
      <c r="B1860" s="31" t="s">
        <v>84</v>
      </c>
      <c r="C1860" s="32">
        <v>208</v>
      </c>
      <c r="D1860" s="22" t="s">
        <v>40</v>
      </c>
    </row>
    <row r="1861" spans="1:4" x14ac:dyDescent="0.25">
      <c r="A1861" s="30">
        <v>42114</v>
      </c>
      <c r="B1861" s="31" t="s">
        <v>77</v>
      </c>
      <c r="C1861" s="32">
        <v>387.5999972820282</v>
      </c>
      <c r="D1861" s="22" t="s">
        <v>40</v>
      </c>
    </row>
    <row r="1862" spans="1:4" x14ac:dyDescent="0.25">
      <c r="A1862" s="30">
        <v>42114</v>
      </c>
      <c r="B1862" s="31" t="s">
        <v>86</v>
      </c>
      <c r="C1862" s="32">
        <v>502.85999647378924</v>
      </c>
      <c r="D1862" s="22" t="s">
        <v>40</v>
      </c>
    </row>
    <row r="1863" spans="1:4" x14ac:dyDescent="0.25">
      <c r="A1863" s="30">
        <v>42117</v>
      </c>
      <c r="B1863" s="31" t="s">
        <v>86</v>
      </c>
      <c r="C1863" s="32">
        <v>110.4</v>
      </c>
      <c r="D1863" s="22" t="s">
        <v>40</v>
      </c>
    </row>
    <row r="1864" spans="1:4" x14ac:dyDescent="0.25">
      <c r="A1864" s="30">
        <v>42117</v>
      </c>
      <c r="B1864" s="31" t="s">
        <v>86</v>
      </c>
      <c r="C1864" s="32">
        <v>800</v>
      </c>
      <c r="D1864" s="22" t="s">
        <v>40</v>
      </c>
    </row>
    <row r="1865" spans="1:4" x14ac:dyDescent="0.25">
      <c r="A1865" s="30">
        <v>42117</v>
      </c>
      <c r="B1865" s="31" t="s">
        <v>79</v>
      </c>
      <c r="C1865" s="32">
        <v>1140</v>
      </c>
      <c r="D1865" s="22" t="s">
        <v>40</v>
      </c>
    </row>
    <row r="1866" spans="1:4" x14ac:dyDescent="0.25">
      <c r="A1866" s="30">
        <v>42117</v>
      </c>
      <c r="B1866" s="31" t="s">
        <v>29</v>
      </c>
      <c r="C1866" s="32">
        <v>135</v>
      </c>
      <c r="D1866" s="22" t="s">
        <v>40</v>
      </c>
    </row>
    <row r="1867" spans="1:4" x14ac:dyDescent="0.25">
      <c r="A1867" s="30">
        <v>42117</v>
      </c>
      <c r="B1867" s="31" t="s">
        <v>77</v>
      </c>
      <c r="C1867" s="32">
        <v>133</v>
      </c>
      <c r="D1867" s="22" t="s">
        <v>40</v>
      </c>
    </row>
    <row r="1868" spans="1:4" x14ac:dyDescent="0.25">
      <c r="A1868" s="30">
        <v>42117</v>
      </c>
      <c r="B1868" s="31" t="s">
        <v>84</v>
      </c>
      <c r="C1868" s="32">
        <v>108</v>
      </c>
      <c r="D1868" s="22" t="s">
        <v>40</v>
      </c>
    </row>
    <row r="1869" spans="1:4" x14ac:dyDescent="0.25">
      <c r="A1869" s="30">
        <v>42118</v>
      </c>
      <c r="B1869" s="31" t="s">
        <v>77</v>
      </c>
      <c r="C1869" s="32">
        <v>223.99999916553497</v>
      </c>
      <c r="D1869" s="22" t="s">
        <v>75</v>
      </c>
    </row>
    <row r="1870" spans="1:4" x14ac:dyDescent="0.25">
      <c r="A1870" s="30">
        <v>42118</v>
      </c>
      <c r="B1870" s="31" t="s">
        <v>76</v>
      </c>
      <c r="C1870" s="32">
        <v>1733.06</v>
      </c>
      <c r="D1870" s="22" t="s">
        <v>40</v>
      </c>
    </row>
    <row r="1871" spans="1:4" x14ac:dyDescent="0.25">
      <c r="A1871" s="30">
        <v>42118</v>
      </c>
      <c r="B1871" s="31" t="s">
        <v>76</v>
      </c>
      <c r="C1871" s="32">
        <v>234</v>
      </c>
      <c r="D1871" s="22" t="s">
        <v>40</v>
      </c>
    </row>
    <row r="1872" spans="1:4" x14ac:dyDescent="0.25">
      <c r="A1872" s="30">
        <v>42118</v>
      </c>
      <c r="B1872" s="31" t="s">
        <v>79</v>
      </c>
      <c r="C1872" s="32">
        <v>17.5</v>
      </c>
      <c r="D1872" s="22" t="s">
        <v>40</v>
      </c>
    </row>
    <row r="1873" spans="1:4" x14ac:dyDescent="0.25">
      <c r="A1873" s="30">
        <v>42118</v>
      </c>
      <c r="B1873" s="31" t="s">
        <v>86</v>
      </c>
      <c r="C1873" s="32">
        <v>156.15</v>
      </c>
      <c r="D1873" s="22" t="s">
        <v>75</v>
      </c>
    </row>
    <row r="1874" spans="1:4" x14ac:dyDescent="0.25">
      <c r="A1874" s="30">
        <v>42118</v>
      </c>
      <c r="B1874" s="31" t="s">
        <v>84</v>
      </c>
      <c r="C1874" s="32">
        <v>57.9</v>
      </c>
      <c r="D1874" s="22" t="s">
        <v>75</v>
      </c>
    </row>
    <row r="1875" spans="1:4" x14ac:dyDescent="0.25">
      <c r="A1875" s="30">
        <v>42118</v>
      </c>
      <c r="B1875" s="31" t="s">
        <v>29</v>
      </c>
      <c r="C1875" s="32">
        <v>77.5</v>
      </c>
      <c r="D1875" s="22" t="s">
        <v>75</v>
      </c>
    </row>
    <row r="1876" spans="1:4" x14ac:dyDescent="0.25">
      <c r="A1876" s="30">
        <v>42119</v>
      </c>
      <c r="B1876" s="31" t="s">
        <v>85</v>
      </c>
      <c r="C1876" s="32">
        <v>439</v>
      </c>
      <c r="D1876" s="22" t="s">
        <v>40</v>
      </c>
    </row>
    <row r="1877" spans="1:4" x14ac:dyDescent="0.25">
      <c r="A1877" s="30">
        <v>42119</v>
      </c>
      <c r="B1877" s="31" t="s">
        <v>85</v>
      </c>
      <c r="C1877" s="32">
        <v>640</v>
      </c>
      <c r="D1877" s="22" t="s">
        <v>40</v>
      </c>
    </row>
    <row r="1878" spans="1:4" x14ac:dyDescent="0.25">
      <c r="A1878" s="30">
        <v>42119</v>
      </c>
      <c r="B1878" s="31" t="s">
        <v>29</v>
      </c>
      <c r="C1878" s="32">
        <v>77.5</v>
      </c>
      <c r="D1878" s="22" t="s">
        <v>40</v>
      </c>
    </row>
    <row r="1879" spans="1:4" x14ac:dyDescent="0.25">
      <c r="A1879" s="30">
        <v>42119</v>
      </c>
      <c r="B1879" s="31" t="s">
        <v>83</v>
      </c>
      <c r="C1879" s="32">
        <v>912</v>
      </c>
      <c r="D1879" s="22" t="s">
        <v>40</v>
      </c>
    </row>
    <row r="1880" spans="1:4" x14ac:dyDescent="0.25">
      <c r="A1880" s="30">
        <v>42120</v>
      </c>
      <c r="B1880" s="31" t="s">
        <v>29</v>
      </c>
      <c r="C1880" s="32">
        <v>540</v>
      </c>
      <c r="D1880" s="22" t="s">
        <v>40</v>
      </c>
    </row>
    <row r="1881" spans="1:4" x14ac:dyDescent="0.25">
      <c r="A1881" s="30">
        <v>42120</v>
      </c>
      <c r="B1881" s="31" t="s">
        <v>86</v>
      </c>
      <c r="C1881" s="32">
        <v>285</v>
      </c>
      <c r="D1881" s="22" t="s">
        <v>40</v>
      </c>
    </row>
    <row r="1882" spans="1:4" x14ac:dyDescent="0.25">
      <c r="A1882" s="30">
        <v>42120</v>
      </c>
      <c r="B1882" s="31" t="s">
        <v>83</v>
      </c>
      <c r="C1882" s="32">
        <v>530</v>
      </c>
      <c r="D1882" s="22" t="s">
        <v>40</v>
      </c>
    </row>
    <row r="1883" spans="1:4" x14ac:dyDescent="0.25">
      <c r="A1883" s="30">
        <v>42120</v>
      </c>
      <c r="B1883" s="31" t="s">
        <v>85</v>
      </c>
      <c r="C1883" s="32">
        <v>878</v>
      </c>
      <c r="D1883" s="22" t="s">
        <v>40</v>
      </c>
    </row>
    <row r="1884" spans="1:4" x14ac:dyDescent="0.25">
      <c r="A1884" s="30">
        <v>42120</v>
      </c>
      <c r="B1884" s="31" t="s">
        <v>85</v>
      </c>
      <c r="C1884" s="32">
        <v>679.99999523162842</v>
      </c>
      <c r="D1884" s="22" t="s">
        <v>75</v>
      </c>
    </row>
    <row r="1885" spans="1:4" x14ac:dyDescent="0.25">
      <c r="A1885" s="30">
        <v>42120</v>
      </c>
      <c r="B1885" s="31" t="s">
        <v>86</v>
      </c>
      <c r="C1885" s="32">
        <v>339.99999761581421</v>
      </c>
      <c r="D1885" s="22" t="s">
        <v>75</v>
      </c>
    </row>
    <row r="1886" spans="1:4" x14ac:dyDescent="0.25">
      <c r="A1886" s="30">
        <v>42120</v>
      </c>
      <c r="B1886" s="31" t="s">
        <v>84</v>
      </c>
      <c r="C1886" s="32">
        <v>184</v>
      </c>
      <c r="D1886" s="22" t="s">
        <v>75</v>
      </c>
    </row>
    <row r="1887" spans="1:4" x14ac:dyDescent="0.25">
      <c r="A1887" s="30">
        <v>42120</v>
      </c>
      <c r="B1887" s="31" t="s">
        <v>85</v>
      </c>
      <c r="C1887" s="32">
        <v>99.194999304413798</v>
      </c>
      <c r="D1887" s="22" t="s">
        <v>75</v>
      </c>
    </row>
    <row r="1888" spans="1:4" x14ac:dyDescent="0.25">
      <c r="A1888" s="30">
        <v>42120</v>
      </c>
      <c r="B1888" s="31" t="s">
        <v>83</v>
      </c>
      <c r="C1888" s="32">
        <v>540</v>
      </c>
      <c r="D1888" s="22" t="s">
        <v>40</v>
      </c>
    </row>
    <row r="1889" spans="1:4" x14ac:dyDescent="0.25">
      <c r="A1889" s="30">
        <v>42120</v>
      </c>
      <c r="B1889" s="31" t="s">
        <v>79</v>
      </c>
      <c r="C1889" s="32">
        <v>760</v>
      </c>
      <c r="D1889" s="22" t="s">
        <v>40</v>
      </c>
    </row>
    <row r="1890" spans="1:4" x14ac:dyDescent="0.25">
      <c r="A1890" s="30">
        <v>42120</v>
      </c>
      <c r="B1890" s="31" t="s">
        <v>29</v>
      </c>
      <c r="C1890" s="32">
        <v>360</v>
      </c>
      <c r="D1890" s="22" t="s">
        <v>40</v>
      </c>
    </row>
    <row r="1891" spans="1:4" x14ac:dyDescent="0.25">
      <c r="A1891" s="30">
        <v>42120</v>
      </c>
      <c r="B1891" s="31" t="s">
        <v>86</v>
      </c>
      <c r="C1891" s="32">
        <v>1317</v>
      </c>
      <c r="D1891" s="22" t="s">
        <v>40</v>
      </c>
    </row>
    <row r="1892" spans="1:4" x14ac:dyDescent="0.25">
      <c r="A1892" s="30">
        <v>42120</v>
      </c>
      <c r="B1892" s="31" t="s">
        <v>79</v>
      </c>
      <c r="C1892" s="32">
        <v>300</v>
      </c>
      <c r="D1892" s="22" t="s">
        <v>40</v>
      </c>
    </row>
    <row r="1893" spans="1:4" x14ac:dyDescent="0.25">
      <c r="A1893" s="30">
        <v>42120</v>
      </c>
      <c r="B1893" s="31" t="s">
        <v>85</v>
      </c>
      <c r="C1893" s="32">
        <v>1536.5</v>
      </c>
      <c r="D1893" s="22" t="s">
        <v>40</v>
      </c>
    </row>
    <row r="1894" spans="1:4" x14ac:dyDescent="0.25">
      <c r="A1894" s="30">
        <v>42121</v>
      </c>
      <c r="B1894" s="31" t="s">
        <v>29</v>
      </c>
      <c r="C1894" s="32">
        <v>247.99999907612801</v>
      </c>
      <c r="D1894" s="22" t="s">
        <v>40</v>
      </c>
    </row>
    <row r="1895" spans="1:4" x14ac:dyDescent="0.25">
      <c r="A1895" s="30">
        <v>42121</v>
      </c>
      <c r="B1895" s="31" t="s">
        <v>29</v>
      </c>
      <c r="C1895" s="32">
        <v>15810</v>
      </c>
      <c r="D1895" s="22" t="s">
        <v>40</v>
      </c>
    </row>
    <row r="1896" spans="1:4" x14ac:dyDescent="0.25">
      <c r="A1896" s="30">
        <v>42121</v>
      </c>
      <c r="B1896" s="31" t="s">
        <v>83</v>
      </c>
      <c r="C1896" s="32">
        <v>600</v>
      </c>
      <c r="D1896" s="22" t="s">
        <v>40</v>
      </c>
    </row>
    <row r="1897" spans="1:4" x14ac:dyDescent="0.25">
      <c r="A1897" s="30">
        <v>42121</v>
      </c>
      <c r="B1897" s="31" t="s">
        <v>29</v>
      </c>
      <c r="C1897" s="32">
        <v>414</v>
      </c>
      <c r="D1897" s="22" t="s">
        <v>40</v>
      </c>
    </row>
    <row r="1898" spans="1:4" x14ac:dyDescent="0.25">
      <c r="A1898" s="30">
        <v>42121</v>
      </c>
      <c r="B1898" s="31" t="s">
        <v>84</v>
      </c>
      <c r="C1898" s="32">
        <v>428.3999969959259</v>
      </c>
      <c r="D1898" s="22" t="s">
        <v>40</v>
      </c>
    </row>
    <row r="1899" spans="1:4" x14ac:dyDescent="0.25">
      <c r="A1899" s="30">
        <v>42121</v>
      </c>
      <c r="B1899" s="31" t="s">
        <v>77</v>
      </c>
      <c r="C1899" s="32">
        <v>292.5</v>
      </c>
      <c r="D1899" s="22" t="s">
        <v>40</v>
      </c>
    </row>
    <row r="1900" spans="1:4" x14ac:dyDescent="0.25">
      <c r="A1900" s="30">
        <v>42124</v>
      </c>
      <c r="B1900" s="31" t="s">
        <v>86</v>
      </c>
      <c r="C1900" s="32">
        <v>959.75</v>
      </c>
      <c r="D1900" s="22" t="s">
        <v>40</v>
      </c>
    </row>
    <row r="1901" spans="1:4" x14ac:dyDescent="0.25">
      <c r="A1901" s="30">
        <v>42124</v>
      </c>
      <c r="B1901" s="31" t="s">
        <v>29</v>
      </c>
      <c r="C1901" s="32">
        <v>90</v>
      </c>
      <c r="D1901" s="22" t="s">
        <v>40</v>
      </c>
    </row>
    <row r="1902" spans="1:4" x14ac:dyDescent="0.25">
      <c r="A1902" s="30">
        <v>42124</v>
      </c>
      <c r="B1902" s="31" t="s">
        <v>84</v>
      </c>
      <c r="C1902" s="32">
        <v>760</v>
      </c>
      <c r="D1902" s="22" t="s">
        <v>40</v>
      </c>
    </row>
    <row r="1903" spans="1:4" x14ac:dyDescent="0.25">
      <c r="A1903" s="30">
        <v>42124</v>
      </c>
      <c r="B1903" s="31" t="s">
        <v>86</v>
      </c>
      <c r="C1903" s="32">
        <v>565.37999906390905</v>
      </c>
      <c r="D1903" s="22" t="s">
        <v>40</v>
      </c>
    </row>
    <row r="1904" spans="1:4" x14ac:dyDescent="0.25">
      <c r="A1904" s="30">
        <v>42124</v>
      </c>
      <c r="B1904" s="31" t="s">
        <v>84</v>
      </c>
      <c r="C1904" s="32">
        <v>449.99999925494194</v>
      </c>
      <c r="D1904" s="22" t="s">
        <v>40</v>
      </c>
    </row>
    <row r="1905" spans="1:4" x14ac:dyDescent="0.25">
      <c r="A1905" s="30">
        <v>42124</v>
      </c>
      <c r="B1905" s="31" t="s">
        <v>79</v>
      </c>
      <c r="C1905" s="32">
        <v>1007.9999983310699</v>
      </c>
      <c r="D1905" s="22" t="s">
        <v>40</v>
      </c>
    </row>
    <row r="1906" spans="1:4" x14ac:dyDescent="0.25">
      <c r="A1906" s="30">
        <v>42124</v>
      </c>
      <c r="B1906" s="31" t="s">
        <v>79</v>
      </c>
      <c r="C1906" s="32">
        <v>630</v>
      </c>
      <c r="D1906" s="22" t="s">
        <v>40</v>
      </c>
    </row>
    <row r="1907" spans="1:4" x14ac:dyDescent="0.25">
      <c r="A1907" s="30">
        <v>42124</v>
      </c>
      <c r="B1907" s="31" t="s">
        <v>86</v>
      </c>
      <c r="C1907" s="32">
        <v>1215</v>
      </c>
      <c r="D1907" s="22" t="s">
        <v>40</v>
      </c>
    </row>
    <row r="1908" spans="1:4" x14ac:dyDescent="0.25">
      <c r="A1908" s="30">
        <v>42124</v>
      </c>
      <c r="B1908" s="31" t="s">
        <v>29</v>
      </c>
      <c r="C1908" s="32">
        <v>180</v>
      </c>
      <c r="D1908" s="22" t="s">
        <v>40</v>
      </c>
    </row>
    <row r="1909" spans="1:4" x14ac:dyDescent="0.25">
      <c r="A1909" s="30">
        <v>42124</v>
      </c>
      <c r="B1909" s="31" t="s">
        <v>85</v>
      </c>
      <c r="C1909" s="32">
        <v>195</v>
      </c>
      <c r="D1909" s="22" t="s">
        <v>40</v>
      </c>
    </row>
    <row r="1910" spans="1:4" x14ac:dyDescent="0.25">
      <c r="A1910" s="30">
        <v>42125</v>
      </c>
      <c r="B1910" s="31" t="s">
        <v>83</v>
      </c>
      <c r="C1910" s="32">
        <v>1800</v>
      </c>
      <c r="D1910" s="22" t="s">
        <v>40</v>
      </c>
    </row>
    <row r="1911" spans="1:4" x14ac:dyDescent="0.25">
      <c r="A1911" s="30">
        <v>42125</v>
      </c>
      <c r="B1911" s="31" t="s">
        <v>29</v>
      </c>
      <c r="C1911" s="32">
        <v>276</v>
      </c>
      <c r="D1911" s="22" t="s">
        <v>40</v>
      </c>
    </row>
    <row r="1912" spans="1:4" x14ac:dyDescent="0.25">
      <c r="A1912" s="30">
        <v>42125</v>
      </c>
      <c r="B1912" s="31" t="s">
        <v>79</v>
      </c>
      <c r="C1912" s="32">
        <v>696</v>
      </c>
      <c r="D1912" s="22" t="s">
        <v>40</v>
      </c>
    </row>
    <row r="1913" spans="1:4" x14ac:dyDescent="0.25">
      <c r="A1913" s="30">
        <v>42125</v>
      </c>
      <c r="B1913" s="31" t="s">
        <v>83</v>
      </c>
      <c r="C1913" s="32">
        <v>1800</v>
      </c>
      <c r="D1913" s="22" t="s">
        <v>40</v>
      </c>
    </row>
    <row r="1914" spans="1:4" x14ac:dyDescent="0.25">
      <c r="A1914" s="30">
        <v>42125</v>
      </c>
      <c r="B1914" s="31" t="s">
        <v>86</v>
      </c>
      <c r="C1914" s="32">
        <v>1774.799997061491</v>
      </c>
      <c r="D1914" s="22" t="s">
        <v>40</v>
      </c>
    </row>
    <row r="1915" spans="1:4" x14ac:dyDescent="0.25">
      <c r="A1915" s="30">
        <v>42125</v>
      </c>
      <c r="B1915" s="31" t="s">
        <v>85</v>
      </c>
      <c r="C1915" s="32">
        <v>1000</v>
      </c>
      <c r="D1915" s="22" t="s">
        <v>40</v>
      </c>
    </row>
    <row r="1916" spans="1:4" x14ac:dyDescent="0.25">
      <c r="A1916" s="30">
        <v>42125</v>
      </c>
      <c r="B1916" s="31" t="s">
        <v>79</v>
      </c>
      <c r="C1916" s="32">
        <v>315</v>
      </c>
      <c r="D1916" s="22" t="s">
        <v>40</v>
      </c>
    </row>
    <row r="1917" spans="1:4" x14ac:dyDescent="0.25">
      <c r="A1917" s="30">
        <v>42125</v>
      </c>
      <c r="B1917" s="31" t="s">
        <v>84</v>
      </c>
      <c r="C1917" s="32">
        <v>38.6</v>
      </c>
      <c r="D1917" s="22" t="s">
        <v>40</v>
      </c>
    </row>
    <row r="1918" spans="1:4" x14ac:dyDescent="0.25">
      <c r="A1918" s="30">
        <v>42126</v>
      </c>
      <c r="B1918" s="31" t="s">
        <v>86</v>
      </c>
      <c r="C1918" s="32">
        <v>650</v>
      </c>
      <c r="D1918" s="22" t="s">
        <v>40</v>
      </c>
    </row>
    <row r="1919" spans="1:4" x14ac:dyDescent="0.25">
      <c r="A1919" s="30">
        <v>42126</v>
      </c>
      <c r="B1919" s="31" t="s">
        <v>29</v>
      </c>
      <c r="C1919" s="32">
        <v>713.99999499320984</v>
      </c>
      <c r="D1919" s="22" t="s">
        <v>40</v>
      </c>
    </row>
    <row r="1920" spans="1:4" x14ac:dyDescent="0.25">
      <c r="A1920" s="30">
        <v>42126</v>
      </c>
      <c r="B1920" s="31" t="s">
        <v>76</v>
      </c>
      <c r="C1920" s="32">
        <v>1325.9999907016754</v>
      </c>
      <c r="D1920" s="22" t="s">
        <v>40</v>
      </c>
    </row>
    <row r="1921" spans="1:4" x14ac:dyDescent="0.25">
      <c r="A1921" s="30">
        <v>42126</v>
      </c>
      <c r="B1921" s="31" t="s">
        <v>85</v>
      </c>
      <c r="C1921" s="32">
        <v>1598.8499887883663</v>
      </c>
      <c r="D1921" s="22" t="s">
        <v>40</v>
      </c>
    </row>
    <row r="1922" spans="1:4" x14ac:dyDescent="0.25">
      <c r="A1922" s="30">
        <v>42126</v>
      </c>
      <c r="B1922" s="31" t="s">
        <v>29</v>
      </c>
      <c r="C1922" s="32">
        <v>759.99999716877937</v>
      </c>
      <c r="D1922" s="22" t="s">
        <v>40</v>
      </c>
    </row>
    <row r="1923" spans="1:4" x14ac:dyDescent="0.25">
      <c r="A1923" s="30">
        <v>42126</v>
      </c>
      <c r="B1923" s="31" t="s">
        <v>29</v>
      </c>
      <c r="C1923" s="32">
        <v>239.99999910593033</v>
      </c>
      <c r="D1923" s="22" t="s">
        <v>40</v>
      </c>
    </row>
    <row r="1924" spans="1:4" x14ac:dyDescent="0.25">
      <c r="A1924" s="30">
        <v>42126</v>
      </c>
      <c r="B1924" s="31" t="s">
        <v>29</v>
      </c>
      <c r="C1924" s="32">
        <v>1295.9999951720238</v>
      </c>
      <c r="D1924" s="22" t="s">
        <v>40</v>
      </c>
    </row>
    <row r="1925" spans="1:4" x14ac:dyDescent="0.25">
      <c r="A1925" s="30">
        <v>42126</v>
      </c>
      <c r="B1925" s="31" t="s">
        <v>79</v>
      </c>
      <c r="C1925" s="32">
        <v>69.599999999999994</v>
      </c>
      <c r="D1925" s="22" t="s">
        <v>40</v>
      </c>
    </row>
    <row r="1926" spans="1:4" x14ac:dyDescent="0.25">
      <c r="A1926" s="30">
        <v>42126</v>
      </c>
      <c r="B1926" s="31" t="s">
        <v>76</v>
      </c>
      <c r="C1926" s="32">
        <v>4642.125</v>
      </c>
      <c r="D1926" s="22" t="s">
        <v>75</v>
      </c>
    </row>
    <row r="1927" spans="1:4" x14ac:dyDescent="0.25">
      <c r="A1927" s="30">
        <v>42126</v>
      </c>
      <c r="B1927" s="31" t="s">
        <v>84</v>
      </c>
      <c r="C1927" s="32">
        <v>253.3125</v>
      </c>
      <c r="D1927" s="22" t="s">
        <v>75</v>
      </c>
    </row>
    <row r="1928" spans="1:4" x14ac:dyDescent="0.25">
      <c r="A1928" s="30">
        <v>42127</v>
      </c>
      <c r="B1928" s="31" t="s">
        <v>79</v>
      </c>
      <c r="C1928" s="32">
        <v>940.49999926239252</v>
      </c>
      <c r="D1928" s="22" t="s">
        <v>40</v>
      </c>
    </row>
    <row r="1929" spans="1:4" x14ac:dyDescent="0.25">
      <c r="A1929" s="30">
        <v>42127</v>
      </c>
      <c r="B1929" s="31" t="s">
        <v>83</v>
      </c>
      <c r="C1929" s="32">
        <v>1060</v>
      </c>
      <c r="D1929" s="22" t="s">
        <v>40</v>
      </c>
    </row>
    <row r="1930" spans="1:4" x14ac:dyDescent="0.25">
      <c r="A1930" s="30">
        <v>42127</v>
      </c>
      <c r="B1930" s="31" t="s">
        <v>79</v>
      </c>
      <c r="C1930" s="32">
        <v>136</v>
      </c>
      <c r="D1930" s="22" t="s">
        <v>40</v>
      </c>
    </row>
    <row r="1931" spans="1:4" x14ac:dyDescent="0.25">
      <c r="A1931" s="30">
        <v>42127</v>
      </c>
      <c r="B1931" s="31" t="s">
        <v>77</v>
      </c>
      <c r="C1931" s="32">
        <v>560</v>
      </c>
      <c r="D1931" s="22" t="s">
        <v>40</v>
      </c>
    </row>
    <row r="1932" spans="1:4" x14ac:dyDescent="0.25">
      <c r="A1932" s="30">
        <v>42128</v>
      </c>
      <c r="B1932" s="31" t="s">
        <v>79</v>
      </c>
      <c r="C1932" s="32">
        <v>1600</v>
      </c>
      <c r="D1932" s="22" t="s">
        <v>40</v>
      </c>
    </row>
    <row r="1933" spans="1:4" x14ac:dyDescent="0.25">
      <c r="A1933" s="30">
        <v>42128</v>
      </c>
      <c r="B1933" s="31" t="s">
        <v>84</v>
      </c>
      <c r="C1933" s="32">
        <v>180</v>
      </c>
      <c r="D1933" s="22" t="s">
        <v>40</v>
      </c>
    </row>
    <row r="1934" spans="1:4" x14ac:dyDescent="0.25">
      <c r="A1934" s="30">
        <v>42128</v>
      </c>
      <c r="B1934" s="31" t="s">
        <v>77</v>
      </c>
      <c r="C1934" s="32">
        <v>105</v>
      </c>
      <c r="D1934" s="22" t="s">
        <v>40</v>
      </c>
    </row>
    <row r="1935" spans="1:4" x14ac:dyDescent="0.25">
      <c r="A1935" s="30">
        <v>42128</v>
      </c>
      <c r="B1935" s="31" t="s">
        <v>29</v>
      </c>
      <c r="C1935" s="32">
        <v>54</v>
      </c>
      <c r="D1935" s="22" t="s">
        <v>40</v>
      </c>
    </row>
    <row r="1936" spans="1:4" x14ac:dyDescent="0.25">
      <c r="A1936" s="30">
        <v>42128</v>
      </c>
      <c r="B1936" s="31" t="s">
        <v>85</v>
      </c>
      <c r="C1936" s="32">
        <v>199.5</v>
      </c>
      <c r="D1936" s="22" t="s">
        <v>40</v>
      </c>
    </row>
    <row r="1937" spans="1:4" x14ac:dyDescent="0.25">
      <c r="A1937" s="30">
        <v>42128</v>
      </c>
      <c r="B1937" s="31" t="s">
        <v>83</v>
      </c>
      <c r="C1937" s="32">
        <v>200</v>
      </c>
      <c r="D1937" s="22" t="s">
        <v>40</v>
      </c>
    </row>
    <row r="1938" spans="1:4" x14ac:dyDescent="0.25">
      <c r="A1938" s="30">
        <v>42128</v>
      </c>
      <c r="B1938" s="31" t="s">
        <v>29</v>
      </c>
      <c r="C1938" s="32">
        <v>232.5</v>
      </c>
      <c r="D1938" s="22" t="s">
        <v>40</v>
      </c>
    </row>
    <row r="1939" spans="1:4" x14ac:dyDescent="0.25">
      <c r="A1939" s="30">
        <v>42128</v>
      </c>
      <c r="B1939" s="31" t="s">
        <v>84</v>
      </c>
      <c r="C1939" s="32">
        <v>183.34999985620379</v>
      </c>
      <c r="D1939" s="22" t="s">
        <v>75</v>
      </c>
    </row>
    <row r="1940" spans="1:4" x14ac:dyDescent="0.25">
      <c r="A1940" s="30">
        <v>42128</v>
      </c>
      <c r="B1940" s="31" t="s">
        <v>83</v>
      </c>
      <c r="C1940" s="32">
        <v>755.24999940767884</v>
      </c>
      <c r="D1940" s="22" t="s">
        <v>75</v>
      </c>
    </row>
    <row r="1941" spans="1:4" x14ac:dyDescent="0.25">
      <c r="A1941" s="30">
        <v>42128</v>
      </c>
      <c r="B1941" s="31" t="s">
        <v>85</v>
      </c>
      <c r="C1941" s="32">
        <v>259.34999979659915</v>
      </c>
      <c r="D1941" s="22" t="s">
        <v>75</v>
      </c>
    </row>
    <row r="1942" spans="1:4" x14ac:dyDescent="0.25">
      <c r="A1942" s="30">
        <v>42131</v>
      </c>
      <c r="B1942" s="31" t="s">
        <v>85</v>
      </c>
      <c r="C1942" s="32">
        <v>412.5</v>
      </c>
      <c r="D1942" s="22" t="s">
        <v>40</v>
      </c>
    </row>
    <row r="1943" spans="1:4" x14ac:dyDescent="0.25">
      <c r="A1943" s="30">
        <v>42131</v>
      </c>
      <c r="B1943" s="31" t="s">
        <v>29</v>
      </c>
      <c r="C1943" s="32">
        <v>101.25</v>
      </c>
      <c r="D1943" s="22" t="s">
        <v>40</v>
      </c>
    </row>
    <row r="1944" spans="1:4" x14ac:dyDescent="0.25">
      <c r="A1944" s="30">
        <v>42131</v>
      </c>
      <c r="B1944" s="31" t="s">
        <v>85</v>
      </c>
      <c r="C1944" s="32">
        <v>390</v>
      </c>
      <c r="D1944" s="22" t="s">
        <v>40</v>
      </c>
    </row>
    <row r="1945" spans="1:4" x14ac:dyDescent="0.25">
      <c r="A1945" s="30">
        <v>42131</v>
      </c>
      <c r="B1945" s="31" t="s">
        <v>83</v>
      </c>
      <c r="C1945" s="32">
        <v>1800</v>
      </c>
      <c r="D1945" s="22" t="s">
        <v>40</v>
      </c>
    </row>
    <row r="1946" spans="1:4" x14ac:dyDescent="0.25">
      <c r="A1946" s="30">
        <v>42131</v>
      </c>
      <c r="B1946" s="31" t="s">
        <v>77</v>
      </c>
      <c r="C1946" s="32">
        <v>525</v>
      </c>
      <c r="D1946" s="22" t="s">
        <v>40</v>
      </c>
    </row>
    <row r="1947" spans="1:4" x14ac:dyDescent="0.25">
      <c r="A1947" s="30">
        <v>42131</v>
      </c>
      <c r="B1947" s="31" t="s">
        <v>84</v>
      </c>
      <c r="C1947" s="32">
        <v>300</v>
      </c>
      <c r="D1947" s="22" t="s">
        <v>40</v>
      </c>
    </row>
    <row r="1948" spans="1:4" x14ac:dyDescent="0.25">
      <c r="A1948" s="30">
        <v>42131</v>
      </c>
      <c r="B1948" s="31" t="s">
        <v>76</v>
      </c>
      <c r="C1948" s="32">
        <v>144</v>
      </c>
      <c r="D1948" s="22" t="s">
        <v>40</v>
      </c>
    </row>
    <row r="1949" spans="1:4" x14ac:dyDescent="0.25">
      <c r="A1949" s="30">
        <v>42131</v>
      </c>
      <c r="B1949" s="31" t="s">
        <v>84</v>
      </c>
      <c r="C1949" s="32">
        <v>336</v>
      </c>
      <c r="D1949" s="22" t="s">
        <v>40</v>
      </c>
    </row>
    <row r="1950" spans="1:4" x14ac:dyDescent="0.25">
      <c r="A1950" s="30">
        <v>42131</v>
      </c>
      <c r="B1950" s="31" t="s">
        <v>29</v>
      </c>
      <c r="C1950" s="32">
        <v>229.49999839067459</v>
      </c>
      <c r="D1950" s="22" t="s">
        <v>40</v>
      </c>
    </row>
    <row r="1951" spans="1:4" x14ac:dyDescent="0.25">
      <c r="A1951" s="30">
        <v>42131</v>
      </c>
      <c r="B1951" s="31" t="s">
        <v>77</v>
      </c>
      <c r="C1951" s="32">
        <v>285.59999799728394</v>
      </c>
      <c r="D1951" s="22" t="s">
        <v>40</v>
      </c>
    </row>
    <row r="1952" spans="1:4" x14ac:dyDescent="0.25">
      <c r="A1952" s="30">
        <v>42131</v>
      </c>
      <c r="B1952" s="31" t="s">
        <v>76</v>
      </c>
      <c r="C1952" s="32">
        <v>960</v>
      </c>
      <c r="D1952" s="22" t="s">
        <v>40</v>
      </c>
    </row>
    <row r="1953" spans="1:4" x14ac:dyDescent="0.25">
      <c r="A1953" s="30">
        <v>42131</v>
      </c>
      <c r="B1953" s="31" t="s">
        <v>29</v>
      </c>
      <c r="C1953" s="32">
        <v>72</v>
      </c>
      <c r="D1953" s="22" t="s">
        <v>40</v>
      </c>
    </row>
    <row r="1954" spans="1:4" x14ac:dyDescent="0.25">
      <c r="A1954" s="30">
        <v>42131</v>
      </c>
      <c r="B1954" s="31" t="s">
        <v>84</v>
      </c>
      <c r="C1954" s="32">
        <v>184</v>
      </c>
      <c r="D1954" s="22" t="s">
        <v>40</v>
      </c>
    </row>
    <row r="1955" spans="1:4" x14ac:dyDescent="0.25">
      <c r="A1955" s="30">
        <v>42131</v>
      </c>
      <c r="B1955" s="31" t="s">
        <v>77</v>
      </c>
      <c r="C1955" s="32">
        <v>70</v>
      </c>
      <c r="D1955" s="22" t="s">
        <v>40</v>
      </c>
    </row>
    <row r="1956" spans="1:4" x14ac:dyDescent="0.25">
      <c r="A1956" s="30">
        <v>42132</v>
      </c>
      <c r="B1956" s="31" t="s">
        <v>86</v>
      </c>
      <c r="C1956" s="32">
        <v>187.38</v>
      </c>
      <c r="D1956" s="22" t="s">
        <v>40</v>
      </c>
    </row>
    <row r="1957" spans="1:4" x14ac:dyDescent="0.25">
      <c r="A1957" s="30">
        <v>42132</v>
      </c>
      <c r="B1957" s="31" t="s">
        <v>29</v>
      </c>
      <c r="C1957" s="32">
        <v>108</v>
      </c>
      <c r="D1957" s="22" t="s">
        <v>40</v>
      </c>
    </row>
    <row r="1958" spans="1:4" x14ac:dyDescent="0.25">
      <c r="A1958" s="30">
        <v>42132</v>
      </c>
      <c r="B1958" s="31" t="s">
        <v>29</v>
      </c>
      <c r="C1958" s="32">
        <v>36</v>
      </c>
      <c r="D1958" s="22" t="s">
        <v>40</v>
      </c>
    </row>
    <row r="1959" spans="1:4" x14ac:dyDescent="0.25">
      <c r="A1959" s="30">
        <v>42132</v>
      </c>
      <c r="B1959" s="31" t="s">
        <v>79</v>
      </c>
      <c r="C1959" s="32">
        <v>550</v>
      </c>
      <c r="D1959" s="22" t="s">
        <v>40</v>
      </c>
    </row>
    <row r="1960" spans="1:4" x14ac:dyDescent="0.25">
      <c r="A1960" s="30">
        <v>42132</v>
      </c>
      <c r="B1960" s="31" t="s">
        <v>29</v>
      </c>
      <c r="C1960" s="32">
        <v>144</v>
      </c>
      <c r="D1960" s="22" t="s">
        <v>40</v>
      </c>
    </row>
    <row r="1961" spans="1:4" x14ac:dyDescent="0.25">
      <c r="A1961" s="30">
        <v>42132</v>
      </c>
      <c r="B1961" s="31" t="s">
        <v>76</v>
      </c>
      <c r="C1961" s="32">
        <v>185.685</v>
      </c>
      <c r="D1961" s="22" t="s">
        <v>40</v>
      </c>
    </row>
    <row r="1962" spans="1:4" x14ac:dyDescent="0.25">
      <c r="A1962" s="30">
        <v>42133</v>
      </c>
      <c r="B1962" s="31" t="s">
        <v>85</v>
      </c>
      <c r="C1962" s="32">
        <v>1200</v>
      </c>
      <c r="D1962" s="22" t="s">
        <v>40</v>
      </c>
    </row>
    <row r="1963" spans="1:4" x14ac:dyDescent="0.25">
      <c r="A1963" s="30">
        <v>42133</v>
      </c>
      <c r="B1963" s="31" t="s">
        <v>76</v>
      </c>
      <c r="C1963" s="32">
        <v>1237.9000000000001</v>
      </c>
      <c r="D1963" s="22" t="s">
        <v>40</v>
      </c>
    </row>
    <row r="1964" spans="1:4" x14ac:dyDescent="0.25">
      <c r="A1964" s="30">
        <v>42133</v>
      </c>
      <c r="B1964" s="31" t="s">
        <v>77</v>
      </c>
      <c r="C1964" s="32">
        <v>196</v>
      </c>
      <c r="D1964" s="22" t="s">
        <v>40</v>
      </c>
    </row>
    <row r="1965" spans="1:4" x14ac:dyDescent="0.25">
      <c r="A1965" s="30">
        <v>42133</v>
      </c>
      <c r="B1965" s="31" t="s">
        <v>83</v>
      </c>
      <c r="C1965" s="32">
        <v>3032.3999976217747</v>
      </c>
      <c r="D1965" s="22" t="s">
        <v>75</v>
      </c>
    </row>
    <row r="1966" spans="1:4" x14ac:dyDescent="0.25">
      <c r="A1966" s="30">
        <v>42133</v>
      </c>
      <c r="B1966" s="31" t="s">
        <v>29</v>
      </c>
      <c r="C1966" s="32">
        <v>1196.9999990612268</v>
      </c>
      <c r="D1966" s="22" t="s">
        <v>75</v>
      </c>
    </row>
    <row r="1967" spans="1:4" x14ac:dyDescent="0.25">
      <c r="A1967" s="30">
        <v>42133</v>
      </c>
      <c r="B1967" s="31" t="s">
        <v>79</v>
      </c>
      <c r="C1967" s="32">
        <v>451.5</v>
      </c>
      <c r="D1967" s="22" t="s">
        <v>75</v>
      </c>
    </row>
    <row r="1968" spans="1:4" x14ac:dyDescent="0.25">
      <c r="A1968" s="30">
        <v>42133</v>
      </c>
      <c r="B1968" s="31" t="s">
        <v>29</v>
      </c>
      <c r="C1968" s="32">
        <v>54</v>
      </c>
      <c r="D1968" s="22" t="s">
        <v>40</v>
      </c>
    </row>
    <row r="1969" spans="1:4" x14ac:dyDescent="0.25">
      <c r="A1969" s="30">
        <v>42133</v>
      </c>
      <c r="B1969" s="31" t="s">
        <v>84</v>
      </c>
      <c r="C1969" s="32">
        <v>256.5</v>
      </c>
      <c r="D1969" s="22" t="s">
        <v>40</v>
      </c>
    </row>
    <row r="1970" spans="1:4" x14ac:dyDescent="0.25">
      <c r="A1970" s="30">
        <v>42133</v>
      </c>
      <c r="B1970" s="31" t="s">
        <v>79</v>
      </c>
      <c r="C1970" s="32">
        <v>306</v>
      </c>
      <c r="D1970" s="22" t="s">
        <v>40</v>
      </c>
    </row>
    <row r="1971" spans="1:4" x14ac:dyDescent="0.25">
      <c r="A1971" s="30">
        <v>42134</v>
      </c>
      <c r="B1971" s="31" t="s">
        <v>83</v>
      </c>
      <c r="C1971" s="32">
        <v>600</v>
      </c>
      <c r="D1971" s="22" t="s">
        <v>40</v>
      </c>
    </row>
    <row r="1972" spans="1:4" x14ac:dyDescent="0.25">
      <c r="A1972" s="30">
        <v>42134</v>
      </c>
      <c r="B1972" s="31" t="s">
        <v>29</v>
      </c>
      <c r="C1972" s="32">
        <v>45</v>
      </c>
      <c r="D1972" s="22" t="s">
        <v>40</v>
      </c>
    </row>
    <row r="1973" spans="1:4" x14ac:dyDescent="0.25">
      <c r="A1973" s="30">
        <v>42134</v>
      </c>
      <c r="B1973" s="31" t="s">
        <v>84</v>
      </c>
      <c r="C1973" s="32">
        <v>503.49999960511923</v>
      </c>
      <c r="D1973" s="22" t="s">
        <v>40</v>
      </c>
    </row>
    <row r="1974" spans="1:4" x14ac:dyDescent="0.25">
      <c r="A1974" s="30">
        <v>42134</v>
      </c>
      <c r="B1974" s="31" t="s">
        <v>79</v>
      </c>
      <c r="C1974" s="32">
        <v>430</v>
      </c>
      <c r="D1974" s="22" t="s">
        <v>40</v>
      </c>
    </row>
    <row r="1975" spans="1:4" x14ac:dyDescent="0.25">
      <c r="A1975" s="30">
        <v>42134</v>
      </c>
      <c r="B1975" s="31" t="s">
        <v>86</v>
      </c>
      <c r="C1975" s="32">
        <v>436.99999965727329</v>
      </c>
      <c r="D1975" s="22" t="s">
        <v>40</v>
      </c>
    </row>
    <row r="1976" spans="1:4" x14ac:dyDescent="0.25">
      <c r="A1976" s="30">
        <v>42134</v>
      </c>
      <c r="B1976" s="31" t="s">
        <v>79</v>
      </c>
      <c r="C1976" s="32">
        <v>1162.7999990880489</v>
      </c>
      <c r="D1976" s="22" t="s">
        <v>40</v>
      </c>
    </row>
    <row r="1977" spans="1:4" x14ac:dyDescent="0.25">
      <c r="A1977" s="30">
        <v>42134</v>
      </c>
      <c r="B1977" s="31" t="s">
        <v>79</v>
      </c>
      <c r="C1977" s="32">
        <v>1225.4999990388751</v>
      </c>
      <c r="D1977" s="22" t="s">
        <v>40</v>
      </c>
    </row>
    <row r="1978" spans="1:4" x14ac:dyDescent="0.25">
      <c r="A1978" s="30">
        <v>42134</v>
      </c>
      <c r="B1978" s="31" t="s">
        <v>77</v>
      </c>
      <c r="C1978" s="32">
        <v>90</v>
      </c>
      <c r="D1978" s="22" t="s">
        <v>40</v>
      </c>
    </row>
    <row r="1979" spans="1:4" x14ac:dyDescent="0.25">
      <c r="A1979" s="30">
        <v>42134</v>
      </c>
      <c r="B1979" s="31" t="s">
        <v>77</v>
      </c>
      <c r="C1979" s="32">
        <v>56</v>
      </c>
      <c r="D1979" s="22" t="s">
        <v>40</v>
      </c>
    </row>
    <row r="1980" spans="1:4" x14ac:dyDescent="0.25">
      <c r="A1980" s="30">
        <v>42134</v>
      </c>
      <c r="B1980" s="31" t="s">
        <v>84</v>
      </c>
      <c r="C1980" s="32">
        <v>190</v>
      </c>
      <c r="D1980" s="22" t="s">
        <v>40</v>
      </c>
    </row>
    <row r="1981" spans="1:4" x14ac:dyDescent="0.25">
      <c r="A1981" s="30">
        <v>42134</v>
      </c>
      <c r="B1981" s="31" t="s">
        <v>86</v>
      </c>
      <c r="C1981" s="32">
        <v>25</v>
      </c>
      <c r="D1981" s="22" t="s">
        <v>40</v>
      </c>
    </row>
    <row r="1982" spans="1:4" x14ac:dyDescent="0.25">
      <c r="A1982" s="30">
        <v>42135</v>
      </c>
      <c r="B1982" s="31" t="s">
        <v>84</v>
      </c>
      <c r="C1982" s="32">
        <v>243.17999959737062</v>
      </c>
      <c r="D1982" s="22" t="s">
        <v>40</v>
      </c>
    </row>
    <row r="1983" spans="1:4" x14ac:dyDescent="0.25">
      <c r="A1983" s="30">
        <v>42135</v>
      </c>
      <c r="B1983" s="31" t="s">
        <v>84</v>
      </c>
      <c r="C1983" s="32">
        <v>388.35</v>
      </c>
      <c r="D1983" s="22" t="s">
        <v>40</v>
      </c>
    </row>
    <row r="1984" spans="1:4" x14ac:dyDescent="0.25">
      <c r="A1984" s="30">
        <v>42135</v>
      </c>
      <c r="B1984" s="31" t="s">
        <v>85</v>
      </c>
      <c r="C1984" s="32">
        <v>234</v>
      </c>
      <c r="D1984" s="22" t="s">
        <v>40</v>
      </c>
    </row>
    <row r="1985" spans="1:4" x14ac:dyDescent="0.25">
      <c r="A1985" s="30">
        <v>42135</v>
      </c>
      <c r="B1985" s="31" t="s">
        <v>79</v>
      </c>
      <c r="C1985" s="32">
        <v>187.5</v>
      </c>
      <c r="D1985" s="22" t="s">
        <v>75</v>
      </c>
    </row>
    <row r="1986" spans="1:4" x14ac:dyDescent="0.25">
      <c r="A1986" s="30">
        <v>42135</v>
      </c>
      <c r="B1986" s="31" t="s">
        <v>84</v>
      </c>
      <c r="C1986" s="32">
        <v>304</v>
      </c>
      <c r="D1986" s="22" t="s">
        <v>75</v>
      </c>
    </row>
    <row r="1987" spans="1:4" x14ac:dyDescent="0.25">
      <c r="A1987" s="30">
        <v>42138</v>
      </c>
      <c r="B1987" s="31" t="s">
        <v>85</v>
      </c>
      <c r="C1987" s="32">
        <v>250</v>
      </c>
      <c r="D1987" s="22" t="s">
        <v>75</v>
      </c>
    </row>
    <row r="1988" spans="1:4" x14ac:dyDescent="0.25">
      <c r="A1988" s="30">
        <v>42138</v>
      </c>
      <c r="B1988" s="31" t="s">
        <v>79</v>
      </c>
      <c r="C1988" s="32">
        <v>6050</v>
      </c>
      <c r="D1988" s="22" t="s">
        <v>75</v>
      </c>
    </row>
    <row r="1989" spans="1:4" x14ac:dyDescent="0.25">
      <c r="A1989" s="30">
        <v>42138</v>
      </c>
      <c r="B1989" s="31" t="s">
        <v>29</v>
      </c>
      <c r="C1989" s="32">
        <v>450</v>
      </c>
      <c r="D1989" s="22" t="s">
        <v>75</v>
      </c>
    </row>
    <row r="1990" spans="1:4" x14ac:dyDescent="0.25">
      <c r="A1990" s="30">
        <v>42138</v>
      </c>
      <c r="B1990" s="31" t="s">
        <v>79</v>
      </c>
      <c r="C1990" s="32">
        <v>760</v>
      </c>
      <c r="D1990" s="22" t="s">
        <v>40</v>
      </c>
    </row>
    <row r="1991" spans="1:4" x14ac:dyDescent="0.25">
      <c r="A1991" s="30">
        <v>42138</v>
      </c>
      <c r="B1991" s="31" t="s">
        <v>84</v>
      </c>
      <c r="C1991" s="32">
        <v>625</v>
      </c>
      <c r="D1991" s="22" t="s">
        <v>40</v>
      </c>
    </row>
    <row r="1992" spans="1:4" x14ac:dyDescent="0.25">
      <c r="A1992" s="30">
        <v>42138</v>
      </c>
      <c r="B1992" s="31" t="s">
        <v>77</v>
      </c>
      <c r="C1992" s="32">
        <v>190</v>
      </c>
      <c r="D1992" s="22" t="s">
        <v>40</v>
      </c>
    </row>
    <row r="1993" spans="1:4" x14ac:dyDescent="0.25">
      <c r="A1993" s="30">
        <v>42138</v>
      </c>
      <c r="B1993" s="31" t="s">
        <v>84</v>
      </c>
      <c r="C1993" s="32">
        <v>36</v>
      </c>
      <c r="D1993" s="22" t="s">
        <v>75</v>
      </c>
    </row>
    <row r="1994" spans="1:4" x14ac:dyDescent="0.25">
      <c r="A1994" s="30">
        <v>42138</v>
      </c>
      <c r="B1994" s="31" t="s">
        <v>86</v>
      </c>
      <c r="C1994" s="32">
        <v>40</v>
      </c>
      <c r="D1994" s="22" t="s">
        <v>75</v>
      </c>
    </row>
    <row r="1995" spans="1:4" x14ac:dyDescent="0.25">
      <c r="A1995" s="30">
        <v>42139</v>
      </c>
      <c r="B1995" s="31" t="s">
        <v>84</v>
      </c>
      <c r="C1995" s="32">
        <v>632.39999556541443</v>
      </c>
      <c r="D1995" s="22" t="s">
        <v>40</v>
      </c>
    </row>
    <row r="1996" spans="1:4" x14ac:dyDescent="0.25">
      <c r="A1996" s="30">
        <v>42139</v>
      </c>
      <c r="B1996" s="31" t="s">
        <v>29</v>
      </c>
      <c r="C1996" s="32">
        <v>156.75</v>
      </c>
      <c r="D1996" s="22" t="s">
        <v>40</v>
      </c>
    </row>
    <row r="1997" spans="1:4" x14ac:dyDescent="0.25">
      <c r="A1997" s="30">
        <v>42139</v>
      </c>
      <c r="B1997" s="31" t="s">
        <v>86</v>
      </c>
      <c r="C1997" s="32">
        <v>1215</v>
      </c>
      <c r="D1997" s="22" t="s">
        <v>40</v>
      </c>
    </row>
    <row r="1998" spans="1:4" x14ac:dyDescent="0.25">
      <c r="A1998" s="30">
        <v>42139</v>
      </c>
      <c r="B1998" s="31" t="s">
        <v>86</v>
      </c>
      <c r="C1998" s="32">
        <v>1967.49</v>
      </c>
      <c r="D1998" s="22" t="s">
        <v>40</v>
      </c>
    </row>
    <row r="1999" spans="1:4" x14ac:dyDescent="0.25">
      <c r="A1999" s="30">
        <v>42139</v>
      </c>
      <c r="B1999" s="31" t="s">
        <v>83</v>
      </c>
      <c r="C1999" s="32">
        <v>1749</v>
      </c>
      <c r="D1999" s="22" t="s">
        <v>40</v>
      </c>
    </row>
    <row r="2000" spans="1:4" x14ac:dyDescent="0.25">
      <c r="A2000" s="30">
        <v>42139</v>
      </c>
      <c r="B2000" s="31" t="s">
        <v>79</v>
      </c>
      <c r="C2000" s="32">
        <v>1218</v>
      </c>
      <c r="D2000" s="22" t="s">
        <v>40</v>
      </c>
    </row>
    <row r="2001" spans="1:4" x14ac:dyDescent="0.25">
      <c r="A2001" s="30">
        <v>42139</v>
      </c>
      <c r="B2001" s="31" t="s">
        <v>86</v>
      </c>
      <c r="C2001" s="32">
        <v>322</v>
      </c>
      <c r="D2001" s="22" t="s">
        <v>75</v>
      </c>
    </row>
    <row r="2002" spans="1:4" x14ac:dyDescent="0.25">
      <c r="A2002" s="30">
        <v>42139</v>
      </c>
      <c r="B2002" s="31" t="s">
        <v>79</v>
      </c>
      <c r="C2002" s="32">
        <v>1080</v>
      </c>
      <c r="D2002" s="22" t="s">
        <v>75</v>
      </c>
    </row>
    <row r="2003" spans="1:4" x14ac:dyDescent="0.25">
      <c r="A2003" s="30">
        <v>42139</v>
      </c>
      <c r="B2003" s="31" t="s">
        <v>83</v>
      </c>
      <c r="C2003" s="32">
        <v>120</v>
      </c>
      <c r="D2003" s="22" t="s">
        <v>40</v>
      </c>
    </row>
    <row r="2004" spans="1:4" x14ac:dyDescent="0.25">
      <c r="A2004" s="30">
        <v>42139</v>
      </c>
      <c r="B2004" s="31" t="s">
        <v>29</v>
      </c>
      <c r="C2004" s="32">
        <v>1380</v>
      </c>
      <c r="D2004" s="22" t="s">
        <v>40</v>
      </c>
    </row>
    <row r="2005" spans="1:4" x14ac:dyDescent="0.25">
      <c r="A2005" s="30">
        <v>42140</v>
      </c>
      <c r="B2005" s="31" t="s">
        <v>86</v>
      </c>
      <c r="C2005" s="32">
        <v>374.76</v>
      </c>
      <c r="D2005" s="22" t="s">
        <v>40</v>
      </c>
    </row>
    <row r="2006" spans="1:4" x14ac:dyDescent="0.25">
      <c r="A2006" s="30">
        <v>42140</v>
      </c>
      <c r="B2006" s="31" t="s">
        <v>79</v>
      </c>
      <c r="C2006" s="32">
        <v>75</v>
      </c>
      <c r="D2006" s="22" t="s">
        <v>40</v>
      </c>
    </row>
    <row r="2007" spans="1:4" x14ac:dyDescent="0.25">
      <c r="A2007" s="30">
        <v>42140</v>
      </c>
      <c r="B2007" s="31" t="s">
        <v>85</v>
      </c>
      <c r="C2007" s="32">
        <v>442.05</v>
      </c>
      <c r="D2007" s="22" t="s">
        <v>40</v>
      </c>
    </row>
    <row r="2008" spans="1:4" x14ac:dyDescent="0.25">
      <c r="A2008" s="30">
        <v>42140</v>
      </c>
      <c r="B2008" s="31" t="s">
        <v>79</v>
      </c>
      <c r="C2008" s="32">
        <v>1075</v>
      </c>
      <c r="D2008" s="22" t="s">
        <v>40</v>
      </c>
    </row>
    <row r="2009" spans="1:4" x14ac:dyDescent="0.25">
      <c r="A2009" s="30">
        <v>42140</v>
      </c>
      <c r="B2009" s="31" t="s">
        <v>29</v>
      </c>
      <c r="C2009" s="32">
        <v>161.9999997317791</v>
      </c>
      <c r="D2009" s="22" t="s">
        <v>75</v>
      </c>
    </row>
    <row r="2010" spans="1:4" x14ac:dyDescent="0.25">
      <c r="A2010" s="30">
        <v>42140</v>
      </c>
      <c r="B2010" s="31" t="s">
        <v>84</v>
      </c>
      <c r="C2010" s="32">
        <v>107.99999982118607</v>
      </c>
      <c r="D2010" s="22" t="s">
        <v>75</v>
      </c>
    </row>
    <row r="2011" spans="1:4" x14ac:dyDescent="0.25">
      <c r="A2011" s="30">
        <v>42140</v>
      </c>
      <c r="B2011" s="31" t="s">
        <v>84</v>
      </c>
      <c r="C2011" s="32">
        <v>500</v>
      </c>
      <c r="D2011" s="22" t="s">
        <v>40</v>
      </c>
    </row>
    <row r="2012" spans="1:4" x14ac:dyDescent="0.25">
      <c r="A2012" s="30">
        <v>42140</v>
      </c>
      <c r="B2012" s="31" t="s">
        <v>83</v>
      </c>
      <c r="C2012" s="32">
        <v>530</v>
      </c>
      <c r="D2012" s="22" t="s">
        <v>40</v>
      </c>
    </row>
    <row r="2013" spans="1:4" x14ac:dyDescent="0.25">
      <c r="A2013" s="30">
        <v>42141</v>
      </c>
      <c r="B2013" s="31" t="s">
        <v>29</v>
      </c>
      <c r="C2013" s="32">
        <v>101.25</v>
      </c>
      <c r="D2013" s="22" t="s">
        <v>40</v>
      </c>
    </row>
    <row r="2014" spans="1:4" x14ac:dyDescent="0.25">
      <c r="A2014" s="30">
        <v>42141</v>
      </c>
      <c r="B2014" s="31" t="s">
        <v>86</v>
      </c>
      <c r="C2014" s="32">
        <v>776.47500000000002</v>
      </c>
      <c r="D2014" s="22" t="s">
        <v>40</v>
      </c>
    </row>
    <row r="2015" spans="1:4" x14ac:dyDescent="0.25">
      <c r="A2015" s="30">
        <v>42141</v>
      </c>
      <c r="B2015" s="31" t="s">
        <v>76</v>
      </c>
      <c r="C2015" s="32">
        <v>840</v>
      </c>
      <c r="D2015" s="22" t="s">
        <v>40</v>
      </c>
    </row>
    <row r="2016" spans="1:4" x14ac:dyDescent="0.25">
      <c r="A2016" s="30">
        <v>42141</v>
      </c>
      <c r="B2016" s="31" t="s">
        <v>79</v>
      </c>
      <c r="C2016" s="32">
        <v>1320</v>
      </c>
      <c r="D2016" s="22" t="s">
        <v>40</v>
      </c>
    </row>
    <row r="2017" spans="1:4" x14ac:dyDescent="0.25">
      <c r="A2017" s="30">
        <v>42141</v>
      </c>
      <c r="B2017" s="31" t="s">
        <v>77</v>
      </c>
      <c r="C2017" s="32">
        <v>760</v>
      </c>
      <c r="D2017" s="22" t="s">
        <v>40</v>
      </c>
    </row>
    <row r="2018" spans="1:4" x14ac:dyDescent="0.25">
      <c r="A2018" s="30">
        <v>42141</v>
      </c>
      <c r="B2018" s="31" t="s">
        <v>85</v>
      </c>
      <c r="C2018" s="32">
        <v>526.79999999999995</v>
      </c>
      <c r="D2018" s="22" t="s">
        <v>40</v>
      </c>
    </row>
    <row r="2019" spans="1:4" x14ac:dyDescent="0.25">
      <c r="A2019" s="30">
        <v>42142</v>
      </c>
      <c r="B2019" s="31" t="s">
        <v>29</v>
      </c>
      <c r="C2019" s="32">
        <v>1425</v>
      </c>
      <c r="D2019" s="22" t="s">
        <v>75</v>
      </c>
    </row>
    <row r="2020" spans="1:4" x14ac:dyDescent="0.25">
      <c r="A2020" s="30">
        <v>42142</v>
      </c>
      <c r="B2020" s="31" t="s">
        <v>85</v>
      </c>
      <c r="C2020" s="32">
        <v>1494.5</v>
      </c>
      <c r="D2020" s="22" t="s">
        <v>75</v>
      </c>
    </row>
    <row r="2021" spans="1:4" x14ac:dyDescent="0.25">
      <c r="A2021" s="30">
        <v>42142</v>
      </c>
      <c r="B2021" s="31" t="s">
        <v>76</v>
      </c>
      <c r="C2021" s="32">
        <v>5570.55</v>
      </c>
      <c r="D2021" s="22" t="s">
        <v>75</v>
      </c>
    </row>
    <row r="2022" spans="1:4" x14ac:dyDescent="0.25">
      <c r="A2022" s="30">
        <v>42142</v>
      </c>
      <c r="B2022" s="31" t="s">
        <v>79</v>
      </c>
      <c r="C2022" s="32">
        <v>4125</v>
      </c>
      <c r="D2022" s="22" t="s">
        <v>75</v>
      </c>
    </row>
    <row r="2023" spans="1:4" x14ac:dyDescent="0.25">
      <c r="A2023" s="30">
        <v>42142</v>
      </c>
      <c r="B2023" s="31" t="s">
        <v>29</v>
      </c>
      <c r="C2023" s="32">
        <v>810</v>
      </c>
      <c r="D2023" s="22" t="s">
        <v>75</v>
      </c>
    </row>
    <row r="2024" spans="1:4" x14ac:dyDescent="0.25">
      <c r="A2024" s="30">
        <v>42142</v>
      </c>
      <c r="B2024" s="31" t="s">
        <v>84</v>
      </c>
      <c r="C2024" s="32">
        <v>480</v>
      </c>
      <c r="D2024" s="22" t="s">
        <v>75</v>
      </c>
    </row>
    <row r="2025" spans="1:4" x14ac:dyDescent="0.25">
      <c r="A2025" s="30">
        <v>42142</v>
      </c>
      <c r="B2025" s="31" t="s">
        <v>29</v>
      </c>
      <c r="C2025" s="32">
        <v>94.5</v>
      </c>
      <c r="D2025" s="22" t="s">
        <v>75</v>
      </c>
    </row>
    <row r="2026" spans="1:4" x14ac:dyDescent="0.25">
      <c r="A2026" s="30">
        <v>42142</v>
      </c>
      <c r="B2026" s="31" t="s">
        <v>77</v>
      </c>
      <c r="C2026" s="32">
        <v>665</v>
      </c>
      <c r="D2026" s="22" t="s">
        <v>75</v>
      </c>
    </row>
    <row r="2027" spans="1:4" x14ac:dyDescent="0.25">
      <c r="A2027" s="30">
        <v>42142</v>
      </c>
      <c r="B2027" s="31" t="s">
        <v>79</v>
      </c>
      <c r="C2027" s="32">
        <v>344</v>
      </c>
      <c r="D2027" s="22" t="s">
        <v>75</v>
      </c>
    </row>
    <row r="2028" spans="1:4" x14ac:dyDescent="0.25">
      <c r="A2028" s="30">
        <v>42142</v>
      </c>
      <c r="B2028" s="31" t="s">
        <v>84</v>
      </c>
      <c r="C2028" s="32">
        <v>665</v>
      </c>
      <c r="D2028" s="22" t="s">
        <v>40</v>
      </c>
    </row>
    <row r="2029" spans="1:4" x14ac:dyDescent="0.25">
      <c r="A2029" s="30">
        <v>42142</v>
      </c>
      <c r="B2029" s="31" t="s">
        <v>29</v>
      </c>
      <c r="C2029" s="32">
        <v>6587.5</v>
      </c>
      <c r="D2029" s="22" t="s">
        <v>40</v>
      </c>
    </row>
    <row r="2030" spans="1:4" x14ac:dyDescent="0.25">
      <c r="A2030" s="30">
        <v>42142</v>
      </c>
      <c r="B2030" s="31" t="s">
        <v>79</v>
      </c>
      <c r="C2030" s="32">
        <v>1650</v>
      </c>
      <c r="D2030" s="22" t="s">
        <v>40</v>
      </c>
    </row>
    <row r="2031" spans="1:4" x14ac:dyDescent="0.25">
      <c r="A2031" s="30">
        <v>42142</v>
      </c>
      <c r="B2031" s="31" t="s">
        <v>76</v>
      </c>
      <c r="C2031" s="32">
        <v>2066.3999965786934</v>
      </c>
      <c r="D2031" s="22" t="s">
        <v>75</v>
      </c>
    </row>
    <row r="2032" spans="1:4" x14ac:dyDescent="0.25">
      <c r="A2032" s="30">
        <v>42142</v>
      </c>
      <c r="B2032" s="31" t="s">
        <v>79</v>
      </c>
      <c r="C2032" s="32">
        <v>1166.3999980688095</v>
      </c>
      <c r="D2032" s="22" t="s">
        <v>75</v>
      </c>
    </row>
    <row r="2033" spans="1:4" x14ac:dyDescent="0.25">
      <c r="A2033" s="30">
        <v>42145</v>
      </c>
      <c r="B2033" s="31" t="s">
        <v>86</v>
      </c>
      <c r="C2033" s="32">
        <v>134.99999977648258</v>
      </c>
      <c r="D2033" s="22" t="s">
        <v>40</v>
      </c>
    </row>
    <row r="2034" spans="1:4" x14ac:dyDescent="0.25">
      <c r="A2034" s="30">
        <v>42145</v>
      </c>
      <c r="B2034" s="31" t="s">
        <v>85</v>
      </c>
      <c r="C2034" s="32">
        <v>233.4</v>
      </c>
      <c r="D2034" s="22" t="s">
        <v>40</v>
      </c>
    </row>
    <row r="2035" spans="1:4" x14ac:dyDescent="0.25">
      <c r="A2035" s="30">
        <v>42145</v>
      </c>
      <c r="B2035" s="31" t="s">
        <v>85</v>
      </c>
      <c r="C2035" s="32">
        <v>171</v>
      </c>
      <c r="D2035" s="22" t="s">
        <v>40</v>
      </c>
    </row>
    <row r="2036" spans="1:4" x14ac:dyDescent="0.25">
      <c r="A2036" s="30">
        <v>42145</v>
      </c>
      <c r="B2036" s="31" t="s">
        <v>29</v>
      </c>
      <c r="C2036" s="32">
        <v>180</v>
      </c>
      <c r="D2036" s="22" t="s">
        <v>40</v>
      </c>
    </row>
    <row r="2037" spans="1:4" x14ac:dyDescent="0.25">
      <c r="A2037" s="30">
        <v>42145</v>
      </c>
      <c r="B2037" s="31" t="s">
        <v>29</v>
      </c>
      <c r="C2037" s="32">
        <v>1080</v>
      </c>
      <c r="D2037" s="22" t="s">
        <v>40</v>
      </c>
    </row>
    <row r="2038" spans="1:4" x14ac:dyDescent="0.25">
      <c r="A2038" s="30">
        <v>42145</v>
      </c>
      <c r="B2038" s="31" t="s">
        <v>77</v>
      </c>
      <c r="C2038" s="32">
        <v>420</v>
      </c>
      <c r="D2038" s="22" t="s">
        <v>40</v>
      </c>
    </row>
    <row r="2039" spans="1:4" x14ac:dyDescent="0.25">
      <c r="A2039" s="30">
        <v>42145</v>
      </c>
      <c r="B2039" s="31" t="s">
        <v>76</v>
      </c>
      <c r="C2039" s="32">
        <v>74.5</v>
      </c>
      <c r="D2039" s="22" t="s">
        <v>40</v>
      </c>
    </row>
    <row r="2040" spans="1:4" x14ac:dyDescent="0.25">
      <c r="A2040" s="30">
        <v>42145</v>
      </c>
      <c r="B2040" s="31" t="s">
        <v>84</v>
      </c>
      <c r="C2040" s="32">
        <v>42</v>
      </c>
      <c r="D2040" s="22" t="s">
        <v>40</v>
      </c>
    </row>
    <row r="2041" spans="1:4" x14ac:dyDescent="0.25">
      <c r="A2041" s="30">
        <v>42145</v>
      </c>
      <c r="B2041" s="31" t="s">
        <v>79</v>
      </c>
      <c r="C2041" s="32">
        <v>1650</v>
      </c>
      <c r="D2041" s="22" t="s">
        <v>40</v>
      </c>
    </row>
    <row r="2042" spans="1:4" x14ac:dyDescent="0.25">
      <c r="A2042" s="30">
        <v>42146</v>
      </c>
      <c r="B2042" s="31" t="s">
        <v>29</v>
      </c>
      <c r="C2042" s="32">
        <v>60</v>
      </c>
      <c r="D2042" s="22" t="s">
        <v>75</v>
      </c>
    </row>
    <row r="2043" spans="1:4" x14ac:dyDescent="0.25">
      <c r="A2043" s="30">
        <v>42146</v>
      </c>
      <c r="B2043" s="31" t="s">
        <v>84</v>
      </c>
      <c r="C2043" s="32">
        <v>73.599999725818634</v>
      </c>
      <c r="D2043" s="22" t="s">
        <v>40</v>
      </c>
    </row>
    <row r="2044" spans="1:4" x14ac:dyDescent="0.25">
      <c r="A2044" s="30">
        <v>42146</v>
      </c>
      <c r="B2044" s="31" t="s">
        <v>77</v>
      </c>
      <c r="C2044" s="32">
        <v>14</v>
      </c>
      <c r="D2044" s="22" t="s">
        <v>40</v>
      </c>
    </row>
    <row r="2045" spans="1:4" x14ac:dyDescent="0.25">
      <c r="A2045" s="30">
        <v>42146</v>
      </c>
      <c r="B2045" s="31" t="s">
        <v>79</v>
      </c>
      <c r="C2045" s="32">
        <v>645</v>
      </c>
      <c r="D2045" s="22" t="s">
        <v>40</v>
      </c>
    </row>
    <row r="2046" spans="1:4" x14ac:dyDescent="0.25">
      <c r="A2046" s="30">
        <v>42146</v>
      </c>
      <c r="B2046" s="31" t="s">
        <v>83</v>
      </c>
      <c r="C2046" s="32">
        <v>912</v>
      </c>
      <c r="D2046" s="22" t="s">
        <v>40</v>
      </c>
    </row>
    <row r="2047" spans="1:4" x14ac:dyDescent="0.25">
      <c r="A2047" s="30">
        <v>42146</v>
      </c>
      <c r="B2047" s="31" t="s">
        <v>29</v>
      </c>
      <c r="C2047" s="32">
        <v>432</v>
      </c>
      <c r="D2047" s="22" t="s">
        <v>40</v>
      </c>
    </row>
    <row r="2048" spans="1:4" x14ac:dyDescent="0.25">
      <c r="A2048" s="30">
        <v>42146</v>
      </c>
      <c r="B2048" s="31" t="s">
        <v>86</v>
      </c>
      <c r="C2048" s="32">
        <v>1200</v>
      </c>
      <c r="D2048" s="22" t="s">
        <v>40</v>
      </c>
    </row>
    <row r="2049" spans="1:4" x14ac:dyDescent="0.25">
      <c r="A2049" s="30">
        <v>42146</v>
      </c>
      <c r="B2049" s="31" t="s">
        <v>77</v>
      </c>
      <c r="C2049" s="32">
        <v>546</v>
      </c>
      <c r="D2049" s="22" t="s">
        <v>40</v>
      </c>
    </row>
    <row r="2050" spans="1:4" x14ac:dyDescent="0.25">
      <c r="A2050" s="30">
        <v>42147</v>
      </c>
      <c r="B2050" s="31" t="s">
        <v>86</v>
      </c>
      <c r="C2050" s="32">
        <v>200</v>
      </c>
      <c r="D2050" s="22" t="s">
        <v>40</v>
      </c>
    </row>
    <row r="2051" spans="1:4" x14ac:dyDescent="0.25">
      <c r="A2051" s="30">
        <v>42147</v>
      </c>
      <c r="B2051" s="31" t="s">
        <v>29</v>
      </c>
      <c r="C2051" s="32">
        <v>455.99999830126762</v>
      </c>
      <c r="D2051" s="22" t="s">
        <v>40</v>
      </c>
    </row>
    <row r="2052" spans="1:4" x14ac:dyDescent="0.25">
      <c r="A2052" s="30">
        <v>42147</v>
      </c>
      <c r="B2052" s="31" t="s">
        <v>85</v>
      </c>
      <c r="C2052" s="32">
        <v>1317</v>
      </c>
      <c r="D2052" s="22" t="s">
        <v>40</v>
      </c>
    </row>
    <row r="2053" spans="1:4" x14ac:dyDescent="0.25">
      <c r="A2053" s="30">
        <v>42147</v>
      </c>
      <c r="B2053" s="31" t="s">
        <v>85</v>
      </c>
      <c r="C2053" s="32">
        <v>291.75</v>
      </c>
      <c r="D2053" s="22" t="s">
        <v>40</v>
      </c>
    </row>
    <row r="2054" spans="1:4" x14ac:dyDescent="0.25">
      <c r="A2054" s="30">
        <v>42147</v>
      </c>
      <c r="B2054" s="31" t="s">
        <v>85</v>
      </c>
      <c r="C2054" s="32">
        <v>114</v>
      </c>
      <c r="D2054" s="22" t="s">
        <v>40</v>
      </c>
    </row>
    <row r="2055" spans="1:4" x14ac:dyDescent="0.25">
      <c r="A2055" s="30">
        <v>42147</v>
      </c>
      <c r="B2055" s="31" t="s">
        <v>79</v>
      </c>
      <c r="C2055" s="32">
        <v>210</v>
      </c>
      <c r="D2055" s="22" t="s">
        <v>75</v>
      </c>
    </row>
    <row r="2056" spans="1:4" x14ac:dyDescent="0.25">
      <c r="A2056" s="30">
        <v>42148</v>
      </c>
      <c r="B2056" s="31" t="s">
        <v>86</v>
      </c>
      <c r="C2056" s="32">
        <v>591.6</v>
      </c>
      <c r="D2056" s="22" t="s">
        <v>40</v>
      </c>
    </row>
    <row r="2057" spans="1:4" x14ac:dyDescent="0.25">
      <c r="A2057" s="30">
        <v>42148</v>
      </c>
      <c r="B2057" s="31" t="s">
        <v>79</v>
      </c>
      <c r="C2057" s="32">
        <v>37.5</v>
      </c>
      <c r="D2057" s="22" t="s">
        <v>75</v>
      </c>
    </row>
    <row r="2058" spans="1:4" x14ac:dyDescent="0.25">
      <c r="A2058" s="30">
        <v>42148</v>
      </c>
      <c r="B2058" s="31" t="s">
        <v>83</v>
      </c>
      <c r="C2058" s="32">
        <v>1272</v>
      </c>
      <c r="D2058" s="22" t="s">
        <v>75</v>
      </c>
    </row>
    <row r="2059" spans="1:4" x14ac:dyDescent="0.25">
      <c r="A2059" s="30">
        <v>42148</v>
      </c>
      <c r="B2059" s="31" t="s">
        <v>79</v>
      </c>
      <c r="C2059" s="32">
        <v>721.99999943375587</v>
      </c>
      <c r="D2059" s="22" t="s">
        <v>40</v>
      </c>
    </row>
    <row r="2060" spans="1:4" x14ac:dyDescent="0.25">
      <c r="A2060" s="30">
        <v>42148</v>
      </c>
      <c r="B2060" s="31" t="s">
        <v>79</v>
      </c>
      <c r="C2060" s="32">
        <v>455.99999964237213</v>
      </c>
      <c r="D2060" s="22" t="s">
        <v>40</v>
      </c>
    </row>
    <row r="2061" spans="1:4" x14ac:dyDescent="0.25">
      <c r="A2061" s="30">
        <v>42148</v>
      </c>
      <c r="B2061" s="31" t="s">
        <v>29</v>
      </c>
      <c r="C2061" s="32">
        <v>307.79999975860119</v>
      </c>
      <c r="D2061" s="22" t="s">
        <v>40</v>
      </c>
    </row>
    <row r="2062" spans="1:4" x14ac:dyDescent="0.25">
      <c r="A2062" s="30">
        <v>42149</v>
      </c>
      <c r="B2062" s="31" t="s">
        <v>29</v>
      </c>
      <c r="C2062" s="32">
        <v>337.5</v>
      </c>
      <c r="D2062" s="22" t="s">
        <v>75</v>
      </c>
    </row>
    <row r="2063" spans="1:4" x14ac:dyDescent="0.25">
      <c r="A2063" s="30">
        <v>42149</v>
      </c>
      <c r="B2063" s="31" t="s">
        <v>85</v>
      </c>
      <c r="C2063" s="32">
        <v>480.375</v>
      </c>
      <c r="D2063" s="22" t="s">
        <v>75</v>
      </c>
    </row>
    <row r="2064" spans="1:4" x14ac:dyDescent="0.25">
      <c r="A2064" s="30">
        <v>42149</v>
      </c>
      <c r="B2064" s="31" t="s">
        <v>86</v>
      </c>
      <c r="C2064" s="32">
        <v>525</v>
      </c>
      <c r="D2064" s="22" t="s">
        <v>75</v>
      </c>
    </row>
    <row r="2065" spans="1:4" x14ac:dyDescent="0.25">
      <c r="A2065" s="30">
        <v>42149</v>
      </c>
      <c r="B2065" s="31" t="s">
        <v>29</v>
      </c>
      <c r="C2065" s="32">
        <v>151.99999943375587</v>
      </c>
      <c r="D2065" s="22" t="s">
        <v>40</v>
      </c>
    </row>
    <row r="2066" spans="1:4" x14ac:dyDescent="0.25">
      <c r="A2066" s="30">
        <v>42149</v>
      </c>
      <c r="B2066" s="31" t="s">
        <v>79</v>
      </c>
      <c r="C2066" s="32">
        <v>121.5999995470047</v>
      </c>
      <c r="D2066" s="22" t="s">
        <v>40</v>
      </c>
    </row>
    <row r="2067" spans="1:4" x14ac:dyDescent="0.25">
      <c r="A2067" s="30">
        <v>42152</v>
      </c>
      <c r="B2067" s="31" t="s">
        <v>29</v>
      </c>
      <c r="C2067" s="32">
        <v>809.99999865889549</v>
      </c>
      <c r="D2067" s="22" t="s">
        <v>40</v>
      </c>
    </row>
    <row r="2068" spans="1:4" x14ac:dyDescent="0.25">
      <c r="A2068" s="30">
        <v>42152</v>
      </c>
      <c r="B2068" s="31" t="s">
        <v>29</v>
      </c>
      <c r="C2068" s="32">
        <v>35.999999865889549</v>
      </c>
      <c r="D2068" s="22" t="s">
        <v>75</v>
      </c>
    </row>
    <row r="2069" spans="1:4" x14ac:dyDescent="0.25">
      <c r="A2069" s="30">
        <v>42152</v>
      </c>
      <c r="B2069" s="31" t="s">
        <v>29</v>
      </c>
      <c r="C2069" s="32">
        <v>1103.9999958872795</v>
      </c>
      <c r="D2069" s="22" t="s">
        <v>40</v>
      </c>
    </row>
    <row r="2070" spans="1:4" x14ac:dyDescent="0.25">
      <c r="A2070" s="30">
        <v>42152</v>
      </c>
      <c r="B2070" s="31" t="s">
        <v>85</v>
      </c>
      <c r="C2070" s="32">
        <v>227.99999915063381</v>
      </c>
      <c r="D2070" s="22" t="s">
        <v>40</v>
      </c>
    </row>
    <row r="2071" spans="1:4" x14ac:dyDescent="0.25">
      <c r="A2071" s="30">
        <v>42152</v>
      </c>
      <c r="B2071" s="31" t="s">
        <v>84</v>
      </c>
      <c r="C2071" s="32">
        <v>1749.999993480742</v>
      </c>
      <c r="D2071" s="22" t="s">
        <v>40</v>
      </c>
    </row>
    <row r="2072" spans="1:4" x14ac:dyDescent="0.25">
      <c r="A2072" s="30">
        <v>42152</v>
      </c>
      <c r="B2072" s="31" t="s">
        <v>79</v>
      </c>
      <c r="C2072" s="32">
        <v>640</v>
      </c>
      <c r="D2072" s="22" t="s">
        <v>40</v>
      </c>
    </row>
    <row r="2073" spans="1:4" x14ac:dyDescent="0.25">
      <c r="A2073" s="30">
        <v>42152</v>
      </c>
      <c r="B2073" s="31" t="s">
        <v>77</v>
      </c>
      <c r="C2073" s="32">
        <v>664.99999752268195</v>
      </c>
      <c r="D2073" s="22" t="s">
        <v>40</v>
      </c>
    </row>
    <row r="2074" spans="1:4" x14ac:dyDescent="0.25">
      <c r="A2074" s="30">
        <v>42153</v>
      </c>
      <c r="B2074" s="31" t="s">
        <v>79</v>
      </c>
      <c r="C2074" s="32">
        <v>25</v>
      </c>
      <c r="D2074" s="22" t="s">
        <v>40</v>
      </c>
    </row>
    <row r="2075" spans="1:4" x14ac:dyDescent="0.25">
      <c r="A2075" s="30">
        <v>42153</v>
      </c>
      <c r="B2075" s="31" t="s">
        <v>29</v>
      </c>
      <c r="C2075" s="32">
        <v>280</v>
      </c>
      <c r="D2075" s="22" t="s">
        <v>40</v>
      </c>
    </row>
    <row r="2076" spans="1:4" x14ac:dyDescent="0.25">
      <c r="A2076" s="30">
        <v>42153</v>
      </c>
      <c r="B2076" s="31" t="s">
        <v>29</v>
      </c>
      <c r="C2076" s="32">
        <v>67.5</v>
      </c>
      <c r="D2076" s="22" t="s">
        <v>75</v>
      </c>
    </row>
    <row r="2077" spans="1:4" x14ac:dyDescent="0.25">
      <c r="A2077" s="30">
        <v>42153</v>
      </c>
      <c r="B2077" s="31" t="s">
        <v>86</v>
      </c>
      <c r="C2077" s="32">
        <v>210</v>
      </c>
      <c r="D2077" s="22" t="s">
        <v>75</v>
      </c>
    </row>
    <row r="2078" spans="1:4" x14ac:dyDescent="0.25">
      <c r="A2078" s="30">
        <v>42153</v>
      </c>
      <c r="B2078" s="31" t="s">
        <v>83</v>
      </c>
      <c r="C2078" s="32">
        <v>1060</v>
      </c>
      <c r="D2078" s="22" t="s">
        <v>75</v>
      </c>
    </row>
    <row r="2079" spans="1:4" x14ac:dyDescent="0.25">
      <c r="A2079" s="30">
        <v>42153</v>
      </c>
      <c r="B2079" s="31" t="s">
        <v>77</v>
      </c>
      <c r="C2079" s="32">
        <v>390</v>
      </c>
      <c r="D2079" s="22" t="s">
        <v>75</v>
      </c>
    </row>
    <row r="2080" spans="1:4" x14ac:dyDescent="0.25">
      <c r="A2080" s="30">
        <v>42153</v>
      </c>
      <c r="B2080" s="31" t="s">
        <v>83</v>
      </c>
      <c r="C2080" s="32">
        <v>1200</v>
      </c>
      <c r="D2080" s="22" t="s">
        <v>40</v>
      </c>
    </row>
    <row r="2081" spans="1:4" x14ac:dyDescent="0.25">
      <c r="A2081" s="30">
        <v>42153</v>
      </c>
      <c r="B2081" s="31" t="s">
        <v>76</v>
      </c>
      <c r="C2081" s="32">
        <v>840</v>
      </c>
      <c r="D2081" s="22" t="s">
        <v>40</v>
      </c>
    </row>
    <row r="2082" spans="1:4" x14ac:dyDescent="0.25">
      <c r="A2082" s="30">
        <v>42153</v>
      </c>
      <c r="B2082" s="31" t="s">
        <v>79</v>
      </c>
      <c r="C2082" s="32">
        <v>1700</v>
      </c>
      <c r="D2082" s="22" t="s">
        <v>40</v>
      </c>
    </row>
    <row r="2083" spans="1:4" x14ac:dyDescent="0.25">
      <c r="A2083" s="30">
        <v>42154</v>
      </c>
      <c r="B2083" s="31" t="s">
        <v>29</v>
      </c>
      <c r="C2083" s="32">
        <v>45</v>
      </c>
      <c r="D2083" s="22" t="s">
        <v>40</v>
      </c>
    </row>
    <row r="2084" spans="1:4" x14ac:dyDescent="0.25">
      <c r="A2084" s="30">
        <v>42154</v>
      </c>
      <c r="B2084" s="31" t="s">
        <v>86</v>
      </c>
      <c r="C2084" s="32">
        <v>30</v>
      </c>
      <c r="D2084" s="22" t="s">
        <v>75</v>
      </c>
    </row>
    <row r="2085" spans="1:4" x14ac:dyDescent="0.25">
      <c r="A2085" s="30">
        <v>42154</v>
      </c>
      <c r="B2085" s="31" t="s">
        <v>79</v>
      </c>
      <c r="C2085" s="32">
        <v>714</v>
      </c>
      <c r="D2085" s="22" t="s">
        <v>75</v>
      </c>
    </row>
    <row r="2086" spans="1:4" x14ac:dyDescent="0.25">
      <c r="A2086" s="30">
        <v>42154</v>
      </c>
      <c r="B2086" s="31" t="s">
        <v>85</v>
      </c>
      <c r="C2086" s="32">
        <v>114</v>
      </c>
      <c r="D2086" s="22" t="s">
        <v>75</v>
      </c>
    </row>
    <row r="2087" spans="1:4" x14ac:dyDescent="0.25">
      <c r="A2087" s="30">
        <v>42154</v>
      </c>
      <c r="B2087" s="31" t="s">
        <v>84</v>
      </c>
      <c r="C2087" s="32">
        <v>180</v>
      </c>
      <c r="D2087" s="22" t="s">
        <v>40</v>
      </c>
    </row>
    <row r="2088" spans="1:4" x14ac:dyDescent="0.25">
      <c r="A2088" s="30">
        <v>42154</v>
      </c>
      <c r="B2088" s="31" t="s">
        <v>76</v>
      </c>
      <c r="C2088" s="32">
        <v>468</v>
      </c>
      <c r="D2088" s="22" t="s">
        <v>40</v>
      </c>
    </row>
    <row r="2089" spans="1:4" x14ac:dyDescent="0.25">
      <c r="A2089" s="30">
        <v>42154</v>
      </c>
      <c r="B2089" s="31" t="s">
        <v>79</v>
      </c>
      <c r="C2089" s="32">
        <v>1190</v>
      </c>
      <c r="D2089" s="22" t="s">
        <v>40</v>
      </c>
    </row>
    <row r="2090" spans="1:4" x14ac:dyDescent="0.25">
      <c r="A2090" s="30">
        <v>42155</v>
      </c>
      <c r="B2090" s="31" t="s">
        <v>79</v>
      </c>
      <c r="C2090" s="32">
        <v>136</v>
      </c>
      <c r="D2090" s="22" t="s">
        <v>40</v>
      </c>
    </row>
    <row r="2091" spans="1:4" x14ac:dyDescent="0.25">
      <c r="A2091" s="30">
        <v>42155</v>
      </c>
      <c r="B2091" s="31" t="s">
        <v>85</v>
      </c>
      <c r="C2091" s="32">
        <v>130</v>
      </c>
      <c r="D2091" s="22" t="s">
        <v>40</v>
      </c>
    </row>
    <row r="2092" spans="1:4" x14ac:dyDescent="0.25">
      <c r="A2092" s="30">
        <v>42155</v>
      </c>
      <c r="B2092" s="31" t="s">
        <v>79</v>
      </c>
      <c r="C2092" s="32">
        <v>510</v>
      </c>
      <c r="D2092" s="22" t="s">
        <v>40</v>
      </c>
    </row>
    <row r="2093" spans="1:4" x14ac:dyDescent="0.25">
      <c r="A2093" s="30">
        <v>42155</v>
      </c>
      <c r="B2093" s="31" t="s">
        <v>76</v>
      </c>
      <c r="C2093" s="32">
        <v>262.39999902248383</v>
      </c>
      <c r="D2093" s="22" t="s">
        <v>40</v>
      </c>
    </row>
    <row r="2094" spans="1:4" x14ac:dyDescent="0.25">
      <c r="A2094" s="30">
        <v>42155</v>
      </c>
      <c r="B2094" s="31" t="s">
        <v>29</v>
      </c>
      <c r="C2094" s="32">
        <v>143.9999994635582</v>
      </c>
      <c r="D2094" s="22" t="s">
        <v>40</v>
      </c>
    </row>
    <row r="2095" spans="1:4" x14ac:dyDescent="0.25">
      <c r="A2095" s="30">
        <v>42155</v>
      </c>
      <c r="B2095" s="31" t="s">
        <v>29</v>
      </c>
      <c r="C2095" s="32">
        <v>420</v>
      </c>
      <c r="D2095" s="22" t="s">
        <v>40</v>
      </c>
    </row>
    <row r="2096" spans="1:4" x14ac:dyDescent="0.25">
      <c r="A2096" s="30">
        <v>42155</v>
      </c>
      <c r="B2096" s="31" t="s">
        <v>84</v>
      </c>
      <c r="C2096" s="32">
        <v>662.39999890327454</v>
      </c>
      <c r="D2096" s="22" t="s">
        <v>40</v>
      </c>
    </row>
    <row r="2097" spans="1:4" x14ac:dyDescent="0.25">
      <c r="A2097" s="30">
        <v>42155</v>
      </c>
      <c r="B2097" s="31" t="s">
        <v>84</v>
      </c>
      <c r="C2097" s="32">
        <v>260.54999956861138</v>
      </c>
      <c r="D2097" s="22" t="s">
        <v>40</v>
      </c>
    </row>
    <row r="2098" spans="1:4" x14ac:dyDescent="0.25">
      <c r="A2098" s="30">
        <v>42156</v>
      </c>
      <c r="B2098" s="31" t="s">
        <v>76</v>
      </c>
      <c r="C2098" s="32">
        <v>2702.6999955251813</v>
      </c>
      <c r="D2098" s="22" t="s">
        <v>40</v>
      </c>
    </row>
    <row r="2099" spans="1:4" x14ac:dyDescent="0.25">
      <c r="A2099" s="30">
        <v>42156</v>
      </c>
      <c r="B2099" s="31" t="s">
        <v>84</v>
      </c>
      <c r="C2099" s="32">
        <v>115.8</v>
      </c>
      <c r="D2099" s="22" t="s">
        <v>40</v>
      </c>
    </row>
    <row r="2100" spans="1:4" x14ac:dyDescent="0.25">
      <c r="A2100" s="30">
        <v>42156</v>
      </c>
      <c r="B2100" s="31" t="s">
        <v>76</v>
      </c>
      <c r="C2100" s="32">
        <v>737.99999877810478</v>
      </c>
      <c r="D2100" s="22" t="s">
        <v>40</v>
      </c>
    </row>
    <row r="2101" spans="1:4" x14ac:dyDescent="0.25">
      <c r="A2101" s="30">
        <v>42156</v>
      </c>
      <c r="B2101" s="31" t="s">
        <v>76</v>
      </c>
      <c r="C2101" s="32">
        <v>86.399999856948853</v>
      </c>
      <c r="D2101" s="22" t="s">
        <v>40</v>
      </c>
    </row>
    <row r="2102" spans="1:4" x14ac:dyDescent="0.25">
      <c r="A2102" s="30">
        <v>42156</v>
      </c>
      <c r="B2102" s="31" t="s">
        <v>86</v>
      </c>
      <c r="C2102" s="32">
        <v>687.5</v>
      </c>
      <c r="D2102" s="22" t="s">
        <v>40</v>
      </c>
    </row>
    <row r="2103" spans="1:4" x14ac:dyDescent="0.25">
      <c r="A2103" s="30">
        <v>42156</v>
      </c>
      <c r="B2103" s="31" t="s">
        <v>84</v>
      </c>
      <c r="C2103" s="32">
        <v>77.67</v>
      </c>
      <c r="D2103" s="22" t="s">
        <v>40</v>
      </c>
    </row>
    <row r="2104" spans="1:4" x14ac:dyDescent="0.25">
      <c r="A2104" s="30">
        <v>42156</v>
      </c>
      <c r="B2104" s="31" t="s">
        <v>76</v>
      </c>
      <c r="C2104" s="32">
        <v>111.75</v>
      </c>
      <c r="D2104" s="22" t="s">
        <v>40</v>
      </c>
    </row>
    <row r="2105" spans="1:4" x14ac:dyDescent="0.25">
      <c r="A2105" s="30">
        <v>42156</v>
      </c>
      <c r="B2105" s="31" t="s">
        <v>86</v>
      </c>
      <c r="C2105" s="32">
        <v>52.35</v>
      </c>
      <c r="D2105" s="22" t="s">
        <v>75</v>
      </c>
    </row>
    <row r="2106" spans="1:4" x14ac:dyDescent="0.25">
      <c r="A2106" s="30">
        <v>42156</v>
      </c>
      <c r="B2106" s="31" t="s">
        <v>86</v>
      </c>
      <c r="C2106" s="32">
        <v>386.4</v>
      </c>
      <c r="D2106" s="22" t="s">
        <v>75</v>
      </c>
    </row>
    <row r="2107" spans="1:4" x14ac:dyDescent="0.25">
      <c r="A2107" s="30">
        <v>42156</v>
      </c>
      <c r="B2107" s="31" t="s">
        <v>29</v>
      </c>
      <c r="C2107" s="32">
        <v>490</v>
      </c>
      <c r="D2107" s="22" t="s">
        <v>75</v>
      </c>
    </row>
    <row r="2108" spans="1:4" x14ac:dyDescent="0.25">
      <c r="A2108" s="30">
        <v>42159</v>
      </c>
      <c r="B2108" s="31" t="s">
        <v>84</v>
      </c>
      <c r="C2108" s="32">
        <v>86.85</v>
      </c>
      <c r="D2108" s="22" t="s">
        <v>40</v>
      </c>
    </row>
    <row r="2109" spans="1:4" x14ac:dyDescent="0.25">
      <c r="A2109" s="30">
        <v>42159</v>
      </c>
      <c r="B2109" s="31" t="s">
        <v>83</v>
      </c>
      <c r="C2109" s="32">
        <v>310.07999782562257</v>
      </c>
      <c r="D2109" s="22" t="s">
        <v>40</v>
      </c>
    </row>
    <row r="2110" spans="1:4" x14ac:dyDescent="0.25">
      <c r="A2110" s="30">
        <v>42159</v>
      </c>
      <c r="B2110" s="31" t="s">
        <v>29</v>
      </c>
      <c r="C2110" s="32">
        <v>1407.5999901294708</v>
      </c>
      <c r="D2110" s="22" t="s">
        <v>40</v>
      </c>
    </row>
    <row r="2111" spans="1:4" x14ac:dyDescent="0.25">
      <c r="A2111" s="30">
        <v>42159</v>
      </c>
      <c r="B2111" s="31" t="s">
        <v>85</v>
      </c>
      <c r="C2111" s="32">
        <v>309.39999783039093</v>
      </c>
      <c r="D2111" s="22" t="s">
        <v>40</v>
      </c>
    </row>
    <row r="2112" spans="1:4" x14ac:dyDescent="0.25">
      <c r="A2112" s="30">
        <v>42159</v>
      </c>
      <c r="B2112" s="31" t="s">
        <v>29</v>
      </c>
      <c r="C2112" s="32">
        <v>360</v>
      </c>
      <c r="D2112" s="22" t="s">
        <v>40</v>
      </c>
    </row>
    <row r="2113" spans="1:4" x14ac:dyDescent="0.25">
      <c r="A2113" s="30">
        <v>42160</v>
      </c>
      <c r="B2113" s="31" t="s">
        <v>29</v>
      </c>
      <c r="C2113" s="32">
        <v>611.99999570846558</v>
      </c>
      <c r="D2113" s="22" t="s">
        <v>40</v>
      </c>
    </row>
    <row r="2114" spans="1:4" x14ac:dyDescent="0.25">
      <c r="A2114" s="30">
        <v>42160</v>
      </c>
      <c r="B2114" s="31" t="s">
        <v>29</v>
      </c>
      <c r="C2114" s="32">
        <v>322.9999977350235</v>
      </c>
      <c r="D2114" s="22" t="s">
        <v>40</v>
      </c>
    </row>
    <row r="2115" spans="1:4" x14ac:dyDescent="0.25">
      <c r="A2115" s="30">
        <v>42160</v>
      </c>
      <c r="B2115" s="31" t="s">
        <v>86</v>
      </c>
      <c r="C2115" s="32">
        <v>444.97499687969685</v>
      </c>
      <c r="D2115" s="22" t="s">
        <v>40</v>
      </c>
    </row>
    <row r="2116" spans="1:4" x14ac:dyDescent="0.25">
      <c r="A2116" s="30">
        <v>42160</v>
      </c>
      <c r="B2116" s="31" t="s">
        <v>79</v>
      </c>
      <c r="C2116" s="32">
        <v>250</v>
      </c>
      <c r="D2116" s="22" t="s">
        <v>40</v>
      </c>
    </row>
    <row r="2117" spans="1:4" x14ac:dyDescent="0.25">
      <c r="A2117" s="30">
        <v>42160</v>
      </c>
      <c r="B2117" s="31" t="s">
        <v>83</v>
      </c>
      <c r="C2117" s="32">
        <v>427.49999966472387</v>
      </c>
      <c r="D2117" s="22" t="s">
        <v>40</v>
      </c>
    </row>
    <row r="2118" spans="1:4" x14ac:dyDescent="0.25">
      <c r="A2118" s="30">
        <v>42160</v>
      </c>
      <c r="B2118" s="31" t="s">
        <v>84</v>
      </c>
      <c r="C2118" s="32">
        <v>56.999999955296516</v>
      </c>
      <c r="D2118" s="22" t="s">
        <v>40</v>
      </c>
    </row>
    <row r="2119" spans="1:4" x14ac:dyDescent="0.25">
      <c r="A2119" s="30">
        <v>42160</v>
      </c>
      <c r="B2119" s="31" t="s">
        <v>29</v>
      </c>
      <c r="C2119" s="32">
        <v>152</v>
      </c>
      <c r="D2119" s="22" t="s">
        <v>40</v>
      </c>
    </row>
    <row r="2120" spans="1:4" x14ac:dyDescent="0.25">
      <c r="A2120" s="30">
        <v>42160</v>
      </c>
      <c r="B2120" s="31" t="s">
        <v>84</v>
      </c>
      <c r="C2120" s="32">
        <v>386</v>
      </c>
      <c r="D2120" s="22" t="s">
        <v>40</v>
      </c>
    </row>
    <row r="2121" spans="1:4" x14ac:dyDescent="0.25">
      <c r="A2121" s="30">
        <v>42160</v>
      </c>
      <c r="B2121" s="31" t="s">
        <v>86</v>
      </c>
      <c r="C2121" s="32">
        <v>357.5</v>
      </c>
      <c r="D2121" s="22" t="s">
        <v>40</v>
      </c>
    </row>
    <row r="2122" spans="1:4" x14ac:dyDescent="0.25">
      <c r="A2122" s="30">
        <v>42160</v>
      </c>
      <c r="B2122" s="31" t="s">
        <v>77</v>
      </c>
      <c r="C2122" s="32">
        <v>4322.5</v>
      </c>
      <c r="D2122" s="22" t="s">
        <v>40</v>
      </c>
    </row>
    <row r="2123" spans="1:4" x14ac:dyDescent="0.25">
      <c r="A2123" s="30">
        <v>42160</v>
      </c>
      <c r="B2123" s="31" t="s">
        <v>79</v>
      </c>
      <c r="C2123" s="32">
        <v>210</v>
      </c>
      <c r="D2123" s="22" t="s">
        <v>40</v>
      </c>
    </row>
    <row r="2124" spans="1:4" x14ac:dyDescent="0.25">
      <c r="A2124" s="30">
        <v>42160</v>
      </c>
      <c r="B2124" s="31" t="s">
        <v>29</v>
      </c>
      <c r="C2124" s="32">
        <v>90</v>
      </c>
      <c r="D2124" s="22" t="s">
        <v>40</v>
      </c>
    </row>
    <row r="2125" spans="1:4" x14ac:dyDescent="0.25">
      <c r="A2125" s="30">
        <v>42161</v>
      </c>
      <c r="B2125" s="31" t="s">
        <v>86</v>
      </c>
      <c r="C2125" s="32">
        <v>232.08499981798232</v>
      </c>
      <c r="D2125" s="22" t="s">
        <v>75</v>
      </c>
    </row>
    <row r="2126" spans="1:4" x14ac:dyDescent="0.25">
      <c r="A2126" s="30">
        <v>42161</v>
      </c>
      <c r="B2126" s="31" t="s">
        <v>29</v>
      </c>
      <c r="C2126" s="32">
        <v>161.49999886751175</v>
      </c>
      <c r="D2126" s="22" t="s">
        <v>40</v>
      </c>
    </row>
    <row r="2127" spans="1:4" x14ac:dyDescent="0.25">
      <c r="A2127" s="30">
        <v>42161</v>
      </c>
      <c r="B2127" s="31" t="s">
        <v>84</v>
      </c>
      <c r="C2127" s="32">
        <v>305.99999785423279</v>
      </c>
      <c r="D2127" s="22" t="s">
        <v>40</v>
      </c>
    </row>
    <row r="2128" spans="1:4" x14ac:dyDescent="0.25">
      <c r="A2128" s="30">
        <v>42161</v>
      </c>
      <c r="B2128" s="31" t="s">
        <v>29</v>
      </c>
      <c r="C2128" s="32">
        <v>30.599999785423279</v>
      </c>
      <c r="D2128" s="22" t="s">
        <v>40</v>
      </c>
    </row>
    <row r="2129" spans="1:4" x14ac:dyDescent="0.25">
      <c r="A2129" s="30">
        <v>42161</v>
      </c>
      <c r="B2129" s="31" t="s">
        <v>85</v>
      </c>
      <c r="C2129" s="32">
        <v>375</v>
      </c>
      <c r="D2129" s="22" t="s">
        <v>40</v>
      </c>
    </row>
    <row r="2130" spans="1:4" x14ac:dyDescent="0.25">
      <c r="A2130" s="30">
        <v>42161</v>
      </c>
      <c r="B2130" s="31" t="s">
        <v>83</v>
      </c>
      <c r="C2130" s="32">
        <v>348.75</v>
      </c>
      <c r="D2130" s="22" t="s">
        <v>40</v>
      </c>
    </row>
    <row r="2131" spans="1:4" x14ac:dyDescent="0.25">
      <c r="A2131" s="30">
        <v>42161</v>
      </c>
      <c r="B2131" s="31" t="s">
        <v>86</v>
      </c>
      <c r="C2131" s="32">
        <v>69</v>
      </c>
      <c r="D2131" s="22" t="s">
        <v>40</v>
      </c>
    </row>
    <row r="2132" spans="1:4" x14ac:dyDescent="0.25">
      <c r="A2132" s="30">
        <v>42161</v>
      </c>
      <c r="B2132" s="31" t="s">
        <v>29</v>
      </c>
      <c r="C2132" s="32">
        <v>364.7999986410141</v>
      </c>
      <c r="D2132" s="22" t="s">
        <v>40</v>
      </c>
    </row>
    <row r="2133" spans="1:4" x14ac:dyDescent="0.25">
      <c r="A2133" s="30">
        <v>42161</v>
      </c>
      <c r="B2133" s="31" t="s">
        <v>85</v>
      </c>
      <c r="C2133" s="32">
        <v>40</v>
      </c>
      <c r="D2133" s="22" t="s">
        <v>40</v>
      </c>
    </row>
    <row r="2134" spans="1:4" x14ac:dyDescent="0.25">
      <c r="A2134" s="30">
        <v>42161</v>
      </c>
      <c r="B2134" s="31" t="s">
        <v>85</v>
      </c>
      <c r="C2134" s="32">
        <v>22</v>
      </c>
      <c r="D2134" s="22" t="s">
        <v>40</v>
      </c>
    </row>
    <row r="2135" spans="1:4" x14ac:dyDescent="0.25">
      <c r="A2135" s="30">
        <v>42161</v>
      </c>
      <c r="B2135" s="31" t="s">
        <v>85</v>
      </c>
      <c r="C2135" s="32">
        <v>24.500000011175871</v>
      </c>
      <c r="D2135" s="22" t="s">
        <v>40</v>
      </c>
    </row>
    <row r="2136" spans="1:4" x14ac:dyDescent="0.25">
      <c r="A2136" s="30">
        <v>42161</v>
      </c>
      <c r="B2136" s="31" t="s">
        <v>83</v>
      </c>
      <c r="C2136" s="32">
        <v>28.499999977648258</v>
      </c>
      <c r="D2136" s="22" t="s">
        <v>40</v>
      </c>
    </row>
    <row r="2137" spans="1:4" x14ac:dyDescent="0.25">
      <c r="A2137" s="30">
        <v>42161</v>
      </c>
      <c r="B2137" s="31" t="s">
        <v>85</v>
      </c>
      <c r="C2137" s="32">
        <v>71.99999988079071</v>
      </c>
      <c r="D2137" s="22" t="s">
        <v>40</v>
      </c>
    </row>
    <row r="2138" spans="1:4" x14ac:dyDescent="0.25">
      <c r="A2138" s="30">
        <v>42161</v>
      </c>
      <c r="B2138" s="31" t="s">
        <v>84</v>
      </c>
      <c r="C2138" s="32">
        <v>31</v>
      </c>
      <c r="D2138" s="22" t="s">
        <v>40</v>
      </c>
    </row>
    <row r="2139" spans="1:4" x14ac:dyDescent="0.25">
      <c r="A2139" s="30">
        <v>42161</v>
      </c>
      <c r="B2139" s="31" t="s">
        <v>79</v>
      </c>
      <c r="C2139" s="32">
        <v>72.199999943375587</v>
      </c>
      <c r="D2139" s="22" t="s">
        <v>40</v>
      </c>
    </row>
    <row r="2140" spans="1:4" x14ac:dyDescent="0.25">
      <c r="A2140" s="30">
        <v>42161</v>
      </c>
      <c r="B2140" s="31" t="s">
        <v>84</v>
      </c>
      <c r="C2140" s="32">
        <v>24</v>
      </c>
      <c r="D2140" s="22" t="s">
        <v>40</v>
      </c>
    </row>
    <row r="2141" spans="1:4" x14ac:dyDescent="0.25">
      <c r="A2141" s="30">
        <v>42161</v>
      </c>
      <c r="B2141" s="31" t="s">
        <v>83</v>
      </c>
      <c r="C2141" s="32">
        <v>22.55250001559034</v>
      </c>
      <c r="D2141" s="22" t="s">
        <v>40</v>
      </c>
    </row>
    <row r="2142" spans="1:4" x14ac:dyDescent="0.25">
      <c r="A2142" s="30">
        <v>42161</v>
      </c>
      <c r="B2142" s="31" t="s">
        <v>86</v>
      </c>
      <c r="C2142" s="32">
        <v>33.853000023402274</v>
      </c>
      <c r="D2142" s="22" t="s">
        <v>40</v>
      </c>
    </row>
    <row r="2143" spans="1:4" x14ac:dyDescent="0.25">
      <c r="A2143" s="30">
        <v>42161</v>
      </c>
      <c r="B2143" s="31" t="s">
        <v>86</v>
      </c>
      <c r="C2143" s="32">
        <v>77.760000072419643</v>
      </c>
      <c r="D2143" s="22" t="s">
        <v>40</v>
      </c>
    </row>
    <row r="2144" spans="1:4" x14ac:dyDescent="0.25">
      <c r="A2144" s="30">
        <v>42161</v>
      </c>
      <c r="B2144" s="31" t="s">
        <v>77</v>
      </c>
      <c r="C2144" s="32">
        <v>18</v>
      </c>
      <c r="D2144" s="22" t="s">
        <v>40</v>
      </c>
    </row>
    <row r="2145" spans="1:4" x14ac:dyDescent="0.25">
      <c r="A2145" s="30">
        <v>42161</v>
      </c>
      <c r="B2145" s="31" t="s">
        <v>79</v>
      </c>
      <c r="C2145" s="32">
        <v>32</v>
      </c>
      <c r="D2145" s="22" t="s">
        <v>40</v>
      </c>
    </row>
    <row r="2146" spans="1:4" x14ac:dyDescent="0.25">
      <c r="A2146" s="30">
        <v>42161</v>
      </c>
      <c r="B2146" s="31" t="s">
        <v>29</v>
      </c>
      <c r="C2146" s="32">
        <v>34.19999997317791</v>
      </c>
      <c r="D2146" s="22" t="s">
        <v>40</v>
      </c>
    </row>
    <row r="2147" spans="1:4" x14ac:dyDescent="0.25">
      <c r="A2147" s="30">
        <v>42161</v>
      </c>
      <c r="B2147" s="31" t="s">
        <v>84</v>
      </c>
      <c r="C2147" s="32">
        <v>28.95</v>
      </c>
      <c r="D2147" s="22" t="s">
        <v>40</v>
      </c>
    </row>
    <row r="2148" spans="1:4" x14ac:dyDescent="0.25">
      <c r="A2148" s="30">
        <v>42161</v>
      </c>
      <c r="B2148" s="31" t="s">
        <v>84</v>
      </c>
      <c r="C2148" s="32">
        <v>35.280000016093254</v>
      </c>
      <c r="D2148" s="22" t="s">
        <v>40</v>
      </c>
    </row>
    <row r="2149" spans="1:4" x14ac:dyDescent="0.25">
      <c r="A2149" s="30">
        <v>42161</v>
      </c>
      <c r="B2149" s="31" t="s">
        <v>77</v>
      </c>
      <c r="C2149" s="32">
        <v>14</v>
      </c>
      <c r="D2149" s="22" t="s">
        <v>40</v>
      </c>
    </row>
    <row r="2150" spans="1:4" x14ac:dyDescent="0.25">
      <c r="A2150" s="30">
        <v>42161</v>
      </c>
      <c r="B2150" s="31" t="s">
        <v>76</v>
      </c>
      <c r="C2150" s="32">
        <v>48</v>
      </c>
      <c r="D2150" s="22" t="s">
        <v>40</v>
      </c>
    </row>
    <row r="2151" spans="1:4" x14ac:dyDescent="0.25">
      <c r="A2151" s="30">
        <v>42161</v>
      </c>
      <c r="B2151" s="31" t="s">
        <v>79</v>
      </c>
      <c r="C2151" s="32">
        <v>63.920000091195107</v>
      </c>
      <c r="D2151" s="22" t="s">
        <v>40</v>
      </c>
    </row>
    <row r="2152" spans="1:4" x14ac:dyDescent="0.25">
      <c r="A2152" s="30">
        <v>42161</v>
      </c>
      <c r="B2152" s="31" t="s">
        <v>77</v>
      </c>
      <c r="C2152" s="32">
        <v>64.505000044591725</v>
      </c>
      <c r="D2152" s="22" t="s">
        <v>40</v>
      </c>
    </row>
    <row r="2153" spans="1:4" x14ac:dyDescent="0.25">
      <c r="A2153" s="30">
        <v>42161</v>
      </c>
      <c r="B2153" s="31" t="s">
        <v>85</v>
      </c>
      <c r="C2153" s="32">
        <v>17</v>
      </c>
      <c r="D2153" s="22" t="s">
        <v>40</v>
      </c>
    </row>
    <row r="2154" spans="1:4" x14ac:dyDescent="0.25">
      <c r="A2154" s="30">
        <v>42161</v>
      </c>
      <c r="B2154" s="31" t="s">
        <v>84</v>
      </c>
      <c r="C2154" s="32">
        <v>29.700000006705523</v>
      </c>
      <c r="D2154" s="22" t="s">
        <v>40</v>
      </c>
    </row>
    <row r="2155" spans="1:4" x14ac:dyDescent="0.25">
      <c r="A2155" s="30">
        <v>42161</v>
      </c>
      <c r="B2155" s="31" t="s">
        <v>29</v>
      </c>
      <c r="C2155" s="32">
        <v>31</v>
      </c>
      <c r="D2155" s="22" t="s">
        <v>40</v>
      </c>
    </row>
    <row r="2156" spans="1:4" x14ac:dyDescent="0.25">
      <c r="A2156" s="33">
        <v>42161</v>
      </c>
      <c r="B2156" s="34" t="s">
        <v>85</v>
      </c>
      <c r="C2156" s="35">
        <v>26</v>
      </c>
      <c r="D2156" s="21" t="s">
        <v>40</v>
      </c>
    </row>
  </sheetData>
  <phoneticPr fontId="3" type="noConversion"/>
  <printOptions headings="1"/>
  <pageMargins left="0.75" right="0.75" top="1" bottom="1" header="0.5" footer="0.5"/>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1265" r:id="rId4" name="Drop Down 1">
              <controlPr defaultSize="0" autoLine="0" autoPict="0">
                <anchor moveWithCells="1" sizeWithCells="1">
                  <from>
                    <xdr:col>11</xdr:col>
                    <xdr:colOff>708660</xdr:colOff>
                    <xdr:row>30</xdr:row>
                    <xdr:rowOff>30480</xdr:rowOff>
                  </from>
                  <to>
                    <xdr:col>13</xdr:col>
                    <xdr:colOff>335280</xdr:colOff>
                    <xdr:row>31</xdr:row>
                    <xdr:rowOff>68580</xdr:rowOff>
                  </to>
                </anchor>
              </controlPr>
            </control>
          </mc:Choice>
        </mc:AlternateContent>
        <mc:AlternateContent xmlns:mc="http://schemas.openxmlformats.org/markup-compatibility/2006">
          <mc:Choice Requires="x14">
            <control shapeId="11266" r:id="rId5" name="Drop Down 2">
              <controlPr defaultSize="0" autoLine="0" autoPict="0">
                <anchor moveWithCells="1" sizeWithCells="1">
                  <from>
                    <xdr:col>13</xdr:col>
                    <xdr:colOff>327660</xdr:colOff>
                    <xdr:row>30</xdr:row>
                    <xdr:rowOff>30480</xdr:rowOff>
                  </from>
                  <to>
                    <xdr:col>14</xdr:col>
                    <xdr:colOff>350520</xdr:colOff>
                    <xdr:row>31</xdr:row>
                    <xdr:rowOff>68580</xdr:rowOff>
                  </to>
                </anchor>
              </controlPr>
            </control>
          </mc:Choice>
        </mc:AlternateContent>
        <mc:AlternateContent xmlns:mc="http://schemas.openxmlformats.org/markup-compatibility/2006">
          <mc:Choice Requires="x14">
            <control shapeId="11270" r:id="rId6" name="Drop Down 6">
              <controlPr defaultSize="0" autoLine="0" autoPict="0">
                <anchor moveWithCells="1">
                  <from>
                    <xdr:col>6</xdr:col>
                    <xdr:colOff>22860</xdr:colOff>
                    <xdr:row>0</xdr:row>
                    <xdr:rowOff>22860</xdr:rowOff>
                  </from>
                  <to>
                    <xdr:col>7</xdr:col>
                    <xdr:colOff>0</xdr:colOff>
                    <xdr:row>1</xdr:row>
                    <xdr:rowOff>7620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16"/>
  <sheetViews>
    <sheetView showGridLines="0" zoomScale="85" zoomScaleNormal="85" workbookViewId="0">
      <selection activeCell="B10" sqref="B10"/>
    </sheetView>
  </sheetViews>
  <sheetFormatPr defaultRowHeight="14.4" x14ac:dyDescent="0.25"/>
  <cols>
    <col min="1" max="1" width="25.44140625" style="3" bestFit="1" customWidth="1"/>
    <col min="2" max="2" width="11.44140625" style="3" customWidth="1"/>
    <col min="3" max="3" width="1.109375" style="3" customWidth="1"/>
    <col min="4" max="5" width="9.109375" style="3" bestFit="1" customWidth="1"/>
    <col min="6" max="6" width="10.109375" style="3" customWidth="1"/>
    <col min="7" max="7" width="11" style="3" customWidth="1"/>
    <col min="8" max="8" width="1" style="3" customWidth="1"/>
    <col min="9" max="12" width="8.88671875" style="3" customWidth="1"/>
    <col min="13" max="256" width="9" style="3"/>
    <col min="257" max="257" width="22.88671875" style="3" customWidth="1"/>
    <col min="258" max="258" width="10.109375" style="3" customWidth="1"/>
    <col min="259" max="259" width="1.109375" style="3" customWidth="1"/>
    <col min="260" max="260" width="7.77734375" style="3" customWidth="1"/>
    <col min="261" max="261" width="8" style="3" customWidth="1"/>
    <col min="262" max="262" width="10.109375" style="3" customWidth="1"/>
    <col min="263" max="263" width="9.77734375" style="3" customWidth="1"/>
    <col min="264" max="264" width="1" style="3" customWidth="1"/>
    <col min="265" max="268" width="8.88671875" style="3" customWidth="1"/>
    <col min="269" max="512" width="9" style="3"/>
    <col min="513" max="513" width="22.88671875" style="3" customWidth="1"/>
    <col min="514" max="514" width="10.109375" style="3" customWidth="1"/>
    <col min="515" max="515" width="1.109375" style="3" customWidth="1"/>
    <col min="516" max="516" width="7.77734375" style="3" customWidth="1"/>
    <col min="517" max="517" width="8" style="3" customWidth="1"/>
    <col min="518" max="518" width="10.109375" style="3" customWidth="1"/>
    <col min="519" max="519" width="9.77734375" style="3" customWidth="1"/>
    <col min="520" max="520" width="1" style="3" customWidth="1"/>
    <col min="521" max="524" width="8.88671875" style="3" customWidth="1"/>
    <col min="525" max="768" width="9" style="3"/>
    <col min="769" max="769" width="22.88671875" style="3" customWidth="1"/>
    <col min="770" max="770" width="10.109375" style="3" customWidth="1"/>
    <col min="771" max="771" width="1.109375" style="3" customWidth="1"/>
    <col min="772" max="772" width="7.77734375" style="3" customWidth="1"/>
    <col min="773" max="773" width="8" style="3" customWidth="1"/>
    <col min="774" max="774" width="10.109375" style="3" customWidth="1"/>
    <col min="775" max="775" width="9.77734375" style="3" customWidth="1"/>
    <col min="776" max="776" width="1" style="3" customWidth="1"/>
    <col min="777" max="780" width="8.88671875" style="3" customWidth="1"/>
    <col min="781" max="1024" width="9" style="3"/>
    <col min="1025" max="1025" width="22.88671875" style="3" customWidth="1"/>
    <col min="1026" max="1026" width="10.109375" style="3" customWidth="1"/>
    <col min="1027" max="1027" width="1.109375" style="3" customWidth="1"/>
    <col min="1028" max="1028" width="7.77734375" style="3" customWidth="1"/>
    <col min="1029" max="1029" width="8" style="3" customWidth="1"/>
    <col min="1030" max="1030" width="10.109375" style="3" customWidth="1"/>
    <col min="1031" max="1031" width="9.77734375" style="3" customWidth="1"/>
    <col min="1032" max="1032" width="1" style="3" customWidth="1"/>
    <col min="1033" max="1036" width="8.88671875" style="3" customWidth="1"/>
    <col min="1037" max="1280" width="9" style="3"/>
    <col min="1281" max="1281" width="22.88671875" style="3" customWidth="1"/>
    <col min="1282" max="1282" width="10.109375" style="3" customWidth="1"/>
    <col min="1283" max="1283" width="1.109375" style="3" customWidth="1"/>
    <col min="1284" max="1284" width="7.77734375" style="3" customWidth="1"/>
    <col min="1285" max="1285" width="8" style="3" customWidth="1"/>
    <col min="1286" max="1286" width="10.109375" style="3" customWidth="1"/>
    <col min="1287" max="1287" width="9.77734375" style="3" customWidth="1"/>
    <col min="1288" max="1288" width="1" style="3" customWidth="1"/>
    <col min="1289" max="1292" width="8.88671875" style="3" customWidth="1"/>
    <col min="1293" max="1536" width="9" style="3"/>
    <col min="1537" max="1537" width="22.88671875" style="3" customWidth="1"/>
    <col min="1538" max="1538" width="10.109375" style="3" customWidth="1"/>
    <col min="1539" max="1539" width="1.109375" style="3" customWidth="1"/>
    <col min="1540" max="1540" width="7.77734375" style="3" customWidth="1"/>
    <col min="1541" max="1541" width="8" style="3" customWidth="1"/>
    <col min="1542" max="1542" width="10.109375" style="3" customWidth="1"/>
    <col min="1543" max="1543" width="9.77734375" style="3" customWidth="1"/>
    <col min="1544" max="1544" width="1" style="3" customWidth="1"/>
    <col min="1545" max="1548" width="8.88671875" style="3" customWidth="1"/>
    <col min="1549" max="1792" width="9" style="3"/>
    <col min="1793" max="1793" width="22.88671875" style="3" customWidth="1"/>
    <col min="1794" max="1794" width="10.109375" style="3" customWidth="1"/>
    <col min="1795" max="1795" width="1.109375" style="3" customWidth="1"/>
    <col min="1796" max="1796" width="7.77734375" style="3" customWidth="1"/>
    <col min="1797" max="1797" width="8" style="3" customWidth="1"/>
    <col min="1798" max="1798" width="10.109375" style="3" customWidth="1"/>
    <col min="1799" max="1799" width="9.77734375" style="3" customWidth="1"/>
    <col min="1800" max="1800" width="1" style="3" customWidth="1"/>
    <col min="1801" max="1804" width="8.88671875" style="3" customWidth="1"/>
    <col min="1805" max="2048" width="9" style="3"/>
    <col min="2049" max="2049" width="22.88671875" style="3" customWidth="1"/>
    <col min="2050" max="2050" width="10.109375" style="3" customWidth="1"/>
    <col min="2051" max="2051" width="1.109375" style="3" customWidth="1"/>
    <col min="2052" max="2052" width="7.77734375" style="3" customWidth="1"/>
    <col min="2053" max="2053" width="8" style="3" customWidth="1"/>
    <col min="2054" max="2054" width="10.109375" style="3" customWidth="1"/>
    <col min="2055" max="2055" width="9.77734375" style="3" customWidth="1"/>
    <col min="2056" max="2056" width="1" style="3" customWidth="1"/>
    <col min="2057" max="2060" width="8.88671875" style="3" customWidth="1"/>
    <col min="2061" max="2304" width="9" style="3"/>
    <col min="2305" max="2305" width="22.88671875" style="3" customWidth="1"/>
    <col min="2306" max="2306" width="10.109375" style="3" customWidth="1"/>
    <col min="2307" max="2307" width="1.109375" style="3" customWidth="1"/>
    <col min="2308" max="2308" width="7.77734375" style="3" customWidth="1"/>
    <col min="2309" max="2309" width="8" style="3" customWidth="1"/>
    <col min="2310" max="2310" width="10.109375" style="3" customWidth="1"/>
    <col min="2311" max="2311" width="9.77734375" style="3" customWidth="1"/>
    <col min="2312" max="2312" width="1" style="3" customWidth="1"/>
    <col min="2313" max="2316" width="8.88671875" style="3" customWidth="1"/>
    <col min="2317" max="2560" width="9" style="3"/>
    <col min="2561" max="2561" width="22.88671875" style="3" customWidth="1"/>
    <col min="2562" max="2562" width="10.109375" style="3" customWidth="1"/>
    <col min="2563" max="2563" width="1.109375" style="3" customWidth="1"/>
    <col min="2564" max="2564" width="7.77734375" style="3" customWidth="1"/>
    <col min="2565" max="2565" width="8" style="3" customWidth="1"/>
    <col min="2566" max="2566" width="10.109375" style="3" customWidth="1"/>
    <col min="2567" max="2567" width="9.77734375" style="3" customWidth="1"/>
    <col min="2568" max="2568" width="1" style="3" customWidth="1"/>
    <col min="2569" max="2572" width="8.88671875" style="3" customWidth="1"/>
    <col min="2573" max="2816" width="9" style="3"/>
    <col min="2817" max="2817" width="22.88671875" style="3" customWidth="1"/>
    <col min="2818" max="2818" width="10.109375" style="3" customWidth="1"/>
    <col min="2819" max="2819" width="1.109375" style="3" customWidth="1"/>
    <col min="2820" max="2820" width="7.77734375" style="3" customWidth="1"/>
    <col min="2821" max="2821" width="8" style="3" customWidth="1"/>
    <col min="2822" max="2822" width="10.109375" style="3" customWidth="1"/>
    <col min="2823" max="2823" width="9.77734375" style="3" customWidth="1"/>
    <col min="2824" max="2824" width="1" style="3" customWidth="1"/>
    <col min="2825" max="2828" width="8.88671875" style="3" customWidth="1"/>
    <col min="2829" max="3072" width="9" style="3"/>
    <col min="3073" max="3073" width="22.88671875" style="3" customWidth="1"/>
    <col min="3074" max="3074" width="10.109375" style="3" customWidth="1"/>
    <col min="3075" max="3075" width="1.109375" style="3" customWidth="1"/>
    <col min="3076" max="3076" width="7.77734375" style="3" customWidth="1"/>
    <col min="3077" max="3077" width="8" style="3" customWidth="1"/>
    <col min="3078" max="3078" width="10.109375" style="3" customWidth="1"/>
    <col min="3079" max="3079" width="9.77734375" style="3" customWidth="1"/>
    <col min="3080" max="3080" width="1" style="3" customWidth="1"/>
    <col min="3081" max="3084" width="8.88671875" style="3" customWidth="1"/>
    <col min="3085" max="3328" width="9" style="3"/>
    <col min="3329" max="3329" width="22.88671875" style="3" customWidth="1"/>
    <col min="3330" max="3330" width="10.109375" style="3" customWidth="1"/>
    <col min="3331" max="3331" width="1.109375" style="3" customWidth="1"/>
    <col min="3332" max="3332" width="7.77734375" style="3" customWidth="1"/>
    <col min="3333" max="3333" width="8" style="3" customWidth="1"/>
    <col min="3334" max="3334" width="10.109375" style="3" customWidth="1"/>
    <col min="3335" max="3335" width="9.77734375" style="3" customWidth="1"/>
    <col min="3336" max="3336" width="1" style="3" customWidth="1"/>
    <col min="3337" max="3340" width="8.88671875" style="3" customWidth="1"/>
    <col min="3341" max="3584" width="9" style="3"/>
    <col min="3585" max="3585" width="22.88671875" style="3" customWidth="1"/>
    <col min="3586" max="3586" width="10.109375" style="3" customWidth="1"/>
    <col min="3587" max="3587" width="1.109375" style="3" customWidth="1"/>
    <col min="3588" max="3588" width="7.77734375" style="3" customWidth="1"/>
    <col min="3589" max="3589" width="8" style="3" customWidth="1"/>
    <col min="3590" max="3590" width="10.109375" style="3" customWidth="1"/>
    <col min="3591" max="3591" width="9.77734375" style="3" customWidth="1"/>
    <col min="3592" max="3592" width="1" style="3" customWidth="1"/>
    <col min="3593" max="3596" width="8.88671875" style="3" customWidth="1"/>
    <col min="3597" max="3840" width="9" style="3"/>
    <col min="3841" max="3841" width="22.88671875" style="3" customWidth="1"/>
    <col min="3842" max="3842" width="10.109375" style="3" customWidth="1"/>
    <col min="3843" max="3843" width="1.109375" style="3" customWidth="1"/>
    <col min="3844" max="3844" width="7.77734375" style="3" customWidth="1"/>
    <col min="3845" max="3845" width="8" style="3" customWidth="1"/>
    <col min="3846" max="3846" width="10.109375" style="3" customWidth="1"/>
    <col min="3847" max="3847" width="9.77734375" style="3" customWidth="1"/>
    <col min="3848" max="3848" width="1" style="3" customWidth="1"/>
    <col min="3849" max="3852" width="8.88671875" style="3" customWidth="1"/>
    <col min="3853" max="4096" width="9" style="3"/>
    <col min="4097" max="4097" width="22.88671875" style="3" customWidth="1"/>
    <col min="4098" max="4098" width="10.109375" style="3" customWidth="1"/>
    <col min="4099" max="4099" width="1.109375" style="3" customWidth="1"/>
    <col min="4100" max="4100" width="7.77734375" style="3" customWidth="1"/>
    <col min="4101" max="4101" width="8" style="3" customWidth="1"/>
    <col min="4102" max="4102" width="10.109375" style="3" customWidth="1"/>
    <col min="4103" max="4103" width="9.77734375" style="3" customWidth="1"/>
    <col min="4104" max="4104" width="1" style="3" customWidth="1"/>
    <col min="4105" max="4108" width="8.88671875" style="3" customWidth="1"/>
    <col min="4109" max="4352" width="9" style="3"/>
    <col min="4353" max="4353" width="22.88671875" style="3" customWidth="1"/>
    <col min="4354" max="4354" width="10.109375" style="3" customWidth="1"/>
    <col min="4355" max="4355" width="1.109375" style="3" customWidth="1"/>
    <col min="4356" max="4356" width="7.77734375" style="3" customWidth="1"/>
    <col min="4357" max="4357" width="8" style="3" customWidth="1"/>
    <col min="4358" max="4358" width="10.109375" style="3" customWidth="1"/>
    <col min="4359" max="4359" width="9.77734375" style="3" customWidth="1"/>
    <col min="4360" max="4360" width="1" style="3" customWidth="1"/>
    <col min="4361" max="4364" width="8.88671875" style="3" customWidth="1"/>
    <col min="4365" max="4608" width="9" style="3"/>
    <col min="4609" max="4609" width="22.88671875" style="3" customWidth="1"/>
    <col min="4610" max="4610" width="10.109375" style="3" customWidth="1"/>
    <col min="4611" max="4611" width="1.109375" style="3" customWidth="1"/>
    <col min="4612" max="4612" width="7.77734375" style="3" customWidth="1"/>
    <col min="4613" max="4613" width="8" style="3" customWidth="1"/>
    <col min="4614" max="4614" width="10.109375" style="3" customWidth="1"/>
    <col min="4615" max="4615" width="9.77734375" style="3" customWidth="1"/>
    <col min="4616" max="4616" width="1" style="3" customWidth="1"/>
    <col min="4617" max="4620" width="8.88671875" style="3" customWidth="1"/>
    <col min="4621" max="4864" width="9" style="3"/>
    <col min="4865" max="4865" width="22.88671875" style="3" customWidth="1"/>
    <col min="4866" max="4866" width="10.109375" style="3" customWidth="1"/>
    <col min="4867" max="4867" width="1.109375" style="3" customWidth="1"/>
    <col min="4868" max="4868" width="7.77734375" style="3" customWidth="1"/>
    <col min="4869" max="4869" width="8" style="3" customWidth="1"/>
    <col min="4870" max="4870" width="10.109375" style="3" customWidth="1"/>
    <col min="4871" max="4871" width="9.77734375" style="3" customWidth="1"/>
    <col min="4872" max="4872" width="1" style="3" customWidth="1"/>
    <col min="4873" max="4876" width="8.88671875" style="3" customWidth="1"/>
    <col min="4877" max="5120" width="9" style="3"/>
    <col min="5121" max="5121" width="22.88671875" style="3" customWidth="1"/>
    <col min="5122" max="5122" width="10.109375" style="3" customWidth="1"/>
    <col min="5123" max="5123" width="1.109375" style="3" customWidth="1"/>
    <col min="5124" max="5124" width="7.77734375" style="3" customWidth="1"/>
    <col min="5125" max="5125" width="8" style="3" customWidth="1"/>
    <col min="5126" max="5126" width="10.109375" style="3" customWidth="1"/>
    <col min="5127" max="5127" width="9.77734375" style="3" customWidth="1"/>
    <col min="5128" max="5128" width="1" style="3" customWidth="1"/>
    <col min="5129" max="5132" width="8.88671875" style="3" customWidth="1"/>
    <col min="5133" max="5376" width="9" style="3"/>
    <col min="5377" max="5377" width="22.88671875" style="3" customWidth="1"/>
    <col min="5378" max="5378" width="10.109375" style="3" customWidth="1"/>
    <col min="5379" max="5379" width="1.109375" style="3" customWidth="1"/>
    <col min="5380" max="5380" width="7.77734375" style="3" customWidth="1"/>
    <col min="5381" max="5381" width="8" style="3" customWidth="1"/>
    <col min="5382" max="5382" width="10.109375" style="3" customWidth="1"/>
    <col min="5383" max="5383" width="9.77734375" style="3" customWidth="1"/>
    <col min="5384" max="5384" width="1" style="3" customWidth="1"/>
    <col min="5385" max="5388" width="8.88671875" style="3" customWidth="1"/>
    <col min="5389" max="5632" width="9" style="3"/>
    <col min="5633" max="5633" width="22.88671875" style="3" customWidth="1"/>
    <col min="5634" max="5634" width="10.109375" style="3" customWidth="1"/>
    <col min="5635" max="5635" width="1.109375" style="3" customWidth="1"/>
    <col min="5636" max="5636" width="7.77734375" style="3" customWidth="1"/>
    <col min="5637" max="5637" width="8" style="3" customWidth="1"/>
    <col min="5638" max="5638" width="10.109375" style="3" customWidth="1"/>
    <col min="5639" max="5639" width="9.77734375" style="3" customWidth="1"/>
    <col min="5640" max="5640" width="1" style="3" customWidth="1"/>
    <col min="5641" max="5644" width="8.88671875" style="3" customWidth="1"/>
    <col min="5645" max="5888" width="9" style="3"/>
    <col min="5889" max="5889" width="22.88671875" style="3" customWidth="1"/>
    <col min="5890" max="5890" width="10.109375" style="3" customWidth="1"/>
    <col min="5891" max="5891" width="1.109375" style="3" customWidth="1"/>
    <col min="5892" max="5892" width="7.77734375" style="3" customWidth="1"/>
    <col min="5893" max="5893" width="8" style="3" customWidth="1"/>
    <col min="5894" max="5894" width="10.109375" style="3" customWidth="1"/>
    <col min="5895" max="5895" width="9.77734375" style="3" customWidth="1"/>
    <col min="5896" max="5896" width="1" style="3" customWidth="1"/>
    <col min="5897" max="5900" width="8.88671875" style="3" customWidth="1"/>
    <col min="5901" max="6144" width="9" style="3"/>
    <col min="6145" max="6145" width="22.88671875" style="3" customWidth="1"/>
    <col min="6146" max="6146" width="10.109375" style="3" customWidth="1"/>
    <col min="6147" max="6147" width="1.109375" style="3" customWidth="1"/>
    <col min="6148" max="6148" width="7.77734375" style="3" customWidth="1"/>
    <col min="6149" max="6149" width="8" style="3" customWidth="1"/>
    <col min="6150" max="6150" width="10.109375" style="3" customWidth="1"/>
    <col min="6151" max="6151" width="9.77734375" style="3" customWidth="1"/>
    <col min="6152" max="6152" width="1" style="3" customWidth="1"/>
    <col min="6153" max="6156" width="8.88671875" style="3" customWidth="1"/>
    <col min="6157" max="6400" width="9" style="3"/>
    <col min="6401" max="6401" width="22.88671875" style="3" customWidth="1"/>
    <col min="6402" max="6402" width="10.109375" style="3" customWidth="1"/>
    <col min="6403" max="6403" width="1.109375" style="3" customWidth="1"/>
    <col min="6404" max="6404" width="7.77734375" style="3" customWidth="1"/>
    <col min="6405" max="6405" width="8" style="3" customWidth="1"/>
    <col min="6406" max="6406" width="10.109375" style="3" customWidth="1"/>
    <col min="6407" max="6407" width="9.77734375" style="3" customWidth="1"/>
    <col min="6408" max="6408" width="1" style="3" customWidth="1"/>
    <col min="6409" max="6412" width="8.88671875" style="3" customWidth="1"/>
    <col min="6413" max="6656" width="9" style="3"/>
    <col min="6657" max="6657" width="22.88671875" style="3" customWidth="1"/>
    <col min="6658" max="6658" width="10.109375" style="3" customWidth="1"/>
    <col min="6659" max="6659" width="1.109375" style="3" customWidth="1"/>
    <col min="6660" max="6660" width="7.77734375" style="3" customWidth="1"/>
    <col min="6661" max="6661" width="8" style="3" customWidth="1"/>
    <col min="6662" max="6662" width="10.109375" style="3" customWidth="1"/>
    <col min="6663" max="6663" width="9.77734375" style="3" customWidth="1"/>
    <col min="6664" max="6664" width="1" style="3" customWidth="1"/>
    <col min="6665" max="6668" width="8.88671875" style="3" customWidth="1"/>
    <col min="6669" max="6912" width="9" style="3"/>
    <col min="6913" max="6913" width="22.88671875" style="3" customWidth="1"/>
    <col min="6914" max="6914" width="10.109375" style="3" customWidth="1"/>
    <col min="6915" max="6915" width="1.109375" style="3" customWidth="1"/>
    <col min="6916" max="6916" width="7.77734375" style="3" customWidth="1"/>
    <col min="6917" max="6917" width="8" style="3" customWidth="1"/>
    <col min="6918" max="6918" width="10.109375" style="3" customWidth="1"/>
    <col min="6919" max="6919" width="9.77734375" style="3" customWidth="1"/>
    <col min="6920" max="6920" width="1" style="3" customWidth="1"/>
    <col min="6921" max="6924" width="8.88671875" style="3" customWidth="1"/>
    <col min="6925" max="7168" width="9" style="3"/>
    <col min="7169" max="7169" width="22.88671875" style="3" customWidth="1"/>
    <col min="7170" max="7170" width="10.109375" style="3" customWidth="1"/>
    <col min="7171" max="7171" width="1.109375" style="3" customWidth="1"/>
    <col min="7172" max="7172" width="7.77734375" style="3" customWidth="1"/>
    <col min="7173" max="7173" width="8" style="3" customWidth="1"/>
    <col min="7174" max="7174" width="10.109375" style="3" customWidth="1"/>
    <col min="7175" max="7175" width="9.77734375" style="3" customWidth="1"/>
    <col min="7176" max="7176" width="1" style="3" customWidth="1"/>
    <col min="7177" max="7180" width="8.88671875" style="3" customWidth="1"/>
    <col min="7181" max="7424" width="9" style="3"/>
    <col min="7425" max="7425" width="22.88671875" style="3" customWidth="1"/>
    <col min="7426" max="7426" width="10.109375" style="3" customWidth="1"/>
    <col min="7427" max="7427" width="1.109375" style="3" customWidth="1"/>
    <col min="7428" max="7428" width="7.77734375" style="3" customWidth="1"/>
    <col min="7429" max="7429" width="8" style="3" customWidth="1"/>
    <col min="7430" max="7430" width="10.109375" style="3" customWidth="1"/>
    <col min="7431" max="7431" width="9.77734375" style="3" customWidth="1"/>
    <col min="7432" max="7432" width="1" style="3" customWidth="1"/>
    <col min="7433" max="7436" width="8.88671875" style="3" customWidth="1"/>
    <col min="7437" max="7680" width="9" style="3"/>
    <col min="7681" max="7681" width="22.88671875" style="3" customWidth="1"/>
    <col min="7682" max="7682" width="10.109375" style="3" customWidth="1"/>
    <col min="7683" max="7683" width="1.109375" style="3" customWidth="1"/>
    <col min="7684" max="7684" width="7.77734375" style="3" customWidth="1"/>
    <col min="7685" max="7685" width="8" style="3" customWidth="1"/>
    <col min="7686" max="7686" width="10.109375" style="3" customWidth="1"/>
    <col min="7687" max="7687" width="9.77734375" style="3" customWidth="1"/>
    <col min="7688" max="7688" width="1" style="3" customWidth="1"/>
    <col min="7689" max="7692" width="8.88671875" style="3" customWidth="1"/>
    <col min="7693" max="7936" width="9" style="3"/>
    <col min="7937" max="7937" width="22.88671875" style="3" customWidth="1"/>
    <col min="7938" max="7938" width="10.109375" style="3" customWidth="1"/>
    <col min="7939" max="7939" width="1.109375" style="3" customWidth="1"/>
    <col min="7940" max="7940" width="7.77734375" style="3" customWidth="1"/>
    <col min="7941" max="7941" width="8" style="3" customWidth="1"/>
    <col min="7942" max="7942" width="10.109375" style="3" customWidth="1"/>
    <col min="7943" max="7943" width="9.77734375" style="3" customWidth="1"/>
    <col min="7944" max="7944" width="1" style="3" customWidth="1"/>
    <col min="7945" max="7948" width="8.88671875" style="3" customWidth="1"/>
    <col min="7949" max="8192" width="9" style="3"/>
    <col min="8193" max="8193" width="22.88671875" style="3" customWidth="1"/>
    <col min="8194" max="8194" width="10.109375" style="3" customWidth="1"/>
    <col min="8195" max="8195" width="1.109375" style="3" customWidth="1"/>
    <col min="8196" max="8196" width="7.77734375" style="3" customWidth="1"/>
    <col min="8197" max="8197" width="8" style="3" customWidth="1"/>
    <col min="8198" max="8198" width="10.109375" style="3" customWidth="1"/>
    <col min="8199" max="8199" width="9.77734375" style="3" customWidth="1"/>
    <col min="8200" max="8200" width="1" style="3" customWidth="1"/>
    <col min="8201" max="8204" width="8.88671875" style="3" customWidth="1"/>
    <col min="8205" max="8448" width="9" style="3"/>
    <col min="8449" max="8449" width="22.88671875" style="3" customWidth="1"/>
    <col min="8450" max="8450" width="10.109375" style="3" customWidth="1"/>
    <col min="8451" max="8451" width="1.109375" style="3" customWidth="1"/>
    <col min="8452" max="8452" width="7.77734375" style="3" customWidth="1"/>
    <col min="8453" max="8453" width="8" style="3" customWidth="1"/>
    <col min="8454" max="8454" width="10.109375" style="3" customWidth="1"/>
    <col min="8455" max="8455" width="9.77734375" style="3" customWidth="1"/>
    <col min="8456" max="8456" width="1" style="3" customWidth="1"/>
    <col min="8457" max="8460" width="8.88671875" style="3" customWidth="1"/>
    <col min="8461" max="8704" width="9" style="3"/>
    <col min="8705" max="8705" width="22.88671875" style="3" customWidth="1"/>
    <col min="8706" max="8706" width="10.109375" style="3" customWidth="1"/>
    <col min="8707" max="8707" width="1.109375" style="3" customWidth="1"/>
    <col min="8708" max="8708" width="7.77734375" style="3" customWidth="1"/>
    <col min="8709" max="8709" width="8" style="3" customWidth="1"/>
    <col min="8710" max="8710" width="10.109375" style="3" customWidth="1"/>
    <col min="8711" max="8711" width="9.77734375" style="3" customWidth="1"/>
    <col min="8712" max="8712" width="1" style="3" customWidth="1"/>
    <col min="8713" max="8716" width="8.88671875" style="3" customWidth="1"/>
    <col min="8717" max="8960" width="9" style="3"/>
    <col min="8961" max="8961" width="22.88671875" style="3" customWidth="1"/>
    <col min="8962" max="8962" width="10.109375" style="3" customWidth="1"/>
    <col min="8963" max="8963" width="1.109375" style="3" customWidth="1"/>
    <col min="8964" max="8964" width="7.77734375" style="3" customWidth="1"/>
    <col min="8965" max="8965" width="8" style="3" customWidth="1"/>
    <col min="8966" max="8966" width="10.109375" style="3" customWidth="1"/>
    <col min="8967" max="8967" width="9.77734375" style="3" customWidth="1"/>
    <col min="8968" max="8968" width="1" style="3" customWidth="1"/>
    <col min="8969" max="8972" width="8.88671875" style="3" customWidth="1"/>
    <col min="8973" max="9216" width="9" style="3"/>
    <col min="9217" max="9217" width="22.88671875" style="3" customWidth="1"/>
    <col min="9218" max="9218" width="10.109375" style="3" customWidth="1"/>
    <col min="9219" max="9219" width="1.109375" style="3" customWidth="1"/>
    <col min="9220" max="9220" width="7.77734375" style="3" customWidth="1"/>
    <col min="9221" max="9221" width="8" style="3" customWidth="1"/>
    <col min="9222" max="9222" width="10.109375" style="3" customWidth="1"/>
    <col min="9223" max="9223" width="9.77734375" style="3" customWidth="1"/>
    <col min="9224" max="9224" width="1" style="3" customWidth="1"/>
    <col min="9225" max="9228" width="8.88671875" style="3" customWidth="1"/>
    <col min="9229" max="9472" width="9" style="3"/>
    <col min="9473" max="9473" width="22.88671875" style="3" customWidth="1"/>
    <col min="9474" max="9474" width="10.109375" style="3" customWidth="1"/>
    <col min="9475" max="9475" width="1.109375" style="3" customWidth="1"/>
    <col min="9476" max="9476" width="7.77734375" style="3" customWidth="1"/>
    <col min="9477" max="9477" width="8" style="3" customWidth="1"/>
    <col min="9478" max="9478" width="10.109375" style="3" customWidth="1"/>
    <col min="9479" max="9479" width="9.77734375" style="3" customWidth="1"/>
    <col min="9480" max="9480" width="1" style="3" customWidth="1"/>
    <col min="9481" max="9484" width="8.88671875" style="3" customWidth="1"/>
    <col min="9485" max="9728" width="9" style="3"/>
    <col min="9729" max="9729" width="22.88671875" style="3" customWidth="1"/>
    <col min="9730" max="9730" width="10.109375" style="3" customWidth="1"/>
    <col min="9731" max="9731" width="1.109375" style="3" customWidth="1"/>
    <col min="9732" max="9732" width="7.77734375" style="3" customWidth="1"/>
    <col min="9733" max="9733" width="8" style="3" customWidth="1"/>
    <col min="9734" max="9734" width="10.109375" style="3" customWidth="1"/>
    <col min="9735" max="9735" width="9.77734375" style="3" customWidth="1"/>
    <col min="9736" max="9736" width="1" style="3" customWidth="1"/>
    <col min="9737" max="9740" width="8.88671875" style="3" customWidth="1"/>
    <col min="9741" max="9984" width="9" style="3"/>
    <col min="9985" max="9985" width="22.88671875" style="3" customWidth="1"/>
    <col min="9986" max="9986" width="10.109375" style="3" customWidth="1"/>
    <col min="9987" max="9987" width="1.109375" style="3" customWidth="1"/>
    <col min="9988" max="9988" width="7.77734375" style="3" customWidth="1"/>
    <col min="9989" max="9989" width="8" style="3" customWidth="1"/>
    <col min="9990" max="9990" width="10.109375" style="3" customWidth="1"/>
    <col min="9991" max="9991" width="9.77734375" style="3" customWidth="1"/>
    <col min="9992" max="9992" width="1" style="3" customWidth="1"/>
    <col min="9993" max="9996" width="8.88671875" style="3" customWidth="1"/>
    <col min="9997" max="10240" width="9" style="3"/>
    <col min="10241" max="10241" width="22.88671875" style="3" customWidth="1"/>
    <col min="10242" max="10242" width="10.109375" style="3" customWidth="1"/>
    <col min="10243" max="10243" width="1.109375" style="3" customWidth="1"/>
    <col min="10244" max="10244" width="7.77734375" style="3" customWidth="1"/>
    <col min="10245" max="10245" width="8" style="3" customWidth="1"/>
    <col min="10246" max="10246" width="10.109375" style="3" customWidth="1"/>
    <col min="10247" max="10247" width="9.77734375" style="3" customWidth="1"/>
    <col min="10248" max="10248" width="1" style="3" customWidth="1"/>
    <col min="10249" max="10252" width="8.88671875" style="3" customWidth="1"/>
    <col min="10253" max="10496" width="9" style="3"/>
    <col min="10497" max="10497" width="22.88671875" style="3" customWidth="1"/>
    <col min="10498" max="10498" width="10.109375" style="3" customWidth="1"/>
    <col min="10499" max="10499" width="1.109375" style="3" customWidth="1"/>
    <col min="10500" max="10500" width="7.77734375" style="3" customWidth="1"/>
    <col min="10501" max="10501" width="8" style="3" customWidth="1"/>
    <col min="10502" max="10502" width="10.109375" style="3" customWidth="1"/>
    <col min="10503" max="10503" width="9.77734375" style="3" customWidth="1"/>
    <col min="10504" max="10504" width="1" style="3" customWidth="1"/>
    <col min="10505" max="10508" width="8.88671875" style="3" customWidth="1"/>
    <col min="10509" max="10752" width="9" style="3"/>
    <col min="10753" max="10753" width="22.88671875" style="3" customWidth="1"/>
    <col min="10754" max="10754" width="10.109375" style="3" customWidth="1"/>
    <col min="10755" max="10755" width="1.109375" style="3" customWidth="1"/>
    <col min="10756" max="10756" width="7.77734375" style="3" customWidth="1"/>
    <col min="10757" max="10757" width="8" style="3" customWidth="1"/>
    <col min="10758" max="10758" width="10.109375" style="3" customWidth="1"/>
    <col min="10759" max="10759" width="9.77734375" style="3" customWidth="1"/>
    <col min="10760" max="10760" width="1" style="3" customWidth="1"/>
    <col min="10761" max="10764" width="8.88671875" style="3" customWidth="1"/>
    <col min="10765" max="11008" width="9" style="3"/>
    <col min="11009" max="11009" width="22.88671875" style="3" customWidth="1"/>
    <col min="11010" max="11010" width="10.109375" style="3" customWidth="1"/>
    <col min="11011" max="11011" width="1.109375" style="3" customWidth="1"/>
    <col min="11012" max="11012" width="7.77734375" style="3" customWidth="1"/>
    <col min="11013" max="11013" width="8" style="3" customWidth="1"/>
    <col min="11014" max="11014" width="10.109375" style="3" customWidth="1"/>
    <col min="11015" max="11015" width="9.77734375" style="3" customWidth="1"/>
    <col min="11016" max="11016" width="1" style="3" customWidth="1"/>
    <col min="11017" max="11020" width="8.88671875" style="3" customWidth="1"/>
    <col min="11021" max="11264" width="9" style="3"/>
    <col min="11265" max="11265" width="22.88671875" style="3" customWidth="1"/>
    <col min="11266" max="11266" width="10.109375" style="3" customWidth="1"/>
    <col min="11267" max="11267" width="1.109375" style="3" customWidth="1"/>
    <col min="11268" max="11268" width="7.77734375" style="3" customWidth="1"/>
    <col min="11269" max="11269" width="8" style="3" customWidth="1"/>
    <col min="11270" max="11270" width="10.109375" style="3" customWidth="1"/>
    <col min="11271" max="11271" width="9.77734375" style="3" customWidth="1"/>
    <col min="11272" max="11272" width="1" style="3" customWidth="1"/>
    <col min="11273" max="11276" width="8.88671875" style="3" customWidth="1"/>
    <col min="11277" max="11520" width="9" style="3"/>
    <col min="11521" max="11521" width="22.88671875" style="3" customWidth="1"/>
    <col min="11522" max="11522" width="10.109375" style="3" customWidth="1"/>
    <col min="11523" max="11523" width="1.109375" style="3" customWidth="1"/>
    <col min="11524" max="11524" width="7.77734375" style="3" customWidth="1"/>
    <col min="11525" max="11525" width="8" style="3" customWidth="1"/>
    <col min="11526" max="11526" width="10.109375" style="3" customWidth="1"/>
    <col min="11527" max="11527" width="9.77734375" style="3" customWidth="1"/>
    <col min="11528" max="11528" width="1" style="3" customWidth="1"/>
    <col min="11529" max="11532" width="8.88671875" style="3" customWidth="1"/>
    <col min="11533" max="11776" width="9" style="3"/>
    <col min="11777" max="11777" width="22.88671875" style="3" customWidth="1"/>
    <col min="11778" max="11778" width="10.109375" style="3" customWidth="1"/>
    <col min="11779" max="11779" width="1.109375" style="3" customWidth="1"/>
    <col min="11780" max="11780" width="7.77734375" style="3" customWidth="1"/>
    <col min="11781" max="11781" width="8" style="3" customWidth="1"/>
    <col min="11782" max="11782" width="10.109375" style="3" customWidth="1"/>
    <col min="11783" max="11783" width="9.77734375" style="3" customWidth="1"/>
    <col min="11784" max="11784" width="1" style="3" customWidth="1"/>
    <col min="11785" max="11788" width="8.88671875" style="3" customWidth="1"/>
    <col min="11789" max="12032" width="9" style="3"/>
    <col min="12033" max="12033" width="22.88671875" style="3" customWidth="1"/>
    <col min="12034" max="12034" width="10.109375" style="3" customWidth="1"/>
    <col min="12035" max="12035" width="1.109375" style="3" customWidth="1"/>
    <col min="12036" max="12036" width="7.77734375" style="3" customWidth="1"/>
    <col min="12037" max="12037" width="8" style="3" customWidth="1"/>
    <col min="12038" max="12038" width="10.109375" style="3" customWidth="1"/>
    <col min="12039" max="12039" width="9.77734375" style="3" customWidth="1"/>
    <col min="12040" max="12040" width="1" style="3" customWidth="1"/>
    <col min="12041" max="12044" width="8.88671875" style="3" customWidth="1"/>
    <col min="12045" max="12288" width="9" style="3"/>
    <col min="12289" max="12289" width="22.88671875" style="3" customWidth="1"/>
    <col min="12290" max="12290" width="10.109375" style="3" customWidth="1"/>
    <col min="12291" max="12291" width="1.109375" style="3" customWidth="1"/>
    <col min="12292" max="12292" width="7.77734375" style="3" customWidth="1"/>
    <col min="12293" max="12293" width="8" style="3" customWidth="1"/>
    <col min="12294" max="12294" width="10.109375" style="3" customWidth="1"/>
    <col min="12295" max="12295" width="9.77734375" style="3" customWidth="1"/>
    <col min="12296" max="12296" width="1" style="3" customWidth="1"/>
    <col min="12297" max="12300" width="8.88671875" style="3" customWidth="1"/>
    <col min="12301" max="12544" width="9" style="3"/>
    <col min="12545" max="12545" width="22.88671875" style="3" customWidth="1"/>
    <col min="12546" max="12546" width="10.109375" style="3" customWidth="1"/>
    <col min="12547" max="12547" width="1.109375" style="3" customWidth="1"/>
    <col min="12548" max="12548" width="7.77734375" style="3" customWidth="1"/>
    <col min="12549" max="12549" width="8" style="3" customWidth="1"/>
    <col min="12550" max="12550" width="10.109375" style="3" customWidth="1"/>
    <col min="12551" max="12551" width="9.77734375" style="3" customWidth="1"/>
    <col min="12552" max="12552" width="1" style="3" customWidth="1"/>
    <col min="12553" max="12556" width="8.88671875" style="3" customWidth="1"/>
    <col min="12557" max="12800" width="9" style="3"/>
    <col min="12801" max="12801" width="22.88671875" style="3" customWidth="1"/>
    <col min="12802" max="12802" width="10.109375" style="3" customWidth="1"/>
    <col min="12803" max="12803" width="1.109375" style="3" customWidth="1"/>
    <col min="12804" max="12804" width="7.77734375" style="3" customWidth="1"/>
    <col min="12805" max="12805" width="8" style="3" customWidth="1"/>
    <col min="12806" max="12806" width="10.109375" style="3" customWidth="1"/>
    <col min="12807" max="12807" width="9.77734375" style="3" customWidth="1"/>
    <col min="12808" max="12808" width="1" style="3" customWidth="1"/>
    <col min="12809" max="12812" width="8.88671875" style="3" customWidth="1"/>
    <col min="12813" max="13056" width="9" style="3"/>
    <col min="13057" max="13057" width="22.88671875" style="3" customWidth="1"/>
    <col min="13058" max="13058" width="10.109375" style="3" customWidth="1"/>
    <col min="13059" max="13059" width="1.109375" style="3" customWidth="1"/>
    <col min="13060" max="13060" width="7.77734375" style="3" customWidth="1"/>
    <col min="13061" max="13061" width="8" style="3" customWidth="1"/>
    <col min="13062" max="13062" width="10.109375" style="3" customWidth="1"/>
    <col min="13063" max="13063" width="9.77734375" style="3" customWidth="1"/>
    <col min="13064" max="13064" width="1" style="3" customWidth="1"/>
    <col min="13065" max="13068" width="8.88671875" style="3" customWidth="1"/>
    <col min="13069" max="13312" width="9" style="3"/>
    <col min="13313" max="13313" width="22.88671875" style="3" customWidth="1"/>
    <col min="13314" max="13314" width="10.109375" style="3" customWidth="1"/>
    <col min="13315" max="13315" width="1.109375" style="3" customWidth="1"/>
    <col min="13316" max="13316" width="7.77734375" style="3" customWidth="1"/>
    <col min="13317" max="13317" width="8" style="3" customWidth="1"/>
    <col min="13318" max="13318" width="10.109375" style="3" customWidth="1"/>
    <col min="13319" max="13319" width="9.77734375" style="3" customWidth="1"/>
    <col min="13320" max="13320" width="1" style="3" customWidth="1"/>
    <col min="13321" max="13324" width="8.88671875" style="3" customWidth="1"/>
    <col min="13325" max="13568" width="9" style="3"/>
    <col min="13569" max="13569" width="22.88671875" style="3" customWidth="1"/>
    <col min="13570" max="13570" width="10.109375" style="3" customWidth="1"/>
    <col min="13571" max="13571" width="1.109375" style="3" customWidth="1"/>
    <col min="13572" max="13572" width="7.77734375" style="3" customWidth="1"/>
    <col min="13573" max="13573" width="8" style="3" customWidth="1"/>
    <col min="13574" max="13574" width="10.109375" style="3" customWidth="1"/>
    <col min="13575" max="13575" width="9.77734375" style="3" customWidth="1"/>
    <col min="13576" max="13576" width="1" style="3" customWidth="1"/>
    <col min="13577" max="13580" width="8.88671875" style="3" customWidth="1"/>
    <col min="13581" max="13824" width="9" style="3"/>
    <col min="13825" max="13825" width="22.88671875" style="3" customWidth="1"/>
    <col min="13826" max="13826" width="10.109375" style="3" customWidth="1"/>
    <col min="13827" max="13827" width="1.109375" style="3" customWidth="1"/>
    <col min="13828" max="13828" width="7.77734375" style="3" customWidth="1"/>
    <col min="13829" max="13829" width="8" style="3" customWidth="1"/>
    <col min="13830" max="13830" width="10.109375" style="3" customWidth="1"/>
    <col min="13831" max="13831" width="9.77734375" style="3" customWidth="1"/>
    <col min="13832" max="13832" width="1" style="3" customWidth="1"/>
    <col min="13833" max="13836" width="8.88671875" style="3" customWidth="1"/>
    <col min="13837" max="14080" width="9" style="3"/>
    <col min="14081" max="14081" width="22.88671875" style="3" customWidth="1"/>
    <col min="14082" max="14082" width="10.109375" style="3" customWidth="1"/>
    <col min="14083" max="14083" width="1.109375" style="3" customWidth="1"/>
    <col min="14084" max="14084" width="7.77734375" style="3" customWidth="1"/>
    <col min="14085" max="14085" width="8" style="3" customWidth="1"/>
    <col min="14086" max="14086" width="10.109375" style="3" customWidth="1"/>
    <col min="14087" max="14087" width="9.77734375" style="3" customWidth="1"/>
    <col min="14088" max="14088" width="1" style="3" customWidth="1"/>
    <col min="14089" max="14092" width="8.88671875" style="3" customWidth="1"/>
    <col min="14093" max="14336" width="9" style="3"/>
    <col min="14337" max="14337" width="22.88671875" style="3" customWidth="1"/>
    <col min="14338" max="14338" width="10.109375" style="3" customWidth="1"/>
    <col min="14339" max="14339" width="1.109375" style="3" customWidth="1"/>
    <col min="14340" max="14340" width="7.77734375" style="3" customWidth="1"/>
    <col min="14341" max="14341" width="8" style="3" customWidth="1"/>
    <col min="14342" max="14342" width="10.109375" style="3" customWidth="1"/>
    <col min="14343" max="14343" width="9.77734375" style="3" customWidth="1"/>
    <col min="14344" max="14344" width="1" style="3" customWidth="1"/>
    <col min="14345" max="14348" width="8.88671875" style="3" customWidth="1"/>
    <col min="14349" max="14592" width="9" style="3"/>
    <col min="14593" max="14593" width="22.88671875" style="3" customWidth="1"/>
    <col min="14594" max="14594" width="10.109375" style="3" customWidth="1"/>
    <col min="14595" max="14595" width="1.109375" style="3" customWidth="1"/>
    <col min="14596" max="14596" width="7.77734375" style="3" customWidth="1"/>
    <col min="14597" max="14597" width="8" style="3" customWidth="1"/>
    <col min="14598" max="14598" width="10.109375" style="3" customWidth="1"/>
    <col min="14599" max="14599" width="9.77734375" style="3" customWidth="1"/>
    <col min="14600" max="14600" width="1" style="3" customWidth="1"/>
    <col min="14601" max="14604" width="8.88671875" style="3" customWidth="1"/>
    <col min="14605" max="14848" width="9" style="3"/>
    <col min="14849" max="14849" width="22.88671875" style="3" customWidth="1"/>
    <col min="14850" max="14850" width="10.109375" style="3" customWidth="1"/>
    <col min="14851" max="14851" width="1.109375" style="3" customWidth="1"/>
    <col min="14852" max="14852" width="7.77734375" style="3" customWidth="1"/>
    <col min="14853" max="14853" width="8" style="3" customWidth="1"/>
    <col min="14854" max="14854" width="10.109375" style="3" customWidth="1"/>
    <col min="14855" max="14855" width="9.77734375" style="3" customWidth="1"/>
    <col min="14856" max="14856" width="1" style="3" customWidth="1"/>
    <col min="14857" max="14860" width="8.88671875" style="3" customWidth="1"/>
    <col min="14861" max="15104" width="9" style="3"/>
    <col min="15105" max="15105" width="22.88671875" style="3" customWidth="1"/>
    <col min="15106" max="15106" width="10.109375" style="3" customWidth="1"/>
    <col min="15107" max="15107" width="1.109375" style="3" customWidth="1"/>
    <col min="15108" max="15108" width="7.77734375" style="3" customWidth="1"/>
    <col min="15109" max="15109" width="8" style="3" customWidth="1"/>
    <col min="15110" max="15110" width="10.109375" style="3" customWidth="1"/>
    <col min="15111" max="15111" width="9.77734375" style="3" customWidth="1"/>
    <col min="15112" max="15112" width="1" style="3" customWidth="1"/>
    <col min="15113" max="15116" width="8.88671875" style="3" customWidth="1"/>
    <col min="15117" max="15360" width="9" style="3"/>
    <col min="15361" max="15361" width="22.88671875" style="3" customWidth="1"/>
    <col min="15362" max="15362" width="10.109375" style="3" customWidth="1"/>
    <col min="15363" max="15363" width="1.109375" style="3" customWidth="1"/>
    <col min="15364" max="15364" width="7.77734375" style="3" customWidth="1"/>
    <col min="15365" max="15365" width="8" style="3" customWidth="1"/>
    <col min="15366" max="15366" width="10.109375" style="3" customWidth="1"/>
    <col min="15367" max="15367" width="9.77734375" style="3" customWidth="1"/>
    <col min="15368" max="15368" width="1" style="3" customWidth="1"/>
    <col min="15369" max="15372" width="8.88671875" style="3" customWidth="1"/>
    <col min="15373" max="15616" width="9" style="3"/>
    <col min="15617" max="15617" width="22.88671875" style="3" customWidth="1"/>
    <col min="15618" max="15618" width="10.109375" style="3" customWidth="1"/>
    <col min="15619" max="15619" width="1.109375" style="3" customWidth="1"/>
    <col min="15620" max="15620" width="7.77734375" style="3" customWidth="1"/>
    <col min="15621" max="15621" width="8" style="3" customWidth="1"/>
    <col min="15622" max="15622" width="10.109375" style="3" customWidth="1"/>
    <col min="15623" max="15623" width="9.77734375" style="3" customWidth="1"/>
    <col min="15624" max="15624" width="1" style="3" customWidth="1"/>
    <col min="15625" max="15628" width="8.88671875" style="3" customWidth="1"/>
    <col min="15629" max="15872" width="9" style="3"/>
    <col min="15873" max="15873" width="22.88671875" style="3" customWidth="1"/>
    <col min="15874" max="15874" width="10.109375" style="3" customWidth="1"/>
    <col min="15875" max="15875" width="1.109375" style="3" customWidth="1"/>
    <col min="15876" max="15876" width="7.77734375" style="3" customWidth="1"/>
    <col min="15877" max="15877" width="8" style="3" customWidth="1"/>
    <col min="15878" max="15878" width="10.109375" style="3" customWidth="1"/>
    <col min="15879" max="15879" width="9.77734375" style="3" customWidth="1"/>
    <col min="15880" max="15880" width="1" style="3" customWidth="1"/>
    <col min="15881" max="15884" width="8.88671875" style="3" customWidth="1"/>
    <col min="15885" max="16128" width="9" style="3"/>
    <col min="16129" max="16129" width="22.88671875" style="3" customWidth="1"/>
    <col min="16130" max="16130" width="10.109375" style="3" customWidth="1"/>
    <col min="16131" max="16131" width="1.109375" style="3" customWidth="1"/>
    <col min="16132" max="16132" width="7.77734375" style="3" customWidth="1"/>
    <col min="16133" max="16133" width="8" style="3" customWidth="1"/>
    <col min="16134" max="16134" width="10.109375" style="3" customWidth="1"/>
    <col min="16135" max="16135" width="9.77734375" style="3" customWidth="1"/>
    <col min="16136" max="16136" width="1" style="3" customWidth="1"/>
    <col min="16137" max="16140" width="8.88671875" style="3" customWidth="1"/>
    <col min="16141" max="16384" width="9" style="3"/>
  </cols>
  <sheetData>
    <row r="1" spans="1:7" x14ac:dyDescent="0.25">
      <c r="A1" s="1" t="s">
        <v>0</v>
      </c>
      <c r="B1" s="2">
        <v>0.09</v>
      </c>
      <c r="D1" s="131" t="s">
        <v>1</v>
      </c>
      <c r="E1" s="131"/>
      <c r="F1" s="131"/>
      <c r="G1" s="131"/>
    </row>
    <row r="2" spans="1:7" x14ac:dyDescent="0.25">
      <c r="A2" s="1" t="s">
        <v>2</v>
      </c>
      <c r="B2" s="1">
        <v>500000</v>
      </c>
      <c r="D2" s="4" t="s">
        <v>3</v>
      </c>
      <c r="E2" s="4" t="s">
        <v>4</v>
      </c>
      <c r="F2" s="4" t="s">
        <v>5</v>
      </c>
      <c r="G2" s="4" t="s">
        <v>6</v>
      </c>
    </row>
    <row r="3" spans="1:7" x14ac:dyDescent="0.25">
      <c r="A3" s="1" t="s">
        <v>7</v>
      </c>
      <c r="B3" s="1">
        <v>250000</v>
      </c>
      <c r="D3" s="5" t="s">
        <v>8</v>
      </c>
      <c r="E3" s="5"/>
      <c r="F3" s="5">
        <f>B2+B3</f>
        <v>750000</v>
      </c>
      <c r="G3" s="5">
        <f>E3-F3</f>
        <v>-750000</v>
      </c>
    </row>
    <row r="4" spans="1:7" x14ac:dyDescent="0.25">
      <c r="A4" s="1" t="s">
        <v>9</v>
      </c>
      <c r="B4" s="1">
        <v>2500000</v>
      </c>
      <c r="D4" s="6" t="s">
        <v>10</v>
      </c>
      <c r="E4" s="6">
        <f>F17</f>
        <v>105000</v>
      </c>
      <c r="F4" s="7">
        <f>$B$8</f>
        <v>108694.36657630706</v>
      </c>
      <c r="G4" s="6">
        <f t="shared" ref="G4:G13" si="0">E4-F4</f>
        <v>-3694.3665763070603</v>
      </c>
    </row>
    <row r="5" spans="1:7" x14ac:dyDescent="0.25">
      <c r="A5" s="1" t="s">
        <v>11</v>
      </c>
      <c r="B5" s="1">
        <v>800000</v>
      </c>
      <c r="D5" s="6" t="s">
        <v>12</v>
      </c>
      <c r="E5" s="6">
        <f t="shared" ref="E5:E12" si="1">F18</f>
        <v>70000</v>
      </c>
      <c r="F5" s="7">
        <f t="shared" ref="F5:F13" si="2">$B$8</f>
        <v>108694.36657630706</v>
      </c>
      <c r="G5" s="6">
        <f t="shared" si="0"/>
        <v>-38694.36657630706</v>
      </c>
    </row>
    <row r="6" spans="1:7" x14ac:dyDescent="0.25">
      <c r="A6" s="1" t="s">
        <v>13</v>
      </c>
      <c r="B6" s="1">
        <v>10</v>
      </c>
      <c r="D6" s="6" t="s">
        <v>14</v>
      </c>
      <c r="E6" s="6">
        <f t="shared" si="1"/>
        <v>70000</v>
      </c>
      <c r="F6" s="7">
        <f t="shared" si="2"/>
        <v>108694.36657630706</v>
      </c>
      <c r="G6" s="6">
        <f t="shared" si="0"/>
        <v>-38694.36657630706</v>
      </c>
    </row>
    <row r="7" spans="1:7" x14ac:dyDescent="0.25">
      <c r="A7" s="1" t="s">
        <v>15</v>
      </c>
      <c r="B7" s="2">
        <v>0.06</v>
      </c>
      <c r="D7" s="6" t="s">
        <v>16</v>
      </c>
      <c r="E7" s="6">
        <f t="shared" si="1"/>
        <v>70000</v>
      </c>
      <c r="F7" s="7">
        <f t="shared" si="2"/>
        <v>108694.36657630706</v>
      </c>
      <c r="G7" s="6">
        <f t="shared" si="0"/>
        <v>-38694.36657630706</v>
      </c>
    </row>
    <row r="8" spans="1:7" x14ac:dyDescent="0.25">
      <c r="A8" s="1" t="s">
        <v>17</v>
      </c>
      <c r="B8" s="8">
        <f>PMT(B7,10,-B5,0)</f>
        <v>108694.36657630706</v>
      </c>
      <c r="D8" s="6" t="s">
        <v>18</v>
      </c>
      <c r="E8" s="6">
        <f t="shared" si="1"/>
        <v>70000</v>
      </c>
      <c r="F8" s="7">
        <f t="shared" si="2"/>
        <v>108694.36657630706</v>
      </c>
      <c r="G8" s="6">
        <f t="shared" si="0"/>
        <v>-38694.36657630706</v>
      </c>
    </row>
    <row r="9" spans="1:7" x14ac:dyDescent="0.25">
      <c r="A9" s="1" t="s">
        <v>19</v>
      </c>
      <c r="B9" s="8">
        <f>NPV(B1,G3:G13)</f>
        <v>55267.112706180385</v>
      </c>
      <c r="D9" s="6" t="s">
        <v>20</v>
      </c>
      <c r="E9" s="6">
        <f t="shared" si="1"/>
        <v>70000</v>
      </c>
      <c r="F9" s="7">
        <f t="shared" si="2"/>
        <v>108694.36657630706</v>
      </c>
      <c r="G9" s="6">
        <f t="shared" si="0"/>
        <v>-38694.36657630706</v>
      </c>
    </row>
    <row r="10" spans="1:7" x14ac:dyDescent="0.25">
      <c r="A10" s="1" t="s">
        <v>21</v>
      </c>
      <c r="B10" s="45"/>
      <c r="D10" s="6" t="s">
        <v>22</v>
      </c>
      <c r="E10" s="6">
        <f t="shared" si="1"/>
        <v>70000</v>
      </c>
      <c r="F10" s="7">
        <f t="shared" si="2"/>
        <v>108694.36657630706</v>
      </c>
      <c r="G10" s="6">
        <f t="shared" si="0"/>
        <v>-38694.36657630706</v>
      </c>
    </row>
    <row r="11" spans="1:7" x14ac:dyDescent="0.25">
      <c r="B11" s="9"/>
      <c r="D11" s="6" t="s">
        <v>23</v>
      </c>
      <c r="E11" s="6">
        <f t="shared" si="1"/>
        <v>70000</v>
      </c>
      <c r="F11" s="7">
        <f t="shared" si="2"/>
        <v>108694.36657630706</v>
      </c>
      <c r="G11" s="6">
        <f t="shared" si="0"/>
        <v>-38694.36657630706</v>
      </c>
    </row>
    <row r="12" spans="1:7" x14ac:dyDescent="0.25">
      <c r="A12" s="10"/>
      <c r="B12" s="11"/>
      <c r="D12" s="6" t="s">
        <v>24</v>
      </c>
      <c r="E12" s="6">
        <f t="shared" si="1"/>
        <v>70000</v>
      </c>
      <c r="F12" s="7">
        <f t="shared" si="2"/>
        <v>108694.36657630706</v>
      </c>
      <c r="G12" s="6">
        <f t="shared" si="0"/>
        <v>-38694.36657630706</v>
      </c>
    </row>
    <row r="13" spans="1:7" x14ac:dyDescent="0.25">
      <c r="A13" s="12"/>
      <c r="B13" s="7"/>
      <c r="D13" s="13" t="s">
        <v>25</v>
      </c>
      <c r="E13" s="13">
        <f>B4</f>
        <v>2500000</v>
      </c>
      <c r="F13" s="14">
        <f t="shared" si="2"/>
        <v>108694.36657630706</v>
      </c>
      <c r="G13" s="13">
        <f t="shared" si="0"/>
        <v>2391305.633423693</v>
      </c>
    </row>
    <row r="14" spans="1:7" x14ac:dyDescent="0.25">
      <c r="A14" s="12"/>
      <c r="B14" s="7"/>
    </row>
    <row r="15" spans="1:7" x14ac:dyDescent="0.25">
      <c r="A15" s="12"/>
      <c r="B15" s="7"/>
      <c r="E15" s="15" t="s">
        <v>26</v>
      </c>
      <c r="F15" s="15" t="s">
        <v>27</v>
      </c>
    </row>
    <row r="16" spans="1:7" x14ac:dyDescent="0.25">
      <c r="A16" s="12"/>
      <c r="B16" s="7"/>
      <c r="E16" s="5" t="s">
        <v>8</v>
      </c>
      <c r="F16" s="5"/>
    </row>
    <row r="17" spans="1:6" x14ac:dyDescent="0.25">
      <c r="A17" s="12"/>
      <c r="B17" s="7"/>
      <c r="E17" s="6" t="s">
        <v>10</v>
      </c>
      <c r="F17" s="6">
        <v>105000</v>
      </c>
    </row>
    <row r="18" spans="1:6" x14ac:dyDescent="0.25">
      <c r="A18" s="12"/>
      <c r="B18" s="7"/>
      <c r="E18" s="6" t="s">
        <v>12</v>
      </c>
      <c r="F18" s="6">
        <v>70000</v>
      </c>
    </row>
    <row r="19" spans="1:6" x14ac:dyDescent="0.25">
      <c r="A19" s="12"/>
      <c r="B19" s="7"/>
      <c r="E19" s="6" t="s">
        <v>14</v>
      </c>
      <c r="F19" s="6">
        <v>70000</v>
      </c>
    </row>
    <row r="20" spans="1:6" x14ac:dyDescent="0.25">
      <c r="A20" s="12"/>
      <c r="B20" s="7"/>
      <c r="E20" s="6" t="s">
        <v>16</v>
      </c>
      <c r="F20" s="6">
        <v>70000</v>
      </c>
    </row>
    <row r="21" spans="1:6" x14ac:dyDescent="0.25">
      <c r="A21" s="12"/>
      <c r="B21" s="7"/>
      <c r="E21" s="6" t="s">
        <v>18</v>
      </c>
      <c r="F21" s="6">
        <v>70000</v>
      </c>
    </row>
    <row r="22" spans="1:6" x14ac:dyDescent="0.25">
      <c r="A22" s="12"/>
      <c r="B22" s="7"/>
      <c r="E22" s="6" t="s">
        <v>20</v>
      </c>
      <c r="F22" s="6">
        <v>70000</v>
      </c>
    </row>
    <row r="23" spans="1:6" x14ac:dyDescent="0.25">
      <c r="A23" s="12"/>
      <c r="B23" s="7"/>
      <c r="E23" s="6" t="s">
        <v>22</v>
      </c>
      <c r="F23" s="6">
        <v>70000</v>
      </c>
    </row>
    <row r="24" spans="1:6" x14ac:dyDescent="0.25">
      <c r="A24" s="12"/>
      <c r="B24" s="7"/>
      <c r="E24" s="6" t="s">
        <v>23</v>
      </c>
      <c r="F24" s="6">
        <v>70000</v>
      </c>
    </row>
    <row r="25" spans="1:6" x14ac:dyDescent="0.25">
      <c r="A25" s="12"/>
      <c r="B25" s="7"/>
      <c r="E25" s="6" t="s">
        <v>24</v>
      </c>
      <c r="F25" s="6">
        <v>70000</v>
      </c>
    </row>
    <row r="26" spans="1:6" x14ac:dyDescent="0.25">
      <c r="A26" s="12"/>
      <c r="B26" s="7"/>
      <c r="E26" s="13" t="s">
        <v>25</v>
      </c>
      <c r="F26" s="13"/>
    </row>
    <row r="27" spans="1:6" x14ac:dyDescent="0.25">
      <c r="A27" s="12"/>
      <c r="B27" s="7"/>
    </row>
    <row r="28" spans="1:6" x14ac:dyDescent="0.25">
      <c r="A28" s="16"/>
      <c r="B28" s="14"/>
    </row>
    <row r="32" spans="1:6" x14ac:dyDescent="0.25">
      <c r="D32" s="9"/>
    </row>
    <row r="33" spans="2:7" x14ac:dyDescent="0.25">
      <c r="D33" s="17"/>
      <c r="E33" s="17"/>
      <c r="F33" s="17"/>
      <c r="G33" s="17"/>
    </row>
    <row r="34" spans="2:7" x14ac:dyDescent="0.25">
      <c r="D34" s="17"/>
      <c r="E34" s="17"/>
      <c r="F34" s="17"/>
      <c r="G34" s="17"/>
    </row>
    <row r="35" spans="2:7" x14ac:dyDescent="0.25">
      <c r="D35" s="17"/>
      <c r="E35" s="17"/>
      <c r="F35" s="17"/>
      <c r="G35" s="17"/>
    </row>
    <row r="36" spans="2:7" x14ac:dyDescent="0.25">
      <c r="D36" s="17"/>
      <c r="E36" s="17"/>
      <c r="F36" s="17"/>
      <c r="G36" s="17"/>
    </row>
    <row r="37" spans="2:7" x14ac:dyDescent="0.25">
      <c r="D37" s="17"/>
      <c r="E37" s="17"/>
      <c r="F37" s="17"/>
      <c r="G37" s="17"/>
    </row>
    <row r="38" spans="2:7" x14ac:dyDescent="0.25">
      <c r="D38" s="17"/>
      <c r="E38" s="17"/>
      <c r="F38" s="17"/>
      <c r="G38" s="17"/>
    </row>
    <row r="39" spans="2:7" x14ac:dyDescent="0.25">
      <c r="D39" s="17"/>
      <c r="E39" s="17"/>
      <c r="F39" s="17"/>
      <c r="G39" s="17"/>
    </row>
    <row r="40" spans="2:7" x14ac:dyDescent="0.25">
      <c r="D40" s="17"/>
      <c r="E40" s="17"/>
      <c r="F40" s="17"/>
      <c r="G40" s="17"/>
    </row>
    <row r="41" spans="2:7" x14ac:dyDescent="0.25">
      <c r="D41" s="17"/>
      <c r="E41" s="17"/>
      <c r="F41" s="17"/>
      <c r="G41" s="17"/>
    </row>
    <row r="42" spans="2:7" x14ac:dyDescent="0.25">
      <c r="D42" s="17"/>
      <c r="E42" s="17"/>
      <c r="F42" s="17"/>
      <c r="G42" s="17"/>
    </row>
    <row r="43" spans="2:7" x14ac:dyDescent="0.25">
      <c r="D43" s="17"/>
      <c r="E43" s="17"/>
      <c r="F43" s="17"/>
      <c r="G43" s="17"/>
    </row>
    <row r="44" spans="2:7" x14ac:dyDescent="0.25">
      <c r="D44" s="17"/>
      <c r="E44" s="17"/>
      <c r="F44" s="17"/>
      <c r="G44" s="17"/>
    </row>
    <row r="45" spans="2:7" x14ac:dyDescent="0.25">
      <c r="B45" s="18"/>
      <c r="D45" s="17"/>
      <c r="E45" s="17"/>
      <c r="F45" s="17"/>
      <c r="G45" s="17"/>
    </row>
    <row r="46" spans="2:7" x14ac:dyDescent="0.25">
      <c r="B46" s="18"/>
      <c r="C46" s="17"/>
      <c r="D46" s="17"/>
      <c r="E46" s="17"/>
      <c r="F46" s="17"/>
      <c r="G46" s="17"/>
    </row>
    <row r="47" spans="2:7" x14ac:dyDescent="0.25">
      <c r="B47" s="18"/>
      <c r="C47" s="17"/>
      <c r="D47" s="17"/>
      <c r="E47" s="17"/>
      <c r="F47" s="17"/>
      <c r="G47" s="17"/>
    </row>
    <row r="48" spans="2:7" x14ac:dyDescent="0.25">
      <c r="B48" s="18"/>
      <c r="C48" s="17"/>
      <c r="D48" s="17"/>
      <c r="E48" s="17"/>
      <c r="F48" s="17"/>
      <c r="G48" s="17"/>
    </row>
    <row r="49" spans="2:7" x14ac:dyDescent="0.25">
      <c r="B49" s="18"/>
      <c r="C49" s="17"/>
      <c r="D49" s="17"/>
      <c r="E49" s="17"/>
      <c r="F49" s="17"/>
      <c r="G49" s="17"/>
    </row>
    <row r="50" spans="2:7" x14ac:dyDescent="0.25">
      <c r="B50" s="18"/>
      <c r="C50" s="17"/>
      <c r="D50" s="17"/>
      <c r="E50" s="17"/>
      <c r="F50" s="17"/>
      <c r="G50" s="17"/>
    </row>
    <row r="51" spans="2:7" x14ac:dyDescent="0.25">
      <c r="B51" s="18"/>
      <c r="C51" s="17"/>
      <c r="D51" s="17"/>
      <c r="E51" s="17"/>
      <c r="F51" s="17"/>
      <c r="G51" s="17"/>
    </row>
    <row r="52" spans="2:7" x14ac:dyDescent="0.25">
      <c r="B52" s="18"/>
      <c r="C52" s="17"/>
      <c r="D52" s="17"/>
      <c r="E52" s="17"/>
      <c r="F52" s="17"/>
      <c r="G52" s="17"/>
    </row>
    <row r="53" spans="2:7" x14ac:dyDescent="0.25">
      <c r="B53" s="18"/>
      <c r="C53" s="17"/>
      <c r="D53" s="17"/>
      <c r="E53" s="17"/>
      <c r="F53" s="17"/>
      <c r="G53" s="17"/>
    </row>
    <row r="54" spans="2:7" x14ac:dyDescent="0.25">
      <c r="B54" s="18"/>
      <c r="C54" s="17"/>
      <c r="D54" s="17"/>
      <c r="E54" s="17"/>
      <c r="F54" s="17"/>
      <c r="G54" s="17"/>
    </row>
    <row r="55" spans="2:7" x14ac:dyDescent="0.25">
      <c r="B55" s="18"/>
      <c r="C55" s="17"/>
      <c r="D55" s="17"/>
      <c r="E55" s="17"/>
      <c r="F55" s="17"/>
      <c r="G55" s="17"/>
    </row>
    <row r="56" spans="2:7" x14ac:dyDescent="0.25">
      <c r="B56" s="18"/>
      <c r="C56" s="17"/>
      <c r="D56" s="17"/>
      <c r="E56" s="17"/>
      <c r="F56" s="17"/>
      <c r="G56" s="17"/>
    </row>
    <row r="57" spans="2:7" x14ac:dyDescent="0.25">
      <c r="B57" s="18"/>
      <c r="C57" s="17"/>
      <c r="D57" s="17"/>
      <c r="E57" s="17"/>
      <c r="F57" s="17"/>
      <c r="G57" s="17"/>
    </row>
    <row r="58" spans="2:7" x14ac:dyDescent="0.25">
      <c r="B58" s="18"/>
      <c r="C58" s="17"/>
      <c r="D58" s="17"/>
      <c r="E58" s="17"/>
      <c r="F58" s="17"/>
      <c r="G58" s="17"/>
    </row>
    <row r="59" spans="2:7" x14ac:dyDescent="0.25">
      <c r="B59" s="18"/>
      <c r="C59" s="17"/>
      <c r="D59" s="17"/>
      <c r="E59" s="17"/>
      <c r="F59" s="17"/>
      <c r="G59" s="17"/>
    </row>
    <row r="60" spans="2:7" x14ac:dyDescent="0.25">
      <c r="B60" s="18"/>
      <c r="C60" s="17"/>
      <c r="D60" s="17"/>
      <c r="E60" s="17"/>
      <c r="F60" s="17"/>
      <c r="G60" s="17"/>
    </row>
    <row r="61" spans="2:7" x14ac:dyDescent="0.25">
      <c r="B61" s="18"/>
      <c r="C61" s="17"/>
      <c r="D61" s="17"/>
      <c r="E61" s="17"/>
      <c r="F61" s="17"/>
      <c r="G61" s="17"/>
    </row>
    <row r="62" spans="2:7" x14ac:dyDescent="0.25">
      <c r="B62" s="18"/>
      <c r="C62" s="17"/>
      <c r="D62" s="17"/>
      <c r="E62" s="17"/>
      <c r="F62" s="17"/>
      <c r="G62" s="17"/>
    </row>
    <row r="63" spans="2:7" x14ac:dyDescent="0.25">
      <c r="B63" s="18"/>
      <c r="C63" s="17"/>
      <c r="D63" s="17"/>
      <c r="E63" s="17"/>
      <c r="F63" s="17"/>
      <c r="G63" s="17"/>
    </row>
    <row r="64" spans="2:7" x14ac:dyDescent="0.25">
      <c r="B64" s="18"/>
      <c r="C64" s="17"/>
      <c r="D64" s="17"/>
      <c r="E64" s="17"/>
      <c r="F64" s="17"/>
      <c r="G64" s="17"/>
    </row>
    <row r="65" spans="2:7" x14ac:dyDescent="0.25">
      <c r="B65" s="18"/>
      <c r="C65" s="17"/>
      <c r="D65" s="17"/>
      <c r="E65" s="17"/>
      <c r="F65" s="17"/>
      <c r="G65" s="17"/>
    </row>
    <row r="66" spans="2:7" x14ac:dyDescent="0.25">
      <c r="B66" s="18"/>
      <c r="C66" s="17"/>
      <c r="D66" s="17"/>
      <c r="E66" s="17"/>
      <c r="F66" s="17"/>
      <c r="G66" s="17"/>
    </row>
    <row r="67" spans="2:7" x14ac:dyDescent="0.25">
      <c r="B67" s="18"/>
      <c r="C67" s="17"/>
      <c r="D67" s="17"/>
      <c r="E67" s="17"/>
      <c r="F67" s="17"/>
      <c r="G67" s="17"/>
    </row>
    <row r="68" spans="2:7" x14ac:dyDescent="0.25">
      <c r="B68" s="18"/>
      <c r="C68" s="17"/>
      <c r="D68" s="17"/>
      <c r="E68" s="17"/>
      <c r="F68" s="17"/>
      <c r="G68" s="17"/>
    </row>
    <row r="69" spans="2:7" x14ac:dyDescent="0.25">
      <c r="B69" s="18"/>
      <c r="C69" s="17"/>
      <c r="D69" s="17"/>
      <c r="E69" s="17"/>
      <c r="F69" s="17"/>
      <c r="G69" s="17"/>
    </row>
    <row r="70" spans="2:7" x14ac:dyDescent="0.25">
      <c r="B70" s="18"/>
      <c r="C70" s="17"/>
      <c r="D70" s="17"/>
      <c r="E70" s="17"/>
      <c r="F70" s="17"/>
      <c r="G70" s="17"/>
    </row>
    <row r="71" spans="2:7" x14ac:dyDescent="0.25">
      <c r="B71" s="18"/>
      <c r="C71" s="17"/>
      <c r="D71" s="17"/>
      <c r="E71" s="17"/>
      <c r="F71" s="17"/>
      <c r="G71" s="17"/>
    </row>
    <row r="72" spans="2:7" x14ac:dyDescent="0.25">
      <c r="B72" s="18"/>
      <c r="C72" s="17"/>
      <c r="D72" s="17"/>
      <c r="E72" s="17"/>
      <c r="F72" s="17"/>
      <c r="G72" s="17"/>
    </row>
    <row r="73" spans="2:7" x14ac:dyDescent="0.25">
      <c r="B73" s="18"/>
      <c r="C73" s="17"/>
      <c r="D73" s="17"/>
      <c r="E73" s="17"/>
      <c r="F73" s="17"/>
      <c r="G73" s="17"/>
    </row>
    <row r="74" spans="2:7" x14ac:dyDescent="0.25">
      <c r="B74" s="18"/>
      <c r="C74" s="17"/>
      <c r="D74" s="17"/>
      <c r="E74" s="17"/>
      <c r="F74" s="17"/>
      <c r="G74" s="17"/>
    </row>
    <row r="75" spans="2:7" x14ac:dyDescent="0.25">
      <c r="B75" s="18"/>
      <c r="C75" s="17"/>
      <c r="D75" s="17"/>
      <c r="E75" s="17"/>
      <c r="F75" s="17"/>
      <c r="G75" s="17"/>
    </row>
    <row r="76" spans="2:7" x14ac:dyDescent="0.25">
      <c r="B76" s="18"/>
      <c r="C76" s="17"/>
      <c r="D76" s="17"/>
      <c r="E76" s="17"/>
      <c r="F76" s="17"/>
      <c r="G76" s="17"/>
    </row>
    <row r="77" spans="2:7" x14ac:dyDescent="0.25">
      <c r="B77" s="18"/>
      <c r="C77" s="17"/>
      <c r="D77" s="17"/>
      <c r="E77" s="17"/>
      <c r="F77" s="17"/>
      <c r="G77" s="17"/>
    </row>
    <row r="78" spans="2:7" x14ac:dyDescent="0.25">
      <c r="B78" s="18"/>
      <c r="C78" s="17"/>
      <c r="D78" s="17"/>
      <c r="E78" s="17"/>
      <c r="F78" s="17"/>
      <c r="G78" s="17"/>
    </row>
    <row r="79" spans="2:7" x14ac:dyDescent="0.25">
      <c r="B79" s="18"/>
      <c r="C79" s="17"/>
      <c r="D79" s="17"/>
      <c r="E79" s="17"/>
      <c r="F79" s="17"/>
      <c r="G79" s="17"/>
    </row>
    <row r="80" spans="2:7" x14ac:dyDescent="0.25">
      <c r="B80" s="18"/>
      <c r="C80" s="17"/>
      <c r="D80" s="17"/>
      <c r="E80" s="17"/>
      <c r="F80" s="17"/>
      <c r="G80" s="17"/>
    </row>
    <row r="81" spans="2:7" x14ac:dyDescent="0.25">
      <c r="B81" s="18"/>
      <c r="C81" s="17"/>
      <c r="D81" s="17"/>
      <c r="E81" s="17"/>
      <c r="F81" s="17"/>
      <c r="G81" s="17"/>
    </row>
    <row r="82" spans="2:7" x14ac:dyDescent="0.25">
      <c r="B82" s="18"/>
      <c r="C82" s="17"/>
      <c r="D82" s="17"/>
      <c r="E82" s="17"/>
      <c r="F82" s="17"/>
      <c r="G82" s="17"/>
    </row>
    <row r="83" spans="2:7" x14ac:dyDescent="0.25">
      <c r="B83" s="18"/>
      <c r="C83" s="17"/>
      <c r="D83" s="17"/>
      <c r="E83" s="17"/>
      <c r="F83" s="17"/>
      <c r="G83" s="17"/>
    </row>
    <row r="84" spans="2:7" x14ac:dyDescent="0.25">
      <c r="B84" s="18"/>
      <c r="C84" s="17"/>
      <c r="D84" s="17"/>
      <c r="E84" s="17"/>
      <c r="F84" s="17"/>
      <c r="G84" s="17"/>
    </row>
    <row r="85" spans="2:7" x14ac:dyDescent="0.25">
      <c r="B85" s="18"/>
      <c r="C85" s="17"/>
      <c r="D85" s="17"/>
      <c r="E85" s="17"/>
      <c r="F85" s="17"/>
      <c r="G85" s="17"/>
    </row>
    <row r="86" spans="2:7" x14ac:dyDescent="0.25">
      <c r="B86" s="18"/>
      <c r="C86" s="17"/>
      <c r="D86" s="17"/>
      <c r="E86" s="17"/>
      <c r="F86" s="17"/>
      <c r="G86" s="17"/>
    </row>
    <row r="87" spans="2:7" x14ac:dyDescent="0.25">
      <c r="B87" s="18"/>
      <c r="C87" s="17"/>
      <c r="D87" s="17"/>
      <c r="E87" s="17"/>
      <c r="F87" s="17"/>
      <c r="G87" s="17"/>
    </row>
    <row r="88" spans="2:7" x14ac:dyDescent="0.25">
      <c r="B88" s="18"/>
      <c r="C88" s="17"/>
      <c r="D88" s="17"/>
      <c r="E88" s="17"/>
      <c r="F88" s="17"/>
      <c r="G88" s="17"/>
    </row>
    <row r="89" spans="2:7" x14ac:dyDescent="0.25">
      <c r="B89" s="18"/>
      <c r="C89" s="17"/>
      <c r="D89" s="17"/>
      <c r="E89" s="17"/>
      <c r="F89" s="17"/>
      <c r="G89" s="17"/>
    </row>
    <row r="90" spans="2:7" x14ac:dyDescent="0.25">
      <c r="B90" s="18"/>
      <c r="C90" s="17"/>
      <c r="D90" s="17"/>
      <c r="E90" s="17"/>
      <c r="F90" s="17"/>
      <c r="G90" s="17"/>
    </row>
    <row r="91" spans="2:7" x14ac:dyDescent="0.25">
      <c r="B91" s="18"/>
      <c r="C91" s="17"/>
      <c r="D91" s="17"/>
      <c r="E91" s="17"/>
      <c r="F91" s="17"/>
      <c r="G91" s="17"/>
    </row>
    <row r="92" spans="2:7" x14ac:dyDescent="0.25">
      <c r="B92" s="18"/>
      <c r="C92" s="17"/>
      <c r="D92" s="17"/>
      <c r="E92" s="17"/>
      <c r="F92" s="17"/>
      <c r="G92" s="17"/>
    </row>
    <row r="93" spans="2:7" x14ac:dyDescent="0.25">
      <c r="B93" s="18"/>
      <c r="C93" s="17"/>
      <c r="D93" s="17"/>
      <c r="E93" s="17"/>
      <c r="F93" s="17"/>
      <c r="G93" s="17"/>
    </row>
    <row r="94" spans="2:7" x14ac:dyDescent="0.25">
      <c r="B94" s="18"/>
      <c r="C94" s="17"/>
      <c r="D94" s="17"/>
      <c r="E94" s="17"/>
      <c r="F94" s="17"/>
      <c r="G94" s="17"/>
    </row>
    <row r="95" spans="2:7" x14ac:dyDescent="0.25">
      <c r="B95" s="18"/>
      <c r="C95" s="17"/>
      <c r="D95" s="17"/>
      <c r="E95" s="17"/>
      <c r="F95" s="17"/>
      <c r="G95" s="17"/>
    </row>
    <row r="96" spans="2:7" x14ac:dyDescent="0.25">
      <c r="B96" s="18"/>
      <c r="C96" s="17"/>
      <c r="D96" s="17"/>
      <c r="E96" s="17"/>
      <c r="F96" s="17"/>
      <c r="G96" s="17"/>
    </row>
    <row r="97" spans="2:7" x14ac:dyDescent="0.25">
      <c r="B97" s="18"/>
      <c r="C97" s="17"/>
      <c r="D97" s="17"/>
      <c r="E97" s="17"/>
      <c r="F97" s="17"/>
      <c r="G97" s="17"/>
    </row>
    <row r="98" spans="2:7" x14ac:dyDescent="0.25">
      <c r="B98" s="18"/>
      <c r="C98" s="17"/>
      <c r="D98" s="17"/>
      <c r="E98" s="17"/>
      <c r="F98" s="17"/>
      <c r="G98" s="17"/>
    </row>
    <row r="99" spans="2:7" x14ac:dyDescent="0.25">
      <c r="B99" s="18"/>
      <c r="C99" s="17"/>
      <c r="D99" s="17"/>
      <c r="E99" s="17"/>
      <c r="F99" s="17"/>
      <c r="G99" s="17"/>
    </row>
    <row r="100" spans="2:7" x14ac:dyDescent="0.25">
      <c r="B100" s="18"/>
      <c r="C100" s="17"/>
      <c r="D100" s="17"/>
      <c r="E100" s="17"/>
      <c r="F100" s="17"/>
      <c r="G100" s="17"/>
    </row>
    <row r="101" spans="2:7" x14ac:dyDescent="0.25">
      <c r="B101" s="18"/>
      <c r="C101" s="17"/>
      <c r="D101" s="17"/>
      <c r="E101" s="17"/>
      <c r="F101" s="17"/>
      <c r="G101" s="17"/>
    </row>
    <row r="102" spans="2:7" x14ac:dyDescent="0.25">
      <c r="B102" s="18"/>
      <c r="C102" s="17"/>
      <c r="D102" s="17"/>
      <c r="E102" s="17"/>
      <c r="F102" s="17"/>
      <c r="G102" s="17"/>
    </row>
    <row r="103" spans="2:7" x14ac:dyDescent="0.25">
      <c r="B103" s="18"/>
      <c r="C103" s="17"/>
      <c r="D103" s="17"/>
      <c r="E103" s="17"/>
      <c r="F103" s="17"/>
      <c r="G103" s="17"/>
    </row>
    <row r="104" spans="2:7" x14ac:dyDescent="0.25">
      <c r="B104" s="18"/>
      <c r="C104" s="17"/>
    </row>
    <row r="105" spans="2:7" x14ac:dyDescent="0.25">
      <c r="B105" s="18"/>
      <c r="C105" s="17"/>
    </row>
    <row r="106" spans="2:7" x14ac:dyDescent="0.25">
      <c r="B106" s="18"/>
      <c r="C106" s="17"/>
    </row>
    <row r="107" spans="2:7" x14ac:dyDescent="0.25">
      <c r="B107" s="18"/>
      <c r="C107" s="17"/>
    </row>
    <row r="108" spans="2:7" x14ac:dyDescent="0.25">
      <c r="B108" s="18"/>
      <c r="C108" s="17"/>
    </row>
    <row r="109" spans="2:7" x14ac:dyDescent="0.25">
      <c r="B109" s="18"/>
      <c r="C109" s="17"/>
    </row>
    <row r="110" spans="2:7" x14ac:dyDescent="0.25">
      <c r="B110" s="18"/>
      <c r="C110" s="17"/>
    </row>
    <row r="111" spans="2:7" x14ac:dyDescent="0.25">
      <c r="B111" s="18"/>
      <c r="C111" s="17"/>
    </row>
    <row r="112" spans="2:7" x14ac:dyDescent="0.25">
      <c r="B112" s="18"/>
      <c r="C112" s="17"/>
    </row>
    <row r="113" spans="2:3" x14ac:dyDescent="0.25">
      <c r="B113" s="18"/>
      <c r="C113" s="17"/>
    </row>
    <row r="114" spans="2:3" x14ac:dyDescent="0.25">
      <c r="B114" s="18"/>
      <c r="C114" s="17"/>
    </row>
    <row r="115" spans="2:3" x14ac:dyDescent="0.25">
      <c r="B115" s="18"/>
      <c r="C115" s="17"/>
    </row>
    <row r="116" spans="2:3" x14ac:dyDescent="0.25">
      <c r="C116" s="17"/>
    </row>
  </sheetData>
  <mergeCells count="1">
    <mergeCell ref="D1:G1"/>
  </mergeCells>
  <phoneticPr fontId="3" type="noConversion"/>
  <printOptions headings="1"/>
  <pageMargins left="0.75" right="0.75" top="1" bottom="1" header="0.5" footer="0.5"/>
  <pageSetup paperSize="9"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68AF1-A8F0-405A-BAD2-D1C3929DCE64}">
  <dimension ref="B2:J2325"/>
  <sheetViews>
    <sheetView showGridLines="0" topLeftCell="A16" workbookViewId="0">
      <selection activeCell="D14" sqref="D14"/>
    </sheetView>
  </sheetViews>
  <sheetFormatPr defaultColWidth="9" defaultRowHeight="14.4" x14ac:dyDescent="0.25"/>
  <cols>
    <col min="1" max="1" width="3.33203125" style="45" customWidth="1"/>
    <col min="2" max="2" width="18.33203125" style="45" bestFit="1" customWidth="1"/>
    <col min="3" max="3" width="15.6640625" style="45" customWidth="1"/>
    <col min="4" max="4" width="12.77734375" style="45" bestFit="1" customWidth="1"/>
    <col min="5" max="5" width="12.6640625" style="45" customWidth="1"/>
    <col min="6" max="6" width="4.44140625" style="45" bestFit="1" customWidth="1"/>
    <col min="7" max="8" width="12.77734375" style="45" bestFit="1" customWidth="1"/>
    <col min="9" max="9" width="13.44140625" style="45" customWidth="1"/>
    <col min="10" max="10" width="10.77734375" style="45" customWidth="1"/>
    <col min="11" max="16384" width="9" style="45"/>
  </cols>
  <sheetData>
    <row r="2" spans="2:5" x14ac:dyDescent="0.25">
      <c r="B2" s="61"/>
      <c r="C2" s="49" t="s">
        <v>55</v>
      </c>
      <c r="D2" s="49" t="s">
        <v>54</v>
      </c>
    </row>
    <row r="3" spans="2:5" x14ac:dyDescent="0.25">
      <c r="B3" s="61" t="s">
        <v>65</v>
      </c>
      <c r="C3" s="61"/>
      <c r="D3" s="65">
        <v>0.13487483370879608</v>
      </c>
      <c r="E3" s="64">
        <v>11</v>
      </c>
    </row>
    <row r="4" spans="2:5" x14ac:dyDescent="0.25">
      <c r="B4" s="61" t="s">
        <v>64</v>
      </c>
      <c r="C4" s="61">
        <v>20</v>
      </c>
      <c r="D4" s="61">
        <v>20</v>
      </c>
    </row>
    <row r="5" spans="2:5" x14ac:dyDescent="0.25">
      <c r="B5" s="61" t="s">
        <v>63</v>
      </c>
      <c r="C5" s="61">
        <v>3</v>
      </c>
      <c r="D5" s="61"/>
    </row>
    <row r="6" spans="2:5" x14ac:dyDescent="0.25">
      <c r="B6" s="61" t="s">
        <v>62</v>
      </c>
      <c r="C6" s="61">
        <v>40000</v>
      </c>
      <c r="D6" s="61"/>
    </row>
    <row r="7" spans="2:5" x14ac:dyDescent="0.25">
      <c r="B7" s="61" t="s">
        <v>61</v>
      </c>
      <c r="C7" s="61"/>
      <c r="D7" s="61">
        <v>72000</v>
      </c>
    </row>
    <row r="8" spans="2:5" x14ac:dyDescent="0.25">
      <c r="B8" s="61" t="s">
        <v>60</v>
      </c>
      <c r="C8" s="61"/>
      <c r="D8" s="61">
        <v>160000</v>
      </c>
    </row>
    <row r="9" spans="2:5" x14ac:dyDescent="0.25">
      <c r="B9" s="61" t="s">
        <v>59</v>
      </c>
      <c r="C9" s="61">
        <v>160000</v>
      </c>
      <c r="D9" s="61"/>
    </row>
    <row r="10" spans="2:5" x14ac:dyDescent="0.25">
      <c r="B10" s="61" t="s">
        <v>53</v>
      </c>
      <c r="C10" s="63">
        <f>C41</f>
        <v>155869.99828815309</v>
      </c>
      <c r="D10" s="63">
        <f>D41</f>
        <v>155869.99828826552</v>
      </c>
      <c r="E10" s="60">
        <f>C10-D10</f>
        <v>-1.124280970543623E-7</v>
      </c>
    </row>
    <row r="11" spans="2:5" x14ac:dyDescent="0.25">
      <c r="B11" s="61" t="s">
        <v>58</v>
      </c>
      <c r="C11" s="132" t="str">
        <f>"方案"&amp;IF(C10&gt;D10,"一","二")</f>
        <v>方案二</v>
      </c>
      <c r="D11" s="132"/>
    </row>
    <row r="12" spans="2:5" x14ac:dyDescent="0.25">
      <c r="B12" s="61"/>
      <c r="C12" s="61"/>
      <c r="D12" s="61"/>
    </row>
    <row r="13" spans="2:5" x14ac:dyDescent="0.25">
      <c r="B13" s="133" t="s">
        <v>102</v>
      </c>
      <c r="C13" s="133"/>
      <c r="D13" s="62">
        <v>0.1348748337083534</v>
      </c>
    </row>
    <row r="15" spans="2:5" x14ac:dyDescent="0.25">
      <c r="B15" s="45" t="s">
        <v>57</v>
      </c>
    </row>
    <row r="16" spans="2:5" x14ac:dyDescent="0.25">
      <c r="B16" s="55">
        <v>0.13</v>
      </c>
      <c r="C16" s="50">
        <v>1319.7265777694099</v>
      </c>
    </row>
    <row r="17" spans="2:10" x14ac:dyDescent="0.25">
      <c r="B17" s="62">
        <f>B16+(C16)/(C16-C18)*(B18-B16)</f>
        <v>0.13498615194707625</v>
      </c>
      <c r="C17" s="61">
        <v>0</v>
      </c>
    </row>
    <row r="18" spans="2:10" x14ac:dyDescent="0.25">
      <c r="B18" s="55">
        <v>0.14000000000000001</v>
      </c>
      <c r="C18" s="50">
        <v>-1327.0571379640605</v>
      </c>
    </row>
    <row r="20" spans="2:10" x14ac:dyDescent="0.25">
      <c r="B20" s="49" t="s">
        <v>56</v>
      </c>
      <c r="C20" s="49" t="s">
        <v>55</v>
      </c>
      <c r="D20" s="49" t="s">
        <v>54</v>
      </c>
      <c r="E20" s="45" t="s">
        <v>119</v>
      </c>
      <c r="H20" s="60">
        <f>C10</f>
        <v>155869.99828815309</v>
      </c>
      <c r="I20" s="59">
        <f>D10</f>
        <v>155869.99828826552</v>
      </c>
      <c r="J20" s="58" t="s">
        <v>118</v>
      </c>
    </row>
    <row r="21" spans="2:10" x14ac:dyDescent="0.25">
      <c r="B21" s="56">
        <v>1</v>
      </c>
      <c r="C21" s="56">
        <v>-10000</v>
      </c>
      <c r="D21" s="56">
        <v>18000</v>
      </c>
      <c r="E21" s="45">
        <f t="shared" ref="E21:E40" si="0">C21-D21</f>
        <v>-28000</v>
      </c>
      <c r="G21" s="57">
        <v>0.01</v>
      </c>
      <c r="H21" s="50">
        <f t="dataTable" ref="H21:I40" dt2D="0" dtr="0" r1="D3"/>
        <v>574772.85828904004</v>
      </c>
      <c r="I21" s="50">
        <v>513453.41897538095</v>
      </c>
      <c r="J21" s="50">
        <f t="shared" ref="J21:J40" si="1">H21-I21</f>
        <v>61319.439313659095</v>
      </c>
    </row>
    <row r="22" spans="2:10" x14ac:dyDescent="0.25">
      <c r="B22" s="53">
        <v>2</v>
      </c>
      <c r="C22" s="56">
        <v>-10000</v>
      </c>
      <c r="D22" s="56">
        <v>18000</v>
      </c>
      <c r="E22" s="45">
        <f t="shared" si="0"/>
        <v>-28000</v>
      </c>
      <c r="G22" s="55">
        <v>0.02</v>
      </c>
      <c r="H22" s="50">
        <v>509863.17015149584</v>
      </c>
      <c r="I22" s="50">
        <v>456440.46364655532</v>
      </c>
      <c r="J22" s="50">
        <f t="shared" si="1"/>
        <v>53422.706504940521</v>
      </c>
    </row>
    <row r="23" spans="2:10" x14ac:dyDescent="0.25">
      <c r="B23" s="53">
        <v>3</v>
      </c>
      <c r="C23" s="56">
        <v>-10000</v>
      </c>
      <c r="D23" s="56">
        <v>18000</v>
      </c>
      <c r="E23" s="45">
        <f t="shared" si="0"/>
        <v>-28000</v>
      </c>
      <c r="G23" s="55">
        <v>0.03</v>
      </c>
      <c r="H23" s="50">
        <v>453668.42667348607</v>
      </c>
      <c r="I23" s="50">
        <v>407434.53200915182</v>
      </c>
      <c r="J23" s="50">
        <f t="shared" si="1"/>
        <v>46233.89466433425</v>
      </c>
    </row>
    <row r="24" spans="2:10" x14ac:dyDescent="0.25">
      <c r="B24" s="53">
        <v>4</v>
      </c>
      <c r="C24" s="53">
        <v>40000</v>
      </c>
      <c r="D24" s="56">
        <v>18000</v>
      </c>
      <c r="E24" s="45">
        <f t="shared" si="0"/>
        <v>22000</v>
      </c>
      <c r="G24" s="55">
        <v>0.04</v>
      </c>
      <c r="H24" s="50">
        <v>404858.50213735097</v>
      </c>
      <c r="I24" s="50">
        <v>365173.34665289673</v>
      </c>
      <c r="J24" s="50">
        <f t="shared" si="1"/>
        <v>39685.155484454241</v>
      </c>
    </row>
    <row r="25" spans="2:10" x14ac:dyDescent="0.25">
      <c r="B25" s="53">
        <v>5</v>
      </c>
      <c r="C25" s="53">
        <v>40000</v>
      </c>
      <c r="D25" s="56">
        <v>18000</v>
      </c>
      <c r="E25" s="45">
        <f t="shared" si="0"/>
        <v>22000</v>
      </c>
      <c r="G25" s="55">
        <v>0.05</v>
      </c>
      <c r="H25" s="50">
        <v>362326.01223307539</v>
      </c>
      <c r="I25" s="50">
        <v>328610.24525953335</v>
      </c>
      <c r="J25" s="50">
        <f t="shared" si="1"/>
        <v>33715.76697354205</v>
      </c>
    </row>
    <row r="26" spans="2:10" x14ac:dyDescent="0.25">
      <c r="B26" s="53">
        <v>6</v>
      </c>
      <c r="C26" s="53">
        <v>40000</v>
      </c>
      <c r="D26" s="56">
        <v>18000</v>
      </c>
      <c r="E26" s="45">
        <f t="shared" si="0"/>
        <v>22000</v>
      </c>
      <c r="G26" s="55">
        <v>0.06</v>
      </c>
      <c r="H26" s="50">
        <v>325146.25126952818</v>
      </c>
      <c r="I26" s="50">
        <v>296874.93361148675</v>
      </c>
      <c r="J26" s="50">
        <f t="shared" si="1"/>
        <v>28271.317658041429</v>
      </c>
    </row>
    <row r="27" spans="2:10" x14ac:dyDescent="0.25">
      <c r="B27" s="53">
        <v>7</v>
      </c>
      <c r="C27" s="53">
        <v>40000</v>
      </c>
      <c r="D27" s="56">
        <v>18000</v>
      </c>
      <c r="E27" s="45">
        <f t="shared" si="0"/>
        <v>22000</v>
      </c>
      <c r="G27" s="55">
        <v>7.0000000000000007E-2</v>
      </c>
      <c r="H27" s="50">
        <v>292544.76759982627</v>
      </c>
      <c r="I27" s="50">
        <v>269241.77592012903</v>
      </c>
      <c r="J27" s="50">
        <f t="shared" si="1"/>
        <v>23302.991679697239</v>
      </c>
    </row>
    <row r="28" spans="2:10" x14ac:dyDescent="0.25">
      <c r="B28" s="53">
        <v>8</v>
      </c>
      <c r="C28" s="53">
        <v>40000</v>
      </c>
      <c r="D28" s="56">
        <v>18000</v>
      </c>
      <c r="E28" s="45">
        <f t="shared" si="0"/>
        <v>22000</v>
      </c>
      <c r="G28" s="55">
        <v>0.08</v>
      </c>
      <c r="H28" s="50">
        <v>263871.04693557747</v>
      </c>
      <c r="I28" s="50">
        <v>245104.10552125971</v>
      </c>
      <c r="J28" s="50">
        <f t="shared" si="1"/>
        <v>18766.941414317756</v>
      </c>
    </row>
    <row r="29" spans="2:10" x14ac:dyDescent="0.25">
      <c r="B29" s="53">
        <v>9</v>
      </c>
      <c r="C29" s="53">
        <v>40000</v>
      </c>
      <c r="D29" s="56">
        <v>18000</v>
      </c>
      <c r="E29" s="45">
        <f t="shared" si="0"/>
        <v>22000</v>
      </c>
      <c r="G29" s="55">
        <v>0.09</v>
      </c>
      <c r="H29" s="50">
        <v>238577.09346402792</v>
      </c>
      <c r="I29" s="50">
        <v>223953.35733793848</v>
      </c>
      <c r="J29" s="50">
        <f t="shared" si="1"/>
        <v>14623.736126089439</v>
      </c>
    </row>
    <row r="30" spans="2:10" x14ac:dyDescent="0.25">
      <c r="B30" s="53">
        <v>10</v>
      </c>
      <c r="C30" s="53">
        <v>40000</v>
      </c>
      <c r="D30" s="56">
        <v>18000</v>
      </c>
      <c r="E30" s="45">
        <f t="shared" si="0"/>
        <v>22000</v>
      </c>
      <c r="G30" s="55">
        <v>0.1</v>
      </c>
      <c r="H30" s="50">
        <v>216199.94924113119</v>
      </c>
      <c r="I30" s="50">
        <v>205362.07246483938</v>
      </c>
      <c r="J30" s="50">
        <f t="shared" si="1"/>
        <v>10837.876776291814</v>
      </c>
    </row>
    <row r="31" spans="2:10" x14ac:dyDescent="0.25">
      <c r="B31" s="53">
        <v>11</v>
      </c>
      <c r="C31" s="53">
        <v>40000</v>
      </c>
      <c r="D31" s="53">
        <v>40000</v>
      </c>
      <c r="E31" s="45">
        <f t="shared" si="0"/>
        <v>0</v>
      </c>
      <c r="G31" s="55">
        <v>0.11</v>
      </c>
      <c r="H31" s="50">
        <v>196347.38892237979</v>
      </c>
      <c r="I31" s="50">
        <v>188970.02044956855</v>
      </c>
      <c r="J31" s="50">
        <f t="shared" si="1"/>
        <v>7377.3684728112421</v>
      </c>
    </row>
    <row r="32" spans="2:10" x14ac:dyDescent="0.25">
      <c r="B32" s="53">
        <v>12</v>
      </c>
      <c r="C32" s="53">
        <v>40000</v>
      </c>
      <c r="D32" s="53">
        <v>40000</v>
      </c>
      <c r="E32" s="45">
        <f t="shared" si="0"/>
        <v>0</v>
      </c>
      <c r="G32" s="55">
        <v>0.12</v>
      </c>
      <c r="H32" s="50">
        <v>178686.18156202498</v>
      </c>
      <c r="I32" s="50">
        <v>174472.83834806469</v>
      </c>
      <c r="J32" s="50">
        <f t="shared" si="1"/>
        <v>4213.3432139602955</v>
      </c>
    </row>
    <row r="33" spans="2:10" x14ac:dyDescent="0.25">
      <c r="B33" s="53">
        <v>13</v>
      </c>
      <c r="C33" s="53">
        <v>40000</v>
      </c>
      <c r="D33" s="53">
        <v>40000</v>
      </c>
      <c r="E33" s="45">
        <f t="shared" si="0"/>
        <v>0</v>
      </c>
      <c r="G33" s="55">
        <v>0.13</v>
      </c>
      <c r="H33" s="50">
        <v>162932.4332293664</v>
      </c>
      <c r="I33" s="50">
        <v>161612.70665159699</v>
      </c>
      <c r="J33" s="50">
        <f t="shared" si="1"/>
        <v>1319.726577769412</v>
      </c>
    </row>
    <row r="34" spans="2:10" x14ac:dyDescent="0.25">
      <c r="B34" s="53">
        <v>14</v>
      </c>
      <c r="C34" s="53">
        <v>40000</v>
      </c>
      <c r="D34" s="53">
        <v>40000</v>
      </c>
      <c r="E34" s="45">
        <f t="shared" si="0"/>
        <v>0</v>
      </c>
      <c r="G34" s="55">
        <v>0.14000000000000001</v>
      </c>
      <c r="H34" s="50">
        <v>148843.62070821482</v>
      </c>
      <c r="I34" s="50">
        <v>150170.67784617888</v>
      </c>
      <c r="J34" s="50">
        <f t="shared" si="1"/>
        <v>-1327.0571379640605</v>
      </c>
    </row>
    <row r="35" spans="2:10" x14ac:dyDescent="0.25">
      <c r="B35" s="53">
        <v>15</v>
      </c>
      <c r="C35" s="53">
        <v>40000</v>
      </c>
      <c r="D35" s="53">
        <v>40000</v>
      </c>
      <c r="E35" s="45">
        <f t="shared" si="0"/>
        <v>0</v>
      </c>
      <c r="G35" s="55">
        <v>0.15</v>
      </c>
      <c r="H35" s="50">
        <v>136212.00309318196</v>
      </c>
      <c r="I35" s="50">
        <v>139960.34918039286</v>
      </c>
      <c r="J35" s="50">
        <f t="shared" si="1"/>
        <v>-3748.346087210899</v>
      </c>
    </row>
    <row r="36" spans="2:10" x14ac:dyDescent="0.25">
      <c r="B36" s="53">
        <v>16</v>
      </c>
      <c r="C36" s="53">
        <v>40000</v>
      </c>
      <c r="D36" s="53">
        <v>40000</v>
      </c>
      <c r="E36" s="45">
        <f t="shared" si="0"/>
        <v>0</v>
      </c>
      <c r="G36" s="55">
        <v>0.16</v>
      </c>
      <c r="H36" s="50">
        <v>124859.15896376512</v>
      </c>
      <c r="I36" s="50">
        <v>130822.63145602867</v>
      </c>
      <c r="J36" s="50">
        <f t="shared" si="1"/>
        <v>-5963.4724922635505</v>
      </c>
    </row>
    <row r="37" spans="2:10" x14ac:dyDescent="0.25">
      <c r="B37" s="53">
        <v>17</v>
      </c>
      <c r="C37" s="53">
        <v>40000</v>
      </c>
      <c r="D37" s="53">
        <v>40000</v>
      </c>
      <c r="E37" s="45">
        <f t="shared" si="0"/>
        <v>0</v>
      </c>
      <c r="G37" s="55">
        <v>0.17</v>
      </c>
      <c r="H37" s="50">
        <v>114631.44534042326</v>
      </c>
      <c r="I37" s="50">
        <v>122621.4136382873</v>
      </c>
      <c r="J37" s="50">
        <f t="shared" si="1"/>
        <v>-7989.968297864034</v>
      </c>
    </row>
    <row r="38" spans="2:10" x14ac:dyDescent="0.25">
      <c r="B38" s="53">
        <v>18</v>
      </c>
      <c r="C38" s="53">
        <v>40000</v>
      </c>
      <c r="D38" s="53">
        <v>40000</v>
      </c>
      <c r="E38" s="45">
        <f t="shared" si="0"/>
        <v>0</v>
      </c>
      <c r="G38" s="55">
        <v>0.18</v>
      </c>
      <c r="H38" s="50">
        <v>105396.21340714066</v>
      </c>
      <c r="I38" s="50">
        <v>115239.96139677842</v>
      </c>
      <c r="J38" s="50">
        <f t="shared" si="1"/>
        <v>-9843.7479896377627</v>
      </c>
    </row>
    <row r="39" spans="2:10" x14ac:dyDescent="0.25">
      <c r="B39" s="53">
        <v>19</v>
      </c>
      <c r="C39" s="53">
        <v>40000</v>
      </c>
      <c r="D39" s="53">
        <v>40000</v>
      </c>
      <c r="E39" s="45">
        <f t="shared" si="0"/>
        <v>0</v>
      </c>
      <c r="G39" s="55">
        <v>0.19</v>
      </c>
      <c r="H39" s="50">
        <v>97038.647056018424</v>
      </c>
      <c r="I39" s="50">
        <v>108577.91835780197</v>
      </c>
      <c r="J39" s="50">
        <f t="shared" si="1"/>
        <v>-11539.271301783549</v>
      </c>
    </row>
    <row r="40" spans="2:10" x14ac:dyDescent="0.25">
      <c r="B40" s="54">
        <v>20</v>
      </c>
      <c r="C40" s="53">
        <v>40000</v>
      </c>
      <c r="D40" s="53">
        <v>40000</v>
      </c>
      <c r="E40" s="45">
        <f t="shared" si="0"/>
        <v>0</v>
      </c>
      <c r="G40" s="52">
        <v>0.2</v>
      </c>
      <c r="H40" s="51">
        <v>89459.115265008179</v>
      </c>
      <c r="I40" s="51">
        <v>102548.80345696527</v>
      </c>
      <c r="J40" s="50">
        <f t="shared" si="1"/>
        <v>-13089.688191957088</v>
      </c>
    </row>
    <row r="41" spans="2:10" x14ac:dyDescent="0.25">
      <c r="B41" s="49" t="s">
        <v>53</v>
      </c>
      <c r="C41" s="48">
        <f>NPV(D3,C21:C40)</f>
        <v>155869.99828815309</v>
      </c>
      <c r="D41" s="48">
        <f>NPV(D3,D21:D40)</f>
        <v>155869.99828826552</v>
      </c>
      <c r="G41" s="46"/>
      <c r="H41" s="46"/>
    </row>
    <row r="42" spans="2:10" x14ac:dyDescent="0.25">
      <c r="B42" s="47"/>
      <c r="C42" s="47"/>
      <c r="D42" s="47"/>
      <c r="G42" s="46"/>
      <c r="H42" s="46"/>
    </row>
    <row r="43" spans="2:10" x14ac:dyDescent="0.25">
      <c r="B43" s="47"/>
      <c r="C43" s="47"/>
      <c r="D43" s="47"/>
      <c r="G43" s="46"/>
      <c r="H43" s="46"/>
    </row>
    <row r="44" spans="2:10" x14ac:dyDescent="0.25">
      <c r="B44" s="47"/>
      <c r="C44" s="47"/>
      <c r="D44" s="47"/>
      <c r="G44" s="46"/>
      <c r="H44" s="46"/>
    </row>
    <row r="45" spans="2:10" x14ac:dyDescent="0.25">
      <c r="B45" s="47"/>
      <c r="C45" s="47"/>
      <c r="D45" s="47"/>
      <c r="G45" s="46"/>
      <c r="H45" s="46"/>
    </row>
    <row r="46" spans="2:10" x14ac:dyDescent="0.25">
      <c r="B46" s="47"/>
      <c r="C46" s="47"/>
      <c r="D46" s="47"/>
      <c r="G46" s="46"/>
      <c r="H46" s="46"/>
    </row>
    <row r="47" spans="2:10" x14ac:dyDescent="0.25">
      <c r="B47" s="47"/>
      <c r="C47" s="47"/>
      <c r="D47" s="47"/>
      <c r="G47" s="46"/>
      <c r="H47" s="46"/>
    </row>
    <row r="48" spans="2:10" x14ac:dyDescent="0.25">
      <c r="B48" s="47"/>
      <c r="C48" s="47"/>
      <c r="D48" s="47"/>
      <c r="G48" s="46"/>
      <c r="H48" s="46"/>
    </row>
    <row r="49" spans="2:9" x14ac:dyDescent="0.25">
      <c r="B49" s="47"/>
      <c r="C49" s="47"/>
      <c r="D49" s="47"/>
      <c r="G49" s="46"/>
      <c r="H49" s="46"/>
    </row>
    <row r="50" spans="2:9" x14ac:dyDescent="0.25">
      <c r="B50" s="47"/>
      <c r="C50" s="47"/>
      <c r="D50" s="47"/>
      <c r="G50" s="46"/>
      <c r="H50" s="46"/>
    </row>
    <row r="51" spans="2:9" x14ac:dyDescent="0.25">
      <c r="B51" s="47"/>
      <c r="C51" s="47"/>
      <c r="D51" s="47"/>
      <c r="G51" s="46"/>
      <c r="H51" s="46"/>
    </row>
    <row r="52" spans="2:9" x14ac:dyDescent="0.25">
      <c r="B52" s="47"/>
      <c r="C52" s="47"/>
      <c r="D52" s="47"/>
      <c r="G52" s="46"/>
      <c r="H52" s="46"/>
    </row>
    <row r="53" spans="2:9" x14ac:dyDescent="0.25">
      <c r="B53" s="47"/>
      <c r="C53" s="47"/>
      <c r="D53" s="47"/>
      <c r="G53" s="46"/>
      <c r="H53" s="46"/>
    </row>
    <row r="54" spans="2:9" x14ac:dyDescent="0.25">
      <c r="B54" s="47"/>
      <c r="C54" s="47"/>
      <c r="D54" s="47"/>
      <c r="G54" s="46"/>
      <c r="H54" s="46"/>
    </row>
    <row r="55" spans="2:9" x14ac:dyDescent="0.25">
      <c r="B55" s="47"/>
      <c r="C55" s="47"/>
      <c r="D55" s="47"/>
      <c r="G55" s="46"/>
      <c r="H55" s="46"/>
    </row>
    <row r="56" spans="2:9" x14ac:dyDescent="0.25">
      <c r="B56" s="47"/>
      <c r="C56" s="47"/>
      <c r="D56" s="47"/>
      <c r="G56" s="46"/>
      <c r="H56" s="46"/>
    </row>
    <row r="57" spans="2:9" x14ac:dyDescent="0.25">
      <c r="B57" s="47"/>
      <c r="C57" s="47"/>
      <c r="D57" s="47"/>
      <c r="G57" s="46"/>
      <c r="H57" s="46"/>
    </row>
    <row r="58" spans="2:9" x14ac:dyDescent="0.25">
      <c r="B58" s="47"/>
      <c r="C58" s="47"/>
      <c r="D58" s="47"/>
      <c r="G58" s="46"/>
      <c r="H58" s="46"/>
    </row>
    <row r="59" spans="2:9" x14ac:dyDescent="0.25">
      <c r="B59" s="47"/>
      <c r="C59" s="47"/>
      <c r="D59" s="47"/>
      <c r="H59" s="46"/>
      <c r="I59" s="46"/>
    </row>
    <row r="60" spans="2:9" x14ac:dyDescent="0.25">
      <c r="B60" s="47"/>
      <c r="C60" s="47"/>
      <c r="D60" s="47"/>
      <c r="H60" s="46"/>
      <c r="I60" s="46"/>
    </row>
    <row r="61" spans="2:9" x14ac:dyDescent="0.25">
      <c r="B61" s="47"/>
      <c r="C61" s="47"/>
      <c r="D61" s="47"/>
      <c r="H61" s="46"/>
      <c r="I61" s="46"/>
    </row>
    <row r="62" spans="2:9" x14ac:dyDescent="0.25">
      <c r="B62" s="47"/>
      <c r="C62" s="47"/>
      <c r="D62" s="47"/>
      <c r="H62" s="46"/>
      <c r="I62" s="46"/>
    </row>
    <row r="63" spans="2:9" x14ac:dyDescent="0.25">
      <c r="B63" s="47"/>
      <c r="C63" s="47"/>
      <c r="D63" s="47"/>
      <c r="H63" s="46"/>
      <c r="I63" s="46"/>
    </row>
    <row r="64" spans="2:9" x14ac:dyDescent="0.25">
      <c r="B64" s="47"/>
      <c r="C64" s="47"/>
      <c r="D64" s="47"/>
      <c r="H64" s="46"/>
      <c r="I64" s="46"/>
    </row>
    <row r="65" spans="2:9" x14ac:dyDescent="0.25">
      <c r="B65" s="47"/>
      <c r="C65" s="47"/>
      <c r="D65" s="47"/>
      <c r="H65" s="46"/>
      <c r="I65" s="46"/>
    </row>
    <row r="66" spans="2:9" x14ac:dyDescent="0.25">
      <c r="B66" s="47"/>
      <c r="C66" s="47"/>
      <c r="D66" s="47"/>
      <c r="H66" s="46"/>
      <c r="I66" s="46"/>
    </row>
    <row r="67" spans="2:9" x14ac:dyDescent="0.25">
      <c r="B67" s="47"/>
      <c r="C67" s="47"/>
      <c r="D67" s="47"/>
      <c r="H67" s="46"/>
      <c r="I67" s="46"/>
    </row>
    <row r="68" spans="2:9" x14ac:dyDescent="0.25">
      <c r="B68" s="47"/>
      <c r="C68" s="47"/>
      <c r="D68" s="47"/>
      <c r="H68" s="46"/>
      <c r="I68" s="46"/>
    </row>
    <row r="69" spans="2:9" x14ac:dyDescent="0.25">
      <c r="B69" s="47"/>
      <c r="C69" s="47"/>
      <c r="D69" s="47"/>
      <c r="H69" s="46"/>
      <c r="I69" s="46"/>
    </row>
    <row r="70" spans="2:9" x14ac:dyDescent="0.25">
      <c r="B70" s="47"/>
      <c r="C70" s="47"/>
      <c r="D70" s="47"/>
      <c r="H70" s="46"/>
      <c r="I70" s="46"/>
    </row>
    <row r="71" spans="2:9" x14ac:dyDescent="0.25">
      <c r="B71" s="47"/>
      <c r="C71" s="47"/>
      <c r="D71" s="47"/>
      <c r="H71" s="46"/>
      <c r="I71" s="46"/>
    </row>
    <row r="72" spans="2:9" x14ac:dyDescent="0.25">
      <c r="B72" s="47"/>
      <c r="C72" s="47"/>
      <c r="D72" s="47"/>
      <c r="H72" s="46"/>
      <c r="I72" s="46"/>
    </row>
    <row r="73" spans="2:9" x14ac:dyDescent="0.25">
      <c r="B73" s="47"/>
      <c r="C73" s="47"/>
      <c r="D73" s="47"/>
      <c r="H73" s="46"/>
      <c r="I73" s="46"/>
    </row>
    <row r="74" spans="2:9" x14ac:dyDescent="0.25">
      <c r="B74" s="47"/>
      <c r="C74" s="47"/>
      <c r="D74" s="47"/>
      <c r="H74" s="46"/>
      <c r="I74" s="46"/>
    </row>
    <row r="75" spans="2:9" x14ac:dyDescent="0.25">
      <c r="B75" s="47"/>
      <c r="C75" s="47"/>
      <c r="D75" s="47"/>
      <c r="H75" s="46"/>
      <c r="I75" s="46"/>
    </row>
    <row r="76" spans="2:9" x14ac:dyDescent="0.25">
      <c r="B76" s="47"/>
      <c r="C76" s="47"/>
      <c r="D76" s="47"/>
      <c r="H76" s="46"/>
      <c r="I76" s="46"/>
    </row>
    <row r="77" spans="2:9" x14ac:dyDescent="0.25">
      <c r="B77" s="47"/>
      <c r="C77" s="47"/>
      <c r="D77" s="47"/>
      <c r="H77" s="46"/>
      <c r="I77" s="46"/>
    </row>
    <row r="78" spans="2:9" x14ac:dyDescent="0.25">
      <c r="B78" s="47"/>
      <c r="C78" s="47"/>
      <c r="D78" s="47"/>
      <c r="H78" s="46"/>
      <c r="I78" s="46"/>
    </row>
    <row r="79" spans="2:9" x14ac:dyDescent="0.25">
      <c r="B79" s="47"/>
      <c r="C79" s="47"/>
      <c r="D79" s="47"/>
      <c r="H79" s="46"/>
      <c r="I79" s="46"/>
    </row>
    <row r="80" spans="2:9" x14ac:dyDescent="0.25">
      <c r="B80" s="47"/>
      <c r="C80" s="47"/>
      <c r="D80" s="47"/>
      <c r="H80" s="46"/>
      <c r="I80" s="46"/>
    </row>
    <row r="81" spans="2:9" x14ac:dyDescent="0.25">
      <c r="B81" s="47"/>
      <c r="C81" s="47"/>
      <c r="D81" s="47"/>
      <c r="H81" s="46"/>
      <c r="I81" s="46"/>
    </row>
    <row r="82" spans="2:9" x14ac:dyDescent="0.25">
      <c r="B82" s="47"/>
      <c r="C82" s="47"/>
      <c r="D82" s="47"/>
      <c r="H82" s="46"/>
      <c r="I82" s="46"/>
    </row>
    <row r="83" spans="2:9" x14ac:dyDescent="0.25">
      <c r="B83" s="47"/>
      <c r="C83" s="47"/>
      <c r="D83" s="47"/>
      <c r="H83" s="46"/>
      <c r="I83" s="46"/>
    </row>
    <row r="84" spans="2:9" x14ac:dyDescent="0.25">
      <c r="B84" s="47"/>
      <c r="C84" s="47"/>
      <c r="D84" s="47"/>
      <c r="H84" s="46"/>
      <c r="I84" s="46"/>
    </row>
    <row r="85" spans="2:9" x14ac:dyDescent="0.25">
      <c r="B85" s="47"/>
      <c r="C85" s="47"/>
      <c r="D85" s="47"/>
      <c r="H85" s="46"/>
      <c r="I85" s="46"/>
    </row>
    <row r="86" spans="2:9" x14ac:dyDescent="0.25">
      <c r="B86" s="47"/>
      <c r="C86" s="47"/>
      <c r="D86" s="47"/>
      <c r="H86" s="46"/>
      <c r="I86" s="46"/>
    </row>
    <row r="87" spans="2:9" x14ac:dyDescent="0.25">
      <c r="B87" s="47"/>
      <c r="C87" s="47"/>
      <c r="D87" s="47"/>
      <c r="H87" s="46"/>
      <c r="I87" s="46"/>
    </row>
    <row r="88" spans="2:9" x14ac:dyDescent="0.25">
      <c r="B88" s="47"/>
      <c r="C88" s="47"/>
      <c r="D88" s="47"/>
      <c r="H88" s="46"/>
      <c r="I88" s="46"/>
    </row>
    <row r="89" spans="2:9" x14ac:dyDescent="0.25">
      <c r="B89" s="47"/>
      <c r="C89" s="47"/>
      <c r="D89" s="47"/>
      <c r="H89" s="46"/>
      <c r="I89" s="46"/>
    </row>
    <row r="90" spans="2:9" x14ac:dyDescent="0.25">
      <c r="B90" s="47"/>
      <c r="C90" s="47"/>
      <c r="D90" s="47"/>
      <c r="H90" s="46"/>
      <c r="I90" s="46"/>
    </row>
    <row r="91" spans="2:9" x14ac:dyDescent="0.25">
      <c r="B91" s="47"/>
      <c r="C91" s="47"/>
      <c r="D91" s="47"/>
      <c r="H91" s="46"/>
      <c r="I91" s="46"/>
    </row>
    <row r="92" spans="2:9" x14ac:dyDescent="0.25">
      <c r="B92" s="47"/>
      <c r="C92" s="47"/>
      <c r="D92" s="47"/>
      <c r="H92" s="46"/>
      <c r="I92" s="46"/>
    </row>
    <row r="93" spans="2:9" x14ac:dyDescent="0.25">
      <c r="B93" s="47"/>
      <c r="C93" s="47"/>
      <c r="D93" s="47"/>
      <c r="H93" s="46"/>
      <c r="I93" s="46"/>
    </row>
    <row r="94" spans="2:9" x14ac:dyDescent="0.25">
      <c r="B94" s="47"/>
      <c r="C94" s="47"/>
      <c r="D94" s="47"/>
      <c r="H94" s="46"/>
      <c r="I94" s="46"/>
    </row>
    <row r="95" spans="2:9" x14ac:dyDescent="0.25">
      <c r="B95" s="47"/>
      <c r="C95" s="47"/>
      <c r="D95" s="47"/>
      <c r="H95" s="46"/>
      <c r="I95" s="46"/>
    </row>
    <row r="96" spans="2:9" x14ac:dyDescent="0.25">
      <c r="B96" s="47"/>
      <c r="C96" s="47"/>
      <c r="D96" s="47"/>
      <c r="H96" s="46"/>
      <c r="I96" s="46"/>
    </row>
    <row r="97" spans="2:9" x14ac:dyDescent="0.25">
      <c r="B97" s="47"/>
      <c r="C97" s="47"/>
      <c r="D97" s="47"/>
      <c r="H97" s="46"/>
      <c r="I97" s="46"/>
    </row>
    <row r="98" spans="2:9" x14ac:dyDescent="0.25">
      <c r="B98" s="47"/>
      <c r="C98" s="47"/>
      <c r="D98" s="47"/>
      <c r="H98" s="46"/>
      <c r="I98" s="46"/>
    </row>
    <row r="99" spans="2:9" x14ac:dyDescent="0.25">
      <c r="B99" s="47"/>
      <c r="C99" s="47"/>
      <c r="D99" s="47"/>
      <c r="H99" s="46"/>
      <c r="I99" s="46"/>
    </row>
    <row r="100" spans="2:9" x14ac:dyDescent="0.25">
      <c r="B100" s="47"/>
      <c r="C100" s="47"/>
      <c r="D100" s="47"/>
      <c r="H100" s="46"/>
      <c r="I100" s="46"/>
    </row>
    <row r="101" spans="2:9" x14ac:dyDescent="0.25">
      <c r="B101" s="47"/>
      <c r="C101" s="47"/>
      <c r="D101" s="47"/>
      <c r="H101" s="46"/>
      <c r="I101" s="46"/>
    </row>
    <row r="102" spans="2:9" x14ac:dyDescent="0.25">
      <c r="B102" s="47"/>
      <c r="C102" s="47"/>
      <c r="D102" s="47"/>
      <c r="H102" s="46"/>
      <c r="I102" s="46"/>
    </row>
    <row r="103" spans="2:9" x14ac:dyDescent="0.25">
      <c r="B103" s="47"/>
      <c r="C103" s="47"/>
      <c r="D103" s="47"/>
      <c r="H103" s="46"/>
      <c r="I103" s="46"/>
    </row>
    <row r="104" spans="2:9" x14ac:dyDescent="0.25">
      <c r="B104" s="47"/>
      <c r="C104" s="47"/>
      <c r="D104" s="47"/>
      <c r="H104" s="46"/>
      <c r="I104" s="46"/>
    </row>
    <row r="105" spans="2:9" x14ac:dyDescent="0.25">
      <c r="B105" s="47"/>
      <c r="C105" s="47"/>
      <c r="D105" s="47"/>
      <c r="H105" s="46"/>
      <c r="I105" s="46"/>
    </row>
    <row r="106" spans="2:9" x14ac:dyDescent="0.25">
      <c r="B106" s="47"/>
      <c r="C106" s="47"/>
      <c r="D106" s="47"/>
      <c r="H106" s="46"/>
      <c r="I106" s="46"/>
    </row>
    <row r="107" spans="2:9" x14ac:dyDescent="0.25">
      <c r="B107" s="47"/>
      <c r="C107" s="47"/>
      <c r="D107" s="47"/>
      <c r="H107" s="46"/>
      <c r="I107" s="46"/>
    </row>
    <row r="108" spans="2:9" x14ac:dyDescent="0.25">
      <c r="B108" s="47"/>
      <c r="C108" s="47"/>
      <c r="D108" s="47"/>
      <c r="H108" s="46"/>
      <c r="I108" s="46"/>
    </row>
    <row r="109" spans="2:9" x14ac:dyDescent="0.25">
      <c r="B109" s="47"/>
      <c r="C109" s="47"/>
      <c r="D109" s="47"/>
      <c r="H109" s="46"/>
      <c r="I109" s="46"/>
    </row>
    <row r="110" spans="2:9" x14ac:dyDescent="0.25">
      <c r="B110" s="47"/>
      <c r="C110" s="47"/>
      <c r="D110" s="47"/>
      <c r="H110" s="46"/>
      <c r="I110" s="46"/>
    </row>
    <row r="111" spans="2:9" x14ac:dyDescent="0.25">
      <c r="B111" s="47"/>
      <c r="C111" s="47"/>
      <c r="D111" s="47"/>
      <c r="H111" s="46"/>
      <c r="I111" s="46"/>
    </row>
    <row r="112" spans="2:9" x14ac:dyDescent="0.25">
      <c r="B112" s="47"/>
      <c r="C112" s="47"/>
      <c r="D112" s="47"/>
      <c r="H112" s="46"/>
      <c r="I112" s="46"/>
    </row>
    <row r="113" spans="2:9" x14ac:dyDescent="0.25">
      <c r="B113" s="47"/>
      <c r="C113" s="47"/>
      <c r="D113" s="47"/>
      <c r="H113" s="46"/>
      <c r="I113" s="46"/>
    </row>
    <row r="114" spans="2:9" x14ac:dyDescent="0.25">
      <c r="B114" s="47"/>
      <c r="C114" s="47"/>
      <c r="D114" s="47"/>
      <c r="H114" s="46"/>
      <c r="I114" s="46"/>
    </row>
    <row r="115" spans="2:9" x14ac:dyDescent="0.25">
      <c r="B115" s="47"/>
      <c r="C115" s="47"/>
      <c r="D115" s="47"/>
      <c r="H115" s="46"/>
      <c r="I115" s="46"/>
    </row>
    <row r="116" spans="2:9" x14ac:dyDescent="0.25">
      <c r="B116" s="47"/>
      <c r="C116" s="47"/>
      <c r="D116" s="47"/>
      <c r="H116" s="46"/>
      <c r="I116" s="46"/>
    </row>
    <row r="117" spans="2:9" x14ac:dyDescent="0.25">
      <c r="B117" s="47"/>
      <c r="C117" s="47"/>
      <c r="D117" s="47"/>
      <c r="H117" s="46"/>
      <c r="I117" s="46"/>
    </row>
    <row r="118" spans="2:9" x14ac:dyDescent="0.25">
      <c r="B118" s="47"/>
      <c r="C118" s="47"/>
      <c r="D118" s="47"/>
      <c r="H118" s="46"/>
      <c r="I118" s="46"/>
    </row>
    <row r="119" spans="2:9" x14ac:dyDescent="0.25">
      <c r="B119" s="47"/>
      <c r="C119" s="47"/>
      <c r="D119" s="47"/>
      <c r="H119" s="46"/>
      <c r="I119" s="46"/>
    </row>
    <row r="120" spans="2:9" x14ac:dyDescent="0.25">
      <c r="B120" s="47"/>
      <c r="C120" s="47"/>
      <c r="D120" s="47"/>
      <c r="H120" s="46"/>
      <c r="I120" s="46"/>
    </row>
    <row r="121" spans="2:9" x14ac:dyDescent="0.25">
      <c r="B121" s="47"/>
      <c r="C121" s="47"/>
      <c r="D121" s="47"/>
      <c r="H121" s="46"/>
      <c r="I121" s="46"/>
    </row>
    <row r="122" spans="2:9" x14ac:dyDescent="0.25">
      <c r="B122" s="47"/>
      <c r="C122" s="47"/>
      <c r="D122" s="47"/>
      <c r="H122" s="46"/>
      <c r="I122" s="46"/>
    </row>
    <row r="123" spans="2:9" x14ac:dyDescent="0.25">
      <c r="B123" s="47"/>
      <c r="C123" s="47"/>
      <c r="D123" s="47"/>
      <c r="H123" s="46"/>
      <c r="I123" s="46"/>
    </row>
    <row r="124" spans="2:9" x14ac:dyDescent="0.25">
      <c r="B124" s="47"/>
      <c r="C124" s="47"/>
      <c r="D124" s="47"/>
      <c r="H124" s="46"/>
      <c r="I124" s="46"/>
    </row>
    <row r="125" spans="2:9" x14ac:dyDescent="0.25">
      <c r="B125" s="47"/>
      <c r="C125" s="47"/>
      <c r="D125" s="47"/>
      <c r="H125" s="46"/>
      <c r="I125" s="46"/>
    </row>
    <row r="126" spans="2:9" x14ac:dyDescent="0.25">
      <c r="B126" s="47"/>
      <c r="C126" s="47"/>
      <c r="D126" s="47"/>
      <c r="H126" s="46"/>
      <c r="I126" s="46"/>
    </row>
    <row r="127" spans="2:9" x14ac:dyDescent="0.25">
      <c r="B127" s="47"/>
      <c r="C127" s="47"/>
      <c r="D127" s="47"/>
      <c r="H127" s="46"/>
      <c r="I127" s="46"/>
    </row>
    <row r="128" spans="2:9" x14ac:dyDescent="0.25">
      <c r="B128" s="47"/>
      <c r="C128" s="47"/>
      <c r="D128" s="47"/>
      <c r="H128" s="46"/>
      <c r="I128" s="46"/>
    </row>
    <row r="129" spans="2:9" x14ac:dyDescent="0.25">
      <c r="B129" s="47"/>
      <c r="C129" s="47"/>
      <c r="D129" s="47"/>
      <c r="H129" s="46"/>
      <c r="I129" s="46"/>
    </row>
    <row r="130" spans="2:9" x14ac:dyDescent="0.25">
      <c r="B130" s="47"/>
      <c r="C130" s="47"/>
      <c r="D130" s="47"/>
      <c r="H130" s="46"/>
      <c r="I130" s="46"/>
    </row>
    <row r="131" spans="2:9" x14ac:dyDescent="0.25">
      <c r="B131" s="47"/>
      <c r="C131" s="47"/>
      <c r="D131" s="47"/>
      <c r="H131" s="46"/>
      <c r="I131" s="46"/>
    </row>
    <row r="132" spans="2:9" x14ac:dyDescent="0.25">
      <c r="B132" s="47"/>
      <c r="C132" s="47"/>
      <c r="D132" s="47"/>
      <c r="H132" s="46"/>
      <c r="I132" s="46"/>
    </row>
    <row r="133" spans="2:9" x14ac:dyDescent="0.25">
      <c r="B133" s="47"/>
      <c r="C133" s="47"/>
      <c r="D133" s="47"/>
      <c r="H133" s="46"/>
      <c r="I133" s="46"/>
    </row>
    <row r="134" spans="2:9" x14ac:dyDescent="0.25">
      <c r="B134" s="47"/>
      <c r="C134" s="47"/>
      <c r="D134" s="47"/>
      <c r="H134" s="46"/>
      <c r="I134" s="46"/>
    </row>
    <row r="135" spans="2:9" x14ac:dyDescent="0.25">
      <c r="B135" s="47"/>
      <c r="C135" s="47"/>
      <c r="D135" s="47"/>
      <c r="H135" s="46"/>
      <c r="I135" s="46"/>
    </row>
    <row r="136" spans="2:9" x14ac:dyDescent="0.25">
      <c r="B136" s="47"/>
      <c r="C136" s="47"/>
      <c r="D136" s="47"/>
      <c r="H136" s="46"/>
      <c r="I136" s="46"/>
    </row>
    <row r="137" spans="2:9" x14ac:dyDescent="0.25">
      <c r="B137" s="47"/>
      <c r="C137" s="47"/>
      <c r="D137" s="47"/>
      <c r="H137" s="46"/>
      <c r="I137" s="46"/>
    </row>
    <row r="138" spans="2:9" x14ac:dyDescent="0.25">
      <c r="B138" s="47"/>
      <c r="C138" s="47"/>
      <c r="D138" s="47"/>
      <c r="H138" s="46"/>
      <c r="I138" s="46"/>
    </row>
    <row r="139" spans="2:9" x14ac:dyDescent="0.25">
      <c r="B139" s="47"/>
      <c r="C139" s="47"/>
      <c r="D139" s="47"/>
      <c r="H139" s="46"/>
      <c r="I139" s="46"/>
    </row>
    <row r="140" spans="2:9" x14ac:dyDescent="0.25">
      <c r="B140" s="47"/>
      <c r="C140" s="47"/>
      <c r="D140" s="47"/>
      <c r="H140" s="46"/>
      <c r="I140" s="46"/>
    </row>
    <row r="141" spans="2:9" x14ac:dyDescent="0.25">
      <c r="B141" s="47"/>
      <c r="C141" s="47"/>
      <c r="D141" s="47"/>
      <c r="H141" s="46"/>
      <c r="I141" s="46"/>
    </row>
    <row r="142" spans="2:9" x14ac:dyDescent="0.25">
      <c r="B142" s="47"/>
      <c r="C142" s="47"/>
      <c r="D142" s="47"/>
      <c r="H142" s="46"/>
      <c r="I142" s="46"/>
    </row>
    <row r="143" spans="2:9" x14ac:dyDescent="0.25">
      <c r="B143" s="47"/>
      <c r="C143" s="47"/>
      <c r="D143" s="47"/>
      <c r="H143" s="46"/>
      <c r="I143" s="46"/>
    </row>
    <row r="144" spans="2:9" x14ac:dyDescent="0.25">
      <c r="B144" s="47"/>
      <c r="C144" s="47"/>
      <c r="D144" s="47"/>
      <c r="H144" s="46"/>
      <c r="I144" s="46"/>
    </row>
    <row r="145" spans="2:9" x14ac:dyDescent="0.25">
      <c r="B145" s="47"/>
      <c r="C145" s="47"/>
      <c r="D145" s="47"/>
      <c r="H145" s="46"/>
      <c r="I145" s="46"/>
    </row>
    <row r="146" spans="2:9" x14ac:dyDescent="0.25">
      <c r="B146" s="47"/>
      <c r="C146" s="47"/>
      <c r="D146" s="47"/>
      <c r="H146" s="46"/>
      <c r="I146" s="46"/>
    </row>
    <row r="147" spans="2:9" x14ac:dyDescent="0.25">
      <c r="B147" s="47"/>
      <c r="C147" s="47"/>
      <c r="D147" s="47"/>
      <c r="H147" s="46"/>
      <c r="I147" s="46"/>
    </row>
    <row r="148" spans="2:9" x14ac:dyDescent="0.25">
      <c r="B148" s="47"/>
      <c r="C148" s="47"/>
      <c r="D148" s="47"/>
      <c r="H148" s="46"/>
      <c r="I148" s="46"/>
    </row>
    <row r="149" spans="2:9" x14ac:dyDescent="0.25">
      <c r="B149" s="47"/>
      <c r="C149" s="47"/>
      <c r="D149" s="47"/>
      <c r="H149" s="46"/>
      <c r="I149" s="46"/>
    </row>
    <row r="150" spans="2:9" x14ac:dyDescent="0.25">
      <c r="B150" s="47"/>
      <c r="C150" s="47"/>
      <c r="D150" s="47"/>
      <c r="H150" s="46"/>
      <c r="I150" s="46"/>
    </row>
    <row r="151" spans="2:9" x14ac:dyDescent="0.25">
      <c r="B151" s="47"/>
      <c r="C151" s="47"/>
      <c r="D151" s="47"/>
      <c r="H151" s="46"/>
      <c r="I151" s="46"/>
    </row>
    <row r="152" spans="2:9" x14ac:dyDescent="0.25">
      <c r="B152" s="47"/>
      <c r="C152" s="47"/>
      <c r="D152" s="47"/>
      <c r="H152" s="46"/>
      <c r="I152" s="46"/>
    </row>
    <row r="153" spans="2:9" x14ac:dyDescent="0.25">
      <c r="B153" s="47"/>
      <c r="C153" s="47"/>
      <c r="D153" s="47"/>
      <c r="H153" s="46"/>
      <c r="I153" s="46"/>
    </row>
    <row r="154" spans="2:9" x14ac:dyDescent="0.25">
      <c r="B154" s="47"/>
      <c r="C154" s="47"/>
      <c r="D154" s="47"/>
      <c r="H154" s="46"/>
      <c r="I154" s="46"/>
    </row>
    <row r="155" spans="2:9" x14ac:dyDescent="0.25">
      <c r="B155" s="47"/>
      <c r="C155" s="47"/>
      <c r="D155" s="47"/>
      <c r="H155" s="46"/>
      <c r="I155" s="46"/>
    </row>
    <row r="156" spans="2:9" x14ac:dyDescent="0.25">
      <c r="B156" s="47"/>
      <c r="C156" s="47"/>
      <c r="D156" s="47"/>
      <c r="H156" s="46"/>
      <c r="I156" s="46"/>
    </row>
    <row r="157" spans="2:9" x14ac:dyDescent="0.25">
      <c r="B157" s="47"/>
      <c r="C157" s="47"/>
      <c r="D157" s="47"/>
      <c r="H157" s="46"/>
      <c r="I157" s="46"/>
    </row>
    <row r="158" spans="2:9" x14ac:dyDescent="0.25">
      <c r="B158" s="47"/>
      <c r="C158" s="47"/>
      <c r="D158" s="47"/>
      <c r="H158" s="46"/>
      <c r="I158" s="46"/>
    </row>
    <row r="159" spans="2:9" x14ac:dyDescent="0.25">
      <c r="B159" s="47"/>
      <c r="C159" s="47"/>
      <c r="D159" s="47"/>
      <c r="H159" s="46"/>
      <c r="I159" s="46"/>
    </row>
    <row r="160" spans="2:9" x14ac:dyDescent="0.25">
      <c r="B160" s="47"/>
      <c r="C160" s="47"/>
      <c r="D160" s="47"/>
      <c r="H160" s="46"/>
      <c r="I160" s="46"/>
    </row>
    <row r="161" spans="2:9" x14ac:dyDescent="0.25">
      <c r="B161" s="47"/>
      <c r="C161" s="47"/>
      <c r="D161" s="47"/>
      <c r="H161" s="46"/>
      <c r="I161" s="46"/>
    </row>
    <row r="162" spans="2:9" x14ac:dyDescent="0.25">
      <c r="B162" s="47"/>
      <c r="C162" s="47"/>
      <c r="D162" s="47"/>
      <c r="H162" s="46"/>
      <c r="I162" s="46"/>
    </row>
    <row r="163" spans="2:9" x14ac:dyDescent="0.25">
      <c r="B163" s="47"/>
      <c r="C163" s="47"/>
      <c r="D163" s="47"/>
      <c r="H163" s="46"/>
      <c r="I163" s="46"/>
    </row>
    <row r="164" spans="2:9" x14ac:dyDescent="0.25">
      <c r="B164" s="47"/>
      <c r="C164" s="47"/>
      <c r="D164" s="47"/>
      <c r="H164" s="46"/>
      <c r="I164" s="46"/>
    </row>
    <row r="165" spans="2:9" x14ac:dyDescent="0.25">
      <c r="B165" s="47"/>
      <c r="C165" s="47"/>
      <c r="D165" s="47"/>
      <c r="H165" s="46"/>
      <c r="I165" s="46"/>
    </row>
    <row r="166" spans="2:9" x14ac:dyDescent="0.25">
      <c r="B166" s="47"/>
      <c r="C166" s="47"/>
      <c r="D166" s="47"/>
      <c r="H166" s="46"/>
      <c r="I166" s="46"/>
    </row>
    <row r="167" spans="2:9" x14ac:dyDescent="0.25">
      <c r="B167" s="47"/>
      <c r="C167" s="47"/>
      <c r="D167" s="47"/>
      <c r="H167" s="46"/>
      <c r="I167" s="46"/>
    </row>
    <row r="168" spans="2:9" x14ac:dyDescent="0.25">
      <c r="B168" s="47"/>
      <c r="C168" s="47"/>
      <c r="D168" s="47"/>
      <c r="H168" s="46"/>
      <c r="I168" s="46"/>
    </row>
    <row r="169" spans="2:9" x14ac:dyDescent="0.25">
      <c r="B169" s="47"/>
      <c r="C169" s="47"/>
      <c r="D169" s="47"/>
      <c r="H169" s="46"/>
      <c r="I169" s="46"/>
    </row>
    <row r="170" spans="2:9" x14ac:dyDescent="0.25">
      <c r="B170" s="47"/>
      <c r="C170" s="47"/>
      <c r="D170" s="47"/>
      <c r="H170" s="46"/>
      <c r="I170" s="46"/>
    </row>
    <row r="171" spans="2:9" x14ac:dyDescent="0.25">
      <c r="B171" s="47"/>
      <c r="C171" s="47"/>
      <c r="D171" s="47"/>
      <c r="H171" s="46"/>
      <c r="I171" s="46"/>
    </row>
    <row r="172" spans="2:9" x14ac:dyDescent="0.25">
      <c r="B172" s="47"/>
      <c r="C172" s="47"/>
      <c r="D172" s="47"/>
      <c r="H172" s="46"/>
      <c r="I172" s="46"/>
    </row>
    <row r="173" spans="2:9" x14ac:dyDescent="0.25">
      <c r="B173" s="47"/>
      <c r="C173" s="47"/>
      <c r="D173" s="47"/>
      <c r="H173" s="46"/>
      <c r="I173" s="46"/>
    </row>
    <row r="174" spans="2:9" x14ac:dyDescent="0.25">
      <c r="B174" s="47"/>
      <c r="C174" s="47"/>
      <c r="D174" s="47"/>
      <c r="H174" s="46"/>
      <c r="I174" s="46"/>
    </row>
    <row r="175" spans="2:9" x14ac:dyDescent="0.25">
      <c r="B175" s="47"/>
      <c r="C175" s="47"/>
      <c r="D175" s="47"/>
      <c r="H175" s="46"/>
      <c r="I175" s="46"/>
    </row>
    <row r="176" spans="2:9" x14ac:dyDescent="0.25">
      <c r="B176" s="47"/>
      <c r="C176" s="47"/>
      <c r="D176" s="47"/>
      <c r="H176" s="46"/>
      <c r="I176" s="46"/>
    </row>
    <row r="177" spans="2:9" x14ac:dyDescent="0.25">
      <c r="B177" s="47"/>
      <c r="C177" s="47"/>
      <c r="D177" s="47"/>
      <c r="H177" s="46"/>
      <c r="I177" s="46"/>
    </row>
    <row r="178" spans="2:9" x14ac:dyDescent="0.25">
      <c r="B178" s="47"/>
      <c r="C178" s="47"/>
      <c r="D178" s="47"/>
      <c r="H178" s="46"/>
      <c r="I178" s="46"/>
    </row>
    <row r="179" spans="2:9" x14ac:dyDescent="0.25">
      <c r="B179" s="47"/>
      <c r="C179" s="47"/>
      <c r="D179" s="47"/>
      <c r="H179" s="46"/>
      <c r="I179" s="46"/>
    </row>
    <row r="180" spans="2:9" x14ac:dyDescent="0.25">
      <c r="B180" s="47"/>
      <c r="C180" s="47"/>
      <c r="D180" s="47"/>
      <c r="H180" s="46"/>
      <c r="I180" s="46"/>
    </row>
    <row r="181" spans="2:9" x14ac:dyDescent="0.25">
      <c r="B181" s="47"/>
      <c r="C181" s="47"/>
      <c r="D181" s="47"/>
      <c r="H181" s="46"/>
      <c r="I181" s="46"/>
    </row>
    <row r="182" spans="2:9" x14ac:dyDescent="0.25">
      <c r="B182" s="47"/>
      <c r="C182" s="47"/>
      <c r="D182" s="47"/>
      <c r="H182" s="46"/>
      <c r="I182" s="46"/>
    </row>
    <row r="183" spans="2:9" x14ac:dyDescent="0.25">
      <c r="B183" s="47"/>
      <c r="C183" s="47"/>
      <c r="D183" s="47"/>
      <c r="H183" s="46"/>
      <c r="I183" s="46"/>
    </row>
    <row r="184" spans="2:9" x14ac:dyDescent="0.25">
      <c r="B184" s="47"/>
      <c r="C184" s="47"/>
      <c r="D184" s="47"/>
      <c r="H184" s="46"/>
      <c r="I184" s="46"/>
    </row>
    <row r="185" spans="2:9" x14ac:dyDescent="0.25">
      <c r="B185" s="47"/>
      <c r="C185" s="47"/>
      <c r="D185" s="47"/>
      <c r="H185" s="46"/>
      <c r="I185" s="46"/>
    </row>
    <row r="186" spans="2:9" x14ac:dyDescent="0.25">
      <c r="B186" s="47"/>
      <c r="C186" s="47"/>
      <c r="D186" s="47"/>
      <c r="H186" s="46"/>
      <c r="I186" s="46"/>
    </row>
    <row r="187" spans="2:9" x14ac:dyDescent="0.25">
      <c r="B187" s="47"/>
      <c r="C187" s="47"/>
      <c r="D187" s="47"/>
      <c r="H187" s="46"/>
      <c r="I187" s="46"/>
    </row>
    <row r="188" spans="2:9" x14ac:dyDescent="0.25">
      <c r="B188" s="47"/>
      <c r="C188" s="47"/>
      <c r="D188" s="47"/>
      <c r="H188" s="46"/>
      <c r="I188" s="46"/>
    </row>
    <row r="189" spans="2:9" x14ac:dyDescent="0.25">
      <c r="B189" s="47"/>
      <c r="C189" s="47"/>
      <c r="D189" s="47"/>
      <c r="H189" s="46"/>
      <c r="I189" s="46"/>
    </row>
    <row r="190" spans="2:9" x14ac:dyDescent="0.25">
      <c r="B190" s="47"/>
      <c r="C190" s="47"/>
      <c r="D190" s="47"/>
      <c r="H190" s="46"/>
      <c r="I190" s="46"/>
    </row>
    <row r="191" spans="2:9" x14ac:dyDescent="0.25">
      <c r="B191" s="47"/>
      <c r="C191" s="47"/>
      <c r="D191" s="47"/>
      <c r="H191" s="46"/>
      <c r="I191" s="46"/>
    </row>
    <row r="192" spans="2:9" x14ac:dyDescent="0.25">
      <c r="B192" s="47"/>
      <c r="C192" s="47"/>
      <c r="D192" s="47"/>
      <c r="H192" s="46"/>
      <c r="I192" s="46"/>
    </row>
    <row r="193" spans="2:9" x14ac:dyDescent="0.25">
      <c r="B193" s="47"/>
      <c r="C193" s="47"/>
      <c r="D193" s="47"/>
      <c r="H193" s="46"/>
      <c r="I193" s="46"/>
    </row>
    <row r="194" spans="2:9" x14ac:dyDescent="0.25">
      <c r="B194" s="47"/>
      <c r="C194" s="47"/>
      <c r="D194" s="47"/>
      <c r="H194" s="46"/>
      <c r="I194" s="46"/>
    </row>
    <row r="195" spans="2:9" x14ac:dyDescent="0.25">
      <c r="B195" s="47"/>
      <c r="C195" s="47"/>
      <c r="D195" s="47"/>
      <c r="H195" s="46"/>
      <c r="I195" s="46"/>
    </row>
    <row r="196" spans="2:9" x14ac:dyDescent="0.25">
      <c r="B196" s="47"/>
      <c r="C196" s="47"/>
      <c r="D196" s="47"/>
      <c r="H196" s="46"/>
      <c r="I196" s="46"/>
    </row>
    <row r="197" spans="2:9" x14ac:dyDescent="0.25">
      <c r="B197" s="47"/>
      <c r="C197" s="47"/>
      <c r="D197" s="47"/>
      <c r="H197" s="46"/>
      <c r="I197" s="46"/>
    </row>
    <row r="198" spans="2:9" x14ac:dyDescent="0.25">
      <c r="B198" s="47"/>
      <c r="C198" s="47"/>
      <c r="D198" s="47"/>
      <c r="H198" s="46"/>
      <c r="I198" s="46"/>
    </row>
    <row r="199" spans="2:9" x14ac:dyDescent="0.25">
      <c r="B199" s="47"/>
      <c r="C199" s="47"/>
      <c r="D199" s="47"/>
      <c r="H199" s="46"/>
      <c r="I199" s="46"/>
    </row>
    <row r="200" spans="2:9" x14ac:dyDescent="0.25">
      <c r="B200" s="47"/>
      <c r="C200" s="47"/>
      <c r="D200" s="47"/>
      <c r="H200" s="46"/>
      <c r="I200" s="46"/>
    </row>
    <row r="201" spans="2:9" x14ac:dyDescent="0.25">
      <c r="B201" s="47"/>
      <c r="C201" s="47"/>
      <c r="D201" s="47"/>
      <c r="H201" s="46"/>
      <c r="I201" s="46"/>
    </row>
    <row r="202" spans="2:9" x14ac:dyDescent="0.25">
      <c r="B202" s="47"/>
      <c r="C202" s="47"/>
      <c r="D202" s="47"/>
      <c r="H202" s="46"/>
      <c r="I202" s="46"/>
    </row>
    <row r="203" spans="2:9" x14ac:dyDescent="0.25">
      <c r="B203" s="47"/>
      <c r="C203" s="47"/>
      <c r="D203" s="47"/>
      <c r="H203" s="46"/>
      <c r="I203" s="46"/>
    </row>
    <row r="204" spans="2:9" x14ac:dyDescent="0.25">
      <c r="B204" s="47"/>
      <c r="C204" s="47"/>
      <c r="D204" s="47"/>
      <c r="H204" s="46"/>
      <c r="I204" s="46"/>
    </row>
    <row r="205" spans="2:9" x14ac:dyDescent="0.25">
      <c r="B205" s="47"/>
      <c r="C205" s="47"/>
      <c r="D205" s="47"/>
      <c r="H205" s="46"/>
      <c r="I205" s="46"/>
    </row>
    <row r="206" spans="2:9" x14ac:dyDescent="0.25">
      <c r="B206" s="47"/>
      <c r="C206" s="47"/>
      <c r="D206" s="47"/>
      <c r="H206" s="46"/>
      <c r="I206" s="46"/>
    </row>
    <row r="207" spans="2:9" x14ac:dyDescent="0.25">
      <c r="B207" s="47"/>
      <c r="C207" s="47"/>
      <c r="D207" s="47"/>
      <c r="H207" s="46"/>
      <c r="I207" s="46"/>
    </row>
    <row r="208" spans="2:9" x14ac:dyDescent="0.25">
      <c r="B208" s="47"/>
      <c r="C208" s="47"/>
      <c r="D208" s="47"/>
      <c r="H208" s="46"/>
      <c r="I208" s="46"/>
    </row>
    <row r="209" spans="2:9" x14ac:dyDescent="0.25">
      <c r="B209" s="47"/>
      <c r="C209" s="47"/>
      <c r="D209" s="47"/>
      <c r="H209" s="46"/>
      <c r="I209" s="46"/>
    </row>
    <row r="210" spans="2:9" x14ac:dyDescent="0.25">
      <c r="B210" s="47"/>
      <c r="C210" s="47"/>
      <c r="D210" s="47"/>
      <c r="H210" s="46"/>
      <c r="I210" s="46"/>
    </row>
    <row r="211" spans="2:9" x14ac:dyDescent="0.25">
      <c r="B211" s="47"/>
      <c r="C211" s="47"/>
      <c r="D211" s="47"/>
      <c r="H211" s="46"/>
      <c r="I211" s="46"/>
    </row>
    <row r="212" spans="2:9" x14ac:dyDescent="0.25">
      <c r="B212" s="47"/>
      <c r="C212" s="47"/>
      <c r="D212" s="47"/>
      <c r="H212" s="46"/>
      <c r="I212" s="46"/>
    </row>
    <row r="213" spans="2:9" x14ac:dyDescent="0.25">
      <c r="B213" s="47"/>
      <c r="C213" s="47"/>
      <c r="D213" s="47"/>
      <c r="H213" s="46"/>
      <c r="I213" s="46"/>
    </row>
    <row r="214" spans="2:9" x14ac:dyDescent="0.25">
      <c r="B214" s="47"/>
      <c r="C214" s="47"/>
      <c r="D214" s="47"/>
      <c r="H214" s="46"/>
      <c r="I214" s="46"/>
    </row>
    <row r="215" spans="2:9" x14ac:dyDescent="0.25">
      <c r="B215" s="47"/>
      <c r="C215" s="47"/>
      <c r="D215" s="47"/>
      <c r="H215" s="46"/>
      <c r="I215" s="46"/>
    </row>
    <row r="216" spans="2:9" x14ac:dyDescent="0.25">
      <c r="B216" s="47"/>
      <c r="C216" s="47"/>
      <c r="D216" s="47"/>
      <c r="H216" s="46"/>
      <c r="I216" s="46"/>
    </row>
    <row r="217" spans="2:9" x14ac:dyDescent="0.25">
      <c r="B217" s="47"/>
      <c r="C217" s="47"/>
      <c r="D217" s="47"/>
      <c r="H217" s="46"/>
      <c r="I217" s="46"/>
    </row>
    <row r="218" spans="2:9" x14ac:dyDescent="0.25">
      <c r="B218" s="47"/>
      <c r="C218" s="47"/>
      <c r="D218" s="47"/>
      <c r="H218" s="46"/>
      <c r="I218" s="46"/>
    </row>
    <row r="219" spans="2:9" x14ac:dyDescent="0.25">
      <c r="B219" s="47"/>
      <c r="C219" s="47"/>
      <c r="D219" s="47"/>
      <c r="H219" s="46"/>
      <c r="I219" s="46"/>
    </row>
    <row r="220" spans="2:9" x14ac:dyDescent="0.25">
      <c r="B220" s="47"/>
      <c r="C220" s="47"/>
      <c r="D220" s="47"/>
      <c r="H220" s="46"/>
      <c r="I220" s="46"/>
    </row>
    <row r="221" spans="2:9" x14ac:dyDescent="0.25">
      <c r="B221" s="47"/>
      <c r="C221" s="47"/>
      <c r="D221" s="47"/>
      <c r="H221" s="46"/>
      <c r="I221" s="46"/>
    </row>
    <row r="222" spans="2:9" x14ac:dyDescent="0.25">
      <c r="B222" s="47"/>
      <c r="C222" s="47"/>
      <c r="D222" s="47"/>
      <c r="H222" s="46"/>
      <c r="I222" s="46"/>
    </row>
    <row r="223" spans="2:9" x14ac:dyDescent="0.25">
      <c r="B223" s="47"/>
      <c r="C223" s="47"/>
      <c r="D223" s="47"/>
      <c r="H223" s="46"/>
      <c r="I223" s="46"/>
    </row>
    <row r="224" spans="2:9" x14ac:dyDescent="0.25">
      <c r="B224" s="47"/>
      <c r="C224" s="47"/>
      <c r="D224" s="47"/>
      <c r="H224" s="46"/>
      <c r="I224" s="46"/>
    </row>
    <row r="225" spans="2:9" x14ac:dyDescent="0.25">
      <c r="B225" s="47"/>
      <c r="C225" s="47"/>
      <c r="D225" s="47"/>
      <c r="H225" s="46"/>
      <c r="I225" s="46"/>
    </row>
    <row r="226" spans="2:9" x14ac:dyDescent="0.25">
      <c r="H226" s="46"/>
      <c r="I226" s="46"/>
    </row>
    <row r="227" spans="2:9" x14ac:dyDescent="0.25">
      <c r="H227" s="46"/>
      <c r="I227" s="46"/>
    </row>
    <row r="228" spans="2:9" x14ac:dyDescent="0.25">
      <c r="H228" s="46"/>
      <c r="I228" s="46"/>
    </row>
    <row r="229" spans="2:9" x14ac:dyDescent="0.25">
      <c r="H229" s="46"/>
      <c r="I229" s="46"/>
    </row>
    <row r="230" spans="2:9" x14ac:dyDescent="0.25">
      <c r="H230" s="46"/>
      <c r="I230" s="46"/>
    </row>
    <row r="231" spans="2:9" x14ac:dyDescent="0.25">
      <c r="H231" s="46"/>
      <c r="I231" s="46"/>
    </row>
    <row r="232" spans="2:9" x14ac:dyDescent="0.25">
      <c r="H232" s="46"/>
      <c r="I232" s="46"/>
    </row>
    <row r="233" spans="2:9" x14ac:dyDescent="0.25">
      <c r="H233" s="46"/>
      <c r="I233" s="46"/>
    </row>
    <row r="234" spans="2:9" x14ac:dyDescent="0.25">
      <c r="H234" s="46"/>
      <c r="I234" s="46"/>
    </row>
    <row r="235" spans="2:9" x14ac:dyDescent="0.25">
      <c r="H235" s="46"/>
      <c r="I235" s="46"/>
    </row>
    <row r="236" spans="2:9" x14ac:dyDescent="0.25">
      <c r="H236" s="46"/>
      <c r="I236" s="46"/>
    </row>
    <row r="237" spans="2:9" x14ac:dyDescent="0.25">
      <c r="H237" s="46"/>
      <c r="I237" s="46"/>
    </row>
    <row r="238" spans="2:9" x14ac:dyDescent="0.25">
      <c r="H238" s="46"/>
      <c r="I238" s="46"/>
    </row>
    <row r="239" spans="2:9" x14ac:dyDescent="0.25">
      <c r="H239" s="46"/>
      <c r="I239" s="46"/>
    </row>
    <row r="240" spans="2:9" x14ac:dyDescent="0.25">
      <c r="H240" s="46"/>
      <c r="I240" s="46"/>
    </row>
    <row r="241" spans="8:9" x14ac:dyDescent="0.25">
      <c r="H241" s="46"/>
      <c r="I241" s="46"/>
    </row>
    <row r="242" spans="8:9" x14ac:dyDescent="0.25">
      <c r="H242" s="46"/>
      <c r="I242" s="46"/>
    </row>
    <row r="243" spans="8:9" x14ac:dyDescent="0.25">
      <c r="H243" s="46"/>
      <c r="I243" s="46"/>
    </row>
    <row r="244" spans="8:9" x14ac:dyDescent="0.25">
      <c r="H244" s="46"/>
      <c r="I244" s="46"/>
    </row>
    <row r="245" spans="8:9" x14ac:dyDescent="0.25">
      <c r="H245" s="46"/>
      <c r="I245" s="46"/>
    </row>
    <row r="246" spans="8:9" x14ac:dyDescent="0.25">
      <c r="H246" s="46"/>
      <c r="I246" s="46"/>
    </row>
    <row r="247" spans="8:9" x14ac:dyDescent="0.25">
      <c r="H247" s="46"/>
      <c r="I247" s="46"/>
    </row>
    <row r="248" spans="8:9" x14ac:dyDescent="0.25">
      <c r="H248" s="46"/>
      <c r="I248" s="46"/>
    </row>
    <row r="249" spans="8:9" x14ac:dyDescent="0.25">
      <c r="H249" s="46"/>
      <c r="I249" s="46"/>
    </row>
    <row r="250" spans="8:9" x14ac:dyDescent="0.25">
      <c r="H250" s="46"/>
      <c r="I250" s="46"/>
    </row>
    <row r="251" spans="8:9" x14ac:dyDescent="0.25">
      <c r="H251" s="46"/>
      <c r="I251" s="46"/>
    </row>
    <row r="252" spans="8:9" x14ac:dyDescent="0.25">
      <c r="H252" s="46"/>
      <c r="I252" s="46"/>
    </row>
    <row r="253" spans="8:9" x14ac:dyDescent="0.25">
      <c r="H253" s="46"/>
      <c r="I253" s="46"/>
    </row>
    <row r="254" spans="8:9" x14ac:dyDescent="0.25">
      <c r="H254" s="46"/>
      <c r="I254" s="46"/>
    </row>
    <row r="255" spans="8:9" x14ac:dyDescent="0.25">
      <c r="H255" s="46"/>
      <c r="I255" s="46"/>
    </row>
    <row r="256" spans="8:9" x14ac:dyDescent="0.25">
      <c r="H256" s="46"/>
      <c r="I256" s="46"/>
    </row>
    <row r="257" spans="8:9" x14ac:dyDescent="0.25">
      <c r="H257" s="46"/>
      <c r="I257" s="46"/>
    </row>
    <row r="258" spans="8:9" x14ac:dyDescent="0.25">
      <c r="H258" s="46"/>
      <c r="I258" s="46"/>
    </row>
    <row r="259" spans="8:9" x14ac:dyDescent="0.25">
      <c r="H259" s="46"/>
      <c r="I259" s="46"/>
    </row>
    <row r="260" spans="8:9" x14ac:dyDescent="0.25">
      <c r="H260" s="46"/>
      <c r="I260" s="46"/>
    </row>
    <row r="261" spans="8:9" x14ac:dyDescent="0.25">
      <c r="H261" s="46"/>
      <c r="I261" s="46"/>
    </row>
    <row r="262" spans="8:9" x14ac:dyDescent="0.25">
      <c r="H262" s="46"/>
      <c r="I262" s="46"/>
    </row>
    <row r="263" spans="8:9" x14ac:dyDescent="0.25">
      <c r="H263" s="46"/>
      <c r="I263" s="46"/>
    </row>
    <row r="264" spans="8:9" x14ac:dyDescent="0.25">
      <c r="H264" s="46"/>
      <c r="I264" s="46"/>
    </row>
    <row r="265" spans="8:9" x14ac:dyDescent="0.25">
      <c r="H265" s="46"/>
      <c r="I265" s="46"/>
    </row>
    <row r="266" spans="8:9" x14ac:dyDescent="0.25">
      <c r="H266" s="46"/>
      <c r="I266" s="46"/>
    </row>
    <row r="267" spans="8:9" x14ac:dyDescent="0.25">
      <c r="H267" s="46"/>
      <c r="I267" s="46"/>
    </row>
    <row r="268" spans="8:9" x14ac:dyDescent="0.25">
      <c r="H268" s="46"/>
      <c r="I268" s="46"/>
    </row>
    <row r="269" spans="8:9" x14ac:dyDescent="0.25">
      <c r="H269" s="46"/>
      <c r="I269" s="46"/>
    </row>
    <row r="270" spans="8:9" x14ac:dyDescent="0.25">
      <c r="H270" s="46"/>
      <c r="I270" s="46"/>
    </row>
    <row r="271" spans="8:9" x14ac:dyDescent="0.25">
      <c r="H271" s="46"/>
      <c r="I271" s="46"/>
    </row>
    <row r="272" spans="8:9" x14ac:dyDescent="0.25">
      <c r="H272" s="46"/>
      <c r="I272" s="46"/>
    </row>
    <row r="273" spans="8:9" x14ac:dyDescent="0.25">
      <c r="H273" s="46"/>
      <c r="I273" s="46"/>
    </row>
    <row r="274" spans="8:9" x14ac:dyDescent="0.25">
      <c r="H274" s="46"/>
      <c r="I274" s="46"/>
    </row>
    <row r="275" spans="8:9" x14ac:dyDescent="0.25">
      <c r="H275" s="46"/>
      <c r="I275" s="46"/>
    </row>
    <row r="276" spans="8:9" x14ac:dyDescent="0.25">
      <c r="H276" s="46"/>
      <c r="I276" s="46"/>
    </row>
    <row r="277" spans="8:9" x14ac:dyDescent="0.25">
      <c r="H277" s="46"/>
      <c r="I277" s="46"/>
    </row>
    <row r="278" spans="8:9" x14ac:dyDescent="0.25">
      <c r="H278" s="46"/>
      <c r="I278" s="46"/>
    </row>
    <row r="279" spans="8:9" x14ac:dyDescent="0.25">
      <c r="H279" s="46"/>
      <c r="I279" s="46"/>
    </row>
    <row r="280" spans="8:9" x14ac:dyDescent="0.25">
      <c r="H280" s="46"/>
      <c r="I280" s="46"/>
    </row>
    <row r="281" spans="8:9" x14ac:dyDescent="0.25">
      <c r="H281" s="46"/>
      <c r="I281" s="46"/>
    </row>
    <row r="282" spans="8:9" x14ac:dyDescent="0.25">
      <c r="H282" s="46"/>
      <c r="I282" s="46"/>
    </row>
    <row r="283" spans="8:9" x14ac:dyDescent="0.25">
      <c r="H283" s="46"/>
      <c r="I283" s="46"/>
    </row>
    <row r="284" spans="8:9" x14ac:dyDescent="0.25">
      <c r="H284" s="46"/>
      <c r="I284" s="46"/>
    </row>
    <row r="285" spans="8:9" x14ac:dyDescent="0.25">
      <c r="H285" s="46"/>
      <c r="I285" s="46"/>
    </row>
    <row r="286" spans="8:9" x14ac:dyDescent="0.25">
      <c r="H286" s="46"/>
      <c r="I286" s="46"/>
    </row>
    <row r="287" spans="8:9" x14ac:dyDescent="0.25">
      <c r="H287" s="46"/>
      <c r="I287" s="46"/>
    </row>
    <row r="288" spans="8:9" x14ac:dyDescent="0.25">
      <c r="H288" s="46"/>
      <c r="I288" s="46"/>
    </row>
    <row r="289" spans="8:9" x14ac:dyDescent="0.25">
      <c r="H289" s="46"/>
      <c r="I289" s="46"/>
    </row>
    <row r="290" spans="8:9" x14ac:dyDescent="0.25">
      <c r="H290" s="46"/>
      <c r="I290" s="46"/>
    </row>
    <row r="291" spans="8:9" x14ac:dyDescent="0.25">
      <c r="H291" s="46"/>
      <c r="I291" s="46"/>
    </row>
    <row r="292" spans="8:9" x14ac:dyDescent="0.25">
      <c r="H292" s="46"/>
      <c r="I292" s="46"/>
    </row>
    <row r="293" spans="8:9" x14ac:dyDescent="0.25">
      <c r="H293" s="46"/>
      <c r="I293" s="46"/>
    </row>
    <row r="294" spans="8:9" x14ac:dyDescent="0.25">
      <c r="H294" s="46"/>
      <c r="I294" s="46"/>
    </row>
    <row r="295" spans="8:9" x14ac:dyDescent="0.25">
      <c r="H295" s="46"/>
      <c r="I295" s="46"/>
    </row>
    <row r="296" spans="8:9" x14ac:dyDescent="0.25">
      <c r="H296" s="46"/>
      <c r="I296" s="46"/>
    </row>
    <row r="297" spans="8:9" x14ac:dyDescent="0.25">
      <c r="H297" s="46"/>
      <c r="I297" s="46"/>
    </row>
    <row r="298" spans="8:9" x14ac:dyDescent="0.25">
      <c r="H298" s="46"/>
      <c r="I298" s="46"/>
    </row>
    <row r="299" spans="8:9" x14ac:dyDescent="0.25">
      <c r="H299" s="46"/>
      <c r="I299" s="46"/>
    </row>
    <row r="300" spans="8:9" x14ac:dyDescent="0.25">
      <c r="H300" s="46"/>
      <c r="I300" s="46"/>
    </row>
    <row r="301" spans="8:9" x14ac:dyDescent="0.25">
      <c r="H301" s="46"/>
      <c r="I301" s="46"/>
    </row>
    <row r="302" spans="8:9" x14ac:dyDescent="0.25">
      <c r="H302" s="46"/>
      <c r="I302" s="46"/>
    </row>
    <row r="303" spans="8:9" x14ac:dyDescent="0.25">
      <c r="H303" s="46"/>
      <c r="I303" s="46"/>
    </row>
    <row r="304" spans="8:9" x14ac:dyDescent="0.25">
      <c r="H304" s="46"/>
      <c r="I304" s="46"/>
    </row>
    <row r="305" spans="8:9" x14ac:dyDescent="0.25">
      <c r="H305" s="46"/>
      <c r="I305" s="46"/>
    </row>
    <row r="306" spans="8:9" x14ac:dyDescent="0.25">
      <c r="H306" s="46"/>
      <c r="I306" s="46"/>
    </row>
    <row r="307" spans="8:9" x14ac:dyDescent="0.25">
      <c r="H307" s="46"/>
      <c r="I307" s="46"/>
    </row>
    <row r="308" spans="8:9" x14ac:dyDescent="0.25">
      <c r="H308" s="46"/>
      <c r="I308" s="46"/>
    </row>
    <row r="309" spans="8:9" x14ac:dyDescent="0.25">
      <c r="H309" s="46"/>
      <c r="I309" s="46"/>
    </row>
    <row r="310" spans="8:9" x14ac:dyDescent="0.25">
      <c r="H310" s="46"/>
      <c r="I310" s="46"/>
    </row>
    <row r="311" spans="8:9" x14ac:dyDescent="0.25">
      <c r="H311" s="46"/>
      <c r="I311" s="46"/>
    </row>
    <row r="312" spans="8:9" x14ac:dyDescent="0.25">
      <c r="H312" s="46"/>
      <c r="I312" s="46"/>
    </row>
    <row r="313" spans="8:9" x14ac:dyDescent="0.25">
      <c r="H313" s="46"/>
      <c r="I313" s="46"/>
    </row>
    <row r="314" spans="8:9" x14ac:dyDescent="0.25">
      <c r="H314" s="46"/>
      <c r="I314" s="46"/>
    </row>
    <row r="315" spans="8:9" x14ac:dyDescent="0.25">
      <c r="H315" s="46"/>
      <c r="I315" s="46"/>
    </row>
    <row r="316" spans="8:9" x14ac:dyDescent="0.25">
      <c r="H316" s="46"/>
      <c r="I316" s="46"/>
    </row>
    <row r="317" spans="8:9" x14ac:dyDescent="0.25">
      <c r="H317" s="46"/>
      <c r="I317" s="46"/>
    </row>
    <row r="318" spans="8:9" x14ac:dyDescent="0.25">
      <c r="H318" s="46"/>
      <c r="I318" s="46"/>
    </row>
    <row r="319" spans="8:9" x14ac:dyDescent="0.25">
      <c r="H319" s="46"/>
      <c r="I319" s="46"/>
    </row>
    <row r="320" spans="8:9" x14ac:dyDescent="0.25">
      <c r="H320" s="46"/>
      <c r="I320" s="46"/>
    </row>
    <row r="321" spans="8:9" x14ac:dyDescent="0.25">
      <c r="H321" s="46"/>
      <c r="I321" s="46"/>
    </row>
    <row r="322" spans="8:9" x14ac:dyDescent="0.25">
      <c r="H322" s="46"/>
      <c r="I322" s="46"/>
    </row>
    <row r="323" spans="8:9" x14ac:dyDescent="0.25">
      <c r="H323" s="46"/>
      <c r="I323" s="46"/>
    </row>
    <row r="324" spans="8:9" x14ac:dyDescent="0.25">
      <c r="H324" s="46"/>
      <c r="I324" s="46"/>
    </row>
    <row r="325" spans="8:9" x14ac:dyDescent="0.25">
      <c r="H325" s="46"/>
      <c r="I325" s="46"/>
    </row>
    <row r="326" spans="8:9" x14ac:dyDescent="0.25">
      <c r="H326" s="46"/>
      <c r="I326" s="46"/>
    </row>
    <row r="327" spans="8:9" x14ac:dyDescent="0.25">
      <c r="H327" s="46"/>
      <c r="I327" s="46"/>
    </row>
    <row r="328" spans="8:9" x14ac:dyDescent="0.25">
      <c r="H328" s="46"/>
      <c r="I328" s="46"/>
    </row>
    <row r="329" spans="8:9" x14ac:dyDescent="0.25">
      <c r="H329" s="46"/>
      <c r="I329" s="46"/>
    </row>
    <row r="330" spans="8:9" x14ac:dyDescent="0.25">
      <c r="H330" s="46"/>
      <c r="I330" s="46"/>
    </row>
    <row r="331" spans="8:9" x14ac:dyDescent="0.25">
      <c r="H331" s="46"/>
      <c r="I331" s="46"/>
    </row>
    <row r="332" spans="8:9" x14ac:dyDescent="0.25">
      <c r="H332" s="46"/>
      <c r="I332" s="46"/>
    </row>
    <row r="333" spans="8:9" x14ac:dyDescent="0.25">
      <c r="H333" s="46"/>
      <c r="I333" s="46"/>
    </row>
    <row r="334" spans="8:9" x14ac:dyDescent="0.25">
      <c r="H334" s="46"/>
      <c r="I334" s="46"/>
    </row>
    <row r="335" spans="8:9" x14ac:dyDescent="0.25">
      <c r="H335" s="46"/>
      <c r="I335" s="46"/>
    </row>
    <row r="336" spans="8:9" x14ac:dyDescent="0.25">
      <c r="H336" s="46"/>
      <c r="I336" s="46"/>
    </row>
    <row r="337" spans="8:9" x14ac:dyDescent="0.25">
      <c r="H337" s="46"/>
      <c r="I337" s="46"/>
    </row>
    <row r="338" spans="8:9" x14ac:dyDescent="0.25">
      <c r="H338" s="46"/>
      <c r="I338" s="46"/>
    </row>
    <row r="339" spans="8:9" x14ac:dyDescent="0.25">
      <c r="H339" s="46"/>
      <c r="I339" s="46"/>
    </row>
    <row r="340" spans="8:9" x14ac:dyDescent="0.25">
      <c r="H340" s="46"/>
      <c r="I340" s="46"/>
    </row>
    <row r="341" spans="8:9" x14ac:dyDescent="0.25">
      <c r="H341" s="46"/>
      <c r="I341" s="46"/>
    </row>
    <row r="342" spans="8:9" x14ac:dyDescent="0.25">
      <c r="H342" s="46"/>
      <c r="I342" s="46"/>
    </row>
    <row r="343" spans="8:9" x14ac:dyDescent="0.25">
      <c r="H343" s="46"/>
      <c r="I343" s="46"/>
    </row>
    <row r="344" spans="8:9" x14ac:dyDescent="0.25">
      <c r="H344" s="46"/>
      <c r="I344" s="46"/>
    </row>
    <row r="345" spans="8:9" x14ac:dyDescent="0.25">
      <c r="H345" s="46"/>
      <c r="I345" s="46"/>
    </row>
    <row r="346" spans="8:9" x14ac:dyDescent="0.25">
      <c r="H346" s="46"/>
      <c r="I346" s="46"/>
    </row>
    <row r="347" spans="8:9" x14ac:dyDescent="0.25">
      <c r="H347" s="46"/>
      <c r="I347" s="46"/>
    </row>
    <row r="348" spans="8:9" x14ac:dyDescent="0.25">
      <c r="H348" s="46"/>
      <c r="I348" s="46"/>
    </row>
    <row r="349" spans="8:9" x14ac:dyDescent="0.25">
      <c r="H349" s="46"/>
      <c r="I349" s="46"/>
    </row>
    <row r="350" spans="8:9" x14ac:dyDescent="0.25">
      <c r="H350" s="46"/>
      <c r="I350" s="46"/>
    </row>
    <row r="351" spans="8:9" x14ac:dyDescent="0.25">
      <c r="H351" s="46"/>
      <c r="I351" s="46"/>
    </row>
    <row r="352" spans="8:9" x14ac:dyDescent="0.25">
      <c r="H352" s="46"/>
      <c r="I352" s="46"/>
    </row>
    <row r="353" spans="8:9" x14ac:dyDescent="0.25">
      <c r="H353" s="46"/>
      <c r="I353" s="46"/>
    </row>
    <row r="354" spans="8:9" x14ac:dyDescent="0.25">
      <c r="H354" s="46"/>
      <c r="I354" s="46"/>
    </row>
    <row r="355" spans="8:9" x14ac:dyDescent="0.25">
      <c r="H355" s="46"/>
      <c r="I355" s="46"/>
    </row>
    <row r="356" spans="8:9" x14ac:dyDescent="0.25">
      <c r="H356" s="46"/>
      <c r="I356" s="46"/>
    </row>
    <row r="357" spans="8:9" x14ac:dyDescent="0.25">
      <c r="H357" s="46"/>
      <c r="I357" s="46"/>
    </row>
    <row r="358" spans="8:9" x14ac:dyDescent="0.25">
      <c r="H358" s="46"/>
      <c r="I358" s="46"/>
    </row>
    <row r="359" spans="8:9" x14ac:dyDescent="0.25">
      <c r="H359" s="46"/>
      <c r="I359" s="46"/>
    </row>
    <row r="360" spans="8:9" x14ac:dyDescent="0.25">
      <c r="H360" s="46"/>
      <c r="I360" s="46"/>
    </row>
    <row r="361" spans="8:9" x14ac:dyDescent="0.25">
      <c r="H361" s="46"/>
      <c r="I361" s="46"/>
    </row>
    <row r="362" spans="8:9" x14ac:dyDescent="0.25">
      <c r="H362" s="46"/>
      <c r="I362" s="46"/>
    </row>
    <row r="363" spans="8:9" x14ac:dyDescent="0.25">
      <c r="H363" s="46"/>
      <c r="I363" s="46"/>
    </row>
    <row r="364" spans="8:9" x14ac:dyDescent="0.25">
      <c r="H364" s="46"/>
      <c r="I364" s="46"/>
    </row>
    <row r="365" spans="8:9" x14ac:dyDescent="0.25">
      <c r="H365" s="46"/>
      <c r="I365" s="46"/>
    </row>
    <row r="366" spans="8:9" x14ac:dyDescent="0.25">
      <c r="H366" s="46"/>
      <c r="I366" s="46"/>
    </row>
    <row r="367" spans="8:9" x14ac:dyDescent="0.25">
      <c r="H367" s="46"/>
      <c r="I367" s="46"/>
    </row>
    <row r="368" spans="8:9" x14ac:dyDescent="0.25">
      <c r="H368" s="46"/>
      <c r="I368" s="46"/>
    </row>
    <row r="369" spans="8:9" x14ac:dyDescent="0.25">
      <c r="H369" s="46"/>
      <c r="I369" s="46"/>
    </row>
    <row r="370" spans="8:9" x14ac:dyDescent="0.25">
      <c r="H370" s="46"/>
      <c r="I370" s="46"/>
    </row>
    <row r="371" spans="8:9" x14ac:dyDescent="0.25">
      <c r="H371" s="46"/>
      <c r="I371" s="46"/>
    </row>
    <row r="372" spans="8:9" x14ac:dyDescent="0.25">
      <c r="H372" s="46"/>
      <c r="I372" s="46"/>
    </row>
    <row r="373" spans="8:9" x14ac:dyDescent="0.25">
      <c r="H373" s="46"/>
      <c r="I373" s="46"/>
    </row>
    <row r="374" spans="8:9" x14ac:dyDescent="0.25">
      <c r="H374" s="46"/>
      <c r="I374" s="46"/>
    </row>
    <row r="375" spans="8:9" x14ac:dyDescent="0.25">
      <c r="H375" s="46"/>
      <c r="I375" s="46"/>
    </row>
    <row r="376" spans="8:9" x14ac:dyDescent="0.25">
      <c r="H376" s="46"/>
      <c r="I376" s="46"/>
    </row>
    <row r="377" spans="8:9" x14ac:dyDescent="0.25">
      <c r="H377" s="46"/>
      <c r="I377" s="46"/>
    </row>
    <row r="378" spans="8:9" x14ac:dyDescent="0.25">
      <c r="H378" s="46"/>
      <c r="I378" s="46"/>
    </row>
    <row r="379" spans="8:9" x14ac:dyDescent="0.25">
      <c r="H379" s="46"/>
      <c r="I379" s="46"/>
    </row>
    <row r="380" spans="8:9" x14ac:dyDescent="0.25">
      <c r="H380" s="46"/>
      <c r="I380" s="46"/>
    </row>
    <row r="381" spans="8:9" x14ac:dyDescent="0.25">
      <c r="H381" s="46"/>
      <c r="I381" s="46"/>
    </row>
    <row r="382" spans="8:9" x14ac:dyDescent="0.25">
      <c r="H382" s="46"/>
      <c r="I382" s="46"/>
    </row>
    <row r="383" spans="8:9" x14ac:dyDescent="0.25">
      <c r="H383" s="46"/>
      <c r="I383" s="46"/>
    </row>
    <row r="384" spans="8:9" x14ac:dyDescent="0.25">
      <c r="H384" s="46"/>
      <c r="I384" s="46"/>
    </row>
    <row r="385" spans="8:9" x14ac:dyDescent="0.25">
      <c r="H385" s="46"/>
      <c r="I385" s="46"/>
    </row>
    <row r="386" spans="8:9" x14ac:dyDescent="0.25">
      <c r="H386" s="46"/>
      <c r="I386" s="46"/>
    </row>
    <row r="387" spans="8:9" x14ac:dyDescent="0.25">
      <c r="H387" s="46"/>
      <c r="I387" s="46"/>
    </row>
    <row r="388" spans="8:9" x14ac:dyDescent="0.25">
      <c r="H388" s="46"/>
      <c r="I388" s="46"/>
    </row>
    <row r="389" spans="8:9" x14ac:dyDescent="0.25">
      <c r="H389" s="46"/>
      <c r="I389" s="46"/>
    </row>
    <row r="390" spans="8:9" x14ac:dyDescent="0.25">
      <c r="H390" s="46"/>
      <c r="I390" s="46"/>
    </row>
    <row r="391" spans="8:9" x14ac:dyDescent="0.25">
      <c r="H391" s="46"/>
      <c r="I391" s="46"/>
    </row>
    <row r="392" spans="8:9" x14ac:dyDescent="0.25">
      <c r="H392" s="46"/>
      <c r="I392" s="46"/>
    </row>
    <row r="393" spans="8:9" x14ac:dyDescent="0.25">
      <c r="H393" s="46"/>
      <c r="I393" s="46"/>
    </row>
    <row r="394" spans="8:9" x14ac:dyDescent="0.25">
      <c r="H394" s="46"/>
      <c r="I394" s="46"/>
    </row>
    <row r="395" spans="8:9" x14ac:dyDescent="0.25">
      <c r="H395" s="46"/>
      <c r="I395" s="46"/>
    </row>
    <row r="396" spans="8:9" x14ac:dyDescent="0.25">
      <c r="H396" s="46"/>
      <c r="I396" s="46"/>
    </row>
    <row r="397" spans="8:9" x14ac:dyDescent="0.25">
      <c r="H397" s="46"/>
      <c r="I397" s="46"/>
    </row>
    <row r="398" spans="8:9" x14ac:dyDescent="0.25">
      <c r="H398" s="46"/>
      <c r="I398" s="46"/>
    </row>
    <row r="399" spans="8:9" x14ac:dyDescent="0.25">
      <c r="H399" s="46"/>
      <c r="I399" s="46"/>
    </row>
    <row r="400" spans="8:9" x14ac:dyDescent="0.25">
      <c r="H400" s="46"/>
      <c r="I400" s="46"/>
    </row>
    <row r="401" spans="8:9" x14ac:dyDescent="0.25">
      <c r="H401" s="46"/>
      <c r="I401" s="46"/>
    </row>
    <row r="402" spans="8:9" x14ac:dyDescent="0.25">
      <c r="H402" s="46"/>
      <c r="I402" s="46"/>
    </row>
    <row r="403" spans="8:9" x14ac:dyDescent="0.25">
      <c r="H403" s="46"/>
      <c r="I403" s="46"/>
    </row>
    <row r="404" spans="8:9" x14ac:dyDescent="0.25">
      <c r="H404" s="46"/>
      <c r="I404" s="46"/>
    </row>
    <row r="405" spans="8:9" x14ac:dyDescent="0.25">
      <c r="H405" s="46"/>
      <c r="I405" s="46"/>
    </row>
    <row r="406" spans="8:9" x14ac:dyDescent="0.25">
      <c r="H406" s="46"/>
      <c r="I406" s="46"/>
    </row>
    <row r="407" spans="8:9" x14ac:dyDescent="0.25">
      <c r="H407" s="46"/>
      <c r="I407" s="46"/>
    </row>
    <row r="408" spans="8:9" x14ac:dyDescent="0.25">
      <c r="H408" s="46"/>
      <c r="I408" s="46"/>
    </row>
    <row r="409" spans="8:9" x14ac:dyDescent="0.25">
      <c r="H409" s="46"/>
      <c r="I409" s="46"/>
    </row>
    <row r="410" spans="8:9" x14ac:dyDescent="0.25">
      <c r="H410" s="46"/>
      <c r="I410" s="46"/>
    </row>
    <row r="411" spans="8:9" x14ac:dyDescent="0.25">
      <c r="H411" s="46"/>
      <c r="I411" s="46"/>
    </row>
    <row r="412" spans="8:9" x14ac:dyDescent="0.25">
      <c r="H412" s="46"/>
      <c r="I412" s="46"/>
    </row>
    <row r="413" spans="8:9" x14ac:dyDescent="0.25">
      <c r="H413" s="46"/>
      <c r="I413" s="46"/>
    </row>
    <row r="414" spans="8:9" x14ac:dyDescent="0.25">
      <c r="H414" s="46"/>
      <c r="I414" s="46"/>
    </row>
    <row r="415" spans="8:9" x14ac:dyDescent="0.25">
      <c r="H415" s="46"/>
      <c r="I415" s="46"/>
    </row>
    <row r="416" spans="8:9" x14ac:dyDescent="0.25">
      <c r="H416" s="46"/>
      <c r="I416" s="46"/>
    </row>
    <row r="417" spans="8:9" x14ac:dyDescent="0.25">
      <c r="H417" s="46"/>
      <c r="I417" s="46"/>
    </row>
    <row r="418" spans="8:9" x14ac:dyDescent="0.25">
      <c r="H418" s="46"/>
      <c r="I418" s="46"/>
    </row>
    <row r="419" spans="8:9" x14ac:dyDescent="0.25">
      <c r="H419" s="46"/>
      <c r="I419" s="46"/>
    </row>
    <row r="420" spans="8:9" x14ac:dyDescent="0.25">
      <c r="H420" s="46"/>
      <c r="I420" s="46"/>
    </row>
    <row r="421" spans="8:9" x14ac:dyDescent="0.25">
      <c r="H421" s="46"/>
      <c r="I421" s="46"/>
    </row>
    <row r="422" spans="8:9" x14ac:dyDescent="0.25">
      <c r="H422" s="46"/>
      <c r="I422" s="46"/>
    </row>
    <row r="423" spans="8:9" x14ac:dyDescent="0.25">
      <c r="H423" s="46"/>
      <c r="I423" s="46"/>
    </row>
    <row r="424" spans="8:9" x14ac:dyDescent="0.25">
      <c r="H424" s="46"/>
      <c r="I424" s="46"/>
    </row>
    <row r="425" spans="8:9" x14ac:dyDescent="0.25">
      <c r="H425" s="46"/>
      <c r="I425" s="46"/>
    </row>
    <row r="426" spans="8:9" x14ac:dyDescent="0.25">
      <c r="H426" s="46"/>
      <c r="I426" s="46"/>
    </row>
    <row r="427" spans="8:9" x14ac:dyDescent="0.25">
      <c r="H427" s="46"/>
      <c r="I427" s="46"/>
    </row>
    <row r="428" spans="8:9" x14ac:dyDescent="0.25">
      <c r="H428" s="46"/>
      <c r="I428" s="46"/>
    </row>
    <row r="429" spans="8:9" x14ac:dyDescent="0.25">
      <c r="H429" s="46"/>
      <c r="I429" s="46"/>
    </row>
    <row r="430" spans="8:9" x14ac:dyDescent="0.25">
      <c r="H430" s="46"/>
      <c r="I430" s="46"/>
    </row>
    <row r="431" spans="8:9" x14ac:dyDescent="0.25">
      <c r="H431" s="46"/>
      <c r="I431" s="46"/>
    </row>
    <row r="432" spans="8:9" x14ac:dyDescent="0.25">
      <c r="H432" s="46"/>
      <c r="I432" s="46"/>
    </row>
    <row r="433" spans="8:9" x14ac:dyDescent="0.25">
      <c r="H433" s="46"/>
      <c r="I433" s="46"/>
    </row>
    <row r="434" spans="8:9" x14ac:dyDescent="0.25">
      <c r="H434" s="46"/>
      <c r="I434" s="46"/>
    </row>
    <row r="435" spans="8:9" x14ac:dyDescent="0.25">
      <c r="H435" s="46"/>
      <c r="I435" s="46"/>
    </row>
    <row r="436" spans="8:9" x14ac:dyDescent="0.25">
      <c r="H436" s="46"/>
      <c r="I436" s="46"/>
    </row>
    <row r="437" spans="8:9" x14ac:dyDescent="0.25">
      <c r="H437" s="46"/>
      <c r="I437" s="46"/>
    </row>
    <row r="438" spans="8:9" x14ac:dyDescent="0.25">
      <c r="H438" s="46"/>
      <c r="I438" s="46"/>
    </row>
    <row r="439" spans="8:9" x14ac:dyDescent="0.25">
      <c r="H439" s="46"/>
      <c r="I439" s="46"/>
    </row>
    <row r="440" spans="8:9" x14ac:dyDescent="0.25">
      <c r="H440" s="46"/>
      <c r="I440" s="46"/>
    </row>
    <row r="441" spans="8:9" x14ac:dyDescent="0.25">
      <c r="H441" s="46"/>
      <c r="I441" s="46"/>
    </row>
    <row r="442" spans="8:9" x14ac:dyDescent="0.25">
      <c r="H442" s="46"/>
      <c r="I442" s="46"/>
    </row>
    <row r="443" spans="8:9" x14ac:dyDescent="0.25">
      <c r="H443" s="46"/>
      <c r="I443" s="46"/>
    </row>
    <row r="444" spans="8:9" x14ac:dyDescent="0.25">
      <c r="H444" s="46"/>
      <c r="I444" s="46"/>
    </row>
    <row r="445" spans="8:9" x14ac:dyDescent="0.25">
      <c r="H445" s="46"/>
      <c r="I445" s="46"/>
    </row>
    <row r="446" spans="8:9" x14ac:dyDescent="0.25">
      <c r="H446" s="46"/>
      <c r="I446" s="46"/>
    </row>
    <row r="447" spans="8:9" x14ac:dyDescent="0.25">
      <c r="H447" s="46"/>
      <c r="I447" s="46"/>
    </row>
    <row r="448" spans="8:9" x14ac:dyDescent="0.25">
      <c r="H448" s="46"/>
      <c r="I448" s="46"/>
    </row>
    <row r="449" spans="8:9" x14ac:dyDescent="0.25">
      <c r="H449" s="46"/>
      <c r="I449" s="46"/>
    </row>
    <row r="450" spans="8:9" x14ac:dyDescent="0.25">
      <c r="H450" s="46"/>
      <c r="I450" s="46"/>
    </row>
    <row r="451" spans="8:9" x14ac:dyDescent="0.25">
      <c r="H451" s="46"/>
      <c r="I451" s="46"/>
    </row>
    <row r="452" spans="8:9" x14ac:dyDescent="0.25">
      <c r="H452" s="46"/>
      <c r="I452" s="46"/>
    </row>
    <row r="453" spans="8:9" x14ac:dyDescent="0.25">
      <c r="H453" s="46"/>
      <c r="I453" s="46"/>
    </row>
    <row r="454" spans="8:9" x14ac:dyDescent="0.25">
      <c r="H454" s="46"/>
      <c r="I454" s="46"/>
    </row>
    <row r="455" spans="8:9" x14ac:dyDescent="0.25">
      <c r="H455" s="46"/>
      <c r="I455" s="46"/>
    </row>
    <row r="456" spans="8:9" x14ac:dyDescent="0.25">
      <c r="H456" s="46"/>
      <c r="I456" s="46"/>
    </row>
    <row r="457" spans="8:9" x14ac:dyDescent="0.25">
      <c r="H457" s="46"/>
      <c r="I457" s="46"/>
    </row>
    <row r="458" spans="8:9" x14ac:dyDescent="0.25">
      <c r="H458" s="46"/>
      <c r="I458" s="46"/>
    </row>
    <row r="459" spans="8:9" x14ac:dyDescent="0.25">
      <c r="H459" s="46"/>
      <c r="I459" s="46"/>
    </row>
    <row r="460" spans="8:9" x14ac:dyDescent="0.25">
      <c r="H460" s="46"/>
      <c r="I460" s="46"/>
    </row>
    <row r="461" spans="8:9" x14ac:dyDescent="0.25">
      <c r="H461" s="46"/>
      <c r="I461" s="46"/>
    </row>
    <row r="462" spans="8:9" x14ac:dyDescent="0.25">
      <c r="H462" s="46"/>
      <c r="I462" s="46"/>
    </row>
    <row r="463" spans="8:9" x14ac:dyDescent="0.25">
      <c r="H463" s="46"/>
      <c r="I463" s="46"/>
    </row>
    <row r="464" spans="8:9" x14ac:dyDescent="0.25">
      <c r="H464" s="46"/>
      <c r="I464" s="46"/>
    </row>
    <row r="465" spans="8:9" x14ac:dyDescent="0.25">
      <c r="H465" s="46"/>
      <c r="I465" s="46"/>
    </row>
    <row r="466" spans="8:9" x14ac:dyDescent="0.25">
      <c r="H466" s="46"/>
      <c r="I466" s="46"/>
    </row>
    <row r="467" spans="8:9" x14ac:dyDescent="0.25">
      <c r="H467" s="46"/>
      <c r="I467" s="46"/>
    </row>
    <row r="468" spans="8:9" x14ac:dyDescent="0.25">
      <c r="H468" s="46"/>
      <c r="I468" s="46"/>
    </row>
    <row r="469" spans="8:9" x14ac:dyDescent="0.25">
      <c r="H469" s="46"/>
      <c r="I469" s="46"/>
    </row>
    <row r="470" spans="8:9" x14ac:dyDescent="0.25">
      <c r="H470" s="46"/>
      <c r="I470" s="46"/>
    </row>
    <row r="471" spans="8:9" x14ac:dyDescent="0.25">
      <c r="H471" s="46"/>
      <c r="I471" s="46"/>
    </row>
    <row r="472" spans="8:9" x14ac:dyDescent="0.25">
      <c r="H472" s="46"/>
      <c r="I472" s="46"/>
    </row>
    <row r="473" spans="8:9" x14ac:dyDescent="0.25">
      <c r="H473" s="46"/>
      <c r="I473" s="46"/>
    </row>
    <row r="474" spans="8:9" x14ac:dyDescent="0.25">
      <c r="H474" s="46"/>
      <c r="I474" s="46"/>
    </row>
    <row r="475" spans="8:9" x14ac:dyDescent="0.25">
      <c r="H475" s="46"/>
      <c r="I475" s="46"/>
    </row>
    <row r="476" spans="8:9" x14ac:dyDescent="0.25">
      <c r="H476" s="46"/>
      <c r="I476" s="46"/>
    </row>
    <row r="477" spans="8:9" x14ac:dyDescent="0.25">
      <c r="H477" s="46"/>
      <c r="I477" s="46"/>
    </row>
    <row r="478" spans="8:9" x14ac:dyDescent="0.25">
      <c r="H478" s="46"/>
      <c r="I478" s="46"/>
    </row>
    <row r="479" spans="8:9" x14ac:dyDescent="0.25">
      <c r="H479" s="46"/>
      <c r="I479" s="46"/>
    </row>
    <row r="480" spans="8:9" x14ac:dyDescent="0.25">
      <c r="H480" s="46"/>
      <c r="I480" s="46"/>
    </row>
    <row r="481" spans="8:9" x14ac:dyDescent="0.25">
      <c r="H481" s="46"/>
      <c r="I481" s="46"/>
    </row>
    <row r="482" spans="8:9" x14ac:dyDescent="0.25">
      <c r="H482" s="46"/>
      <c r="I482" s="46"/>
    </row>
    <row r="483" spans="8:9" x14ac:dyDescent="0.25">
      <c r="H483" s="46"/>
      <c r="I483" s="46"/>
    </row>
    <row r="484" spans="8:9" x14ac:dyDescent="0.25">
      <c r="H484" s="46"/>
      <c r="I484" s="46"/>
    </row>
    <row r="485" spans="8:9" x14ac:dyDescent="0.25">
      <c r="H485" s="46"/>
      <c r="I485" s="46"/>
    </row>
    <row r="486" spans="8:9" x14ac:dyDescent="0.25">
      <c r="H486" s="46"/>
      <c r="I486" s="46"/>
    </row>
    <row r="487" spans="8:9" x14ac:dyDescent="0.25">
      <c r="H487" s="46"/>
      <c r="I487" s="46"/>
    </row>
    <row r="488" spans="8:9" x14ac:dyDescent="0.25">
      <c r="H488" s="46"/>
      <c r="I488" s="46"/>
    </row>
    <row r="489" spans="8:9" x14ac:dyDescent="0.25">
      <c r="H489" s="46"/>
      <c r="I489" s="46"/>
    </row>
    <row r="490" spans="8:9" x14ac:dyDescent="0.25">
      <c r="H490" s="46"/>
      <c r="I490" s="46"/>
    </row>
    <row r="491" spans="8:9" x14ac:dyDescent="0.25">
      <c r="H491" s="46"/>
      <c r="I491" s="46"/>
    </row>
    <row r="492" spans="8:9" x14ac:dyDescent="0.25">
      <c r="H492" s="46"/>
      <c r="I492" s="46"/>
    </row>
    <row r="493" spans="8:9" x14ac:dyDescent="0.25">
      <c r="H493" s="46"/>
      <c r="I493" s="46"/>
    </row>
    <row r="494" spans="8:9" x14ac:dyDescent="0.25">
      <c r="H494" s="46"/>
      <c r="I494" s="46"/>
    </row>
    <row r="495" spans="8:9" x14ac:dyDescent="0.25">
      <c r="H495" s="46"/>
      <c r="I495" s="46"/>
    </row>
    <row r="496" spans="8:9" x14ac:dyDescent="0.25">
      <c r="H496" s="46"/>
      <c r="I496" s="46"/>
    </row>
    <row r="497" spans="8:9" x14ac:dyDescent="0.25">
      <c r="H497" s="46"/>
      <c r="I497" s="46"/>
    </row>
    <row r="498" spans="8:9" x14ac:dyDescent="0.25">
      <c r="H498" s="46"/>
      <c r="I498" s="46"/>
    </row>
    <row r="499" spans="8:9" x14ac:dyDescent="0.25">
      <c r="H499" s="46"/>
      <c r="I499" s="46"/>
    </row>
    <row r="500" spans="8:9" x14ac:dyDescent="0.25">
      <c r="H500" s="46"/>
      <c r="I500" s="46"/>
    </row>
    <row r="501" spans="8:9" x14ac:dyDescent="0.25">
      <c r="H501" s="46"/>
      <c r="I501" s="46"/>
    </row>
    <row r="502" spans="8:9" x14ac:dyDescent="0.25">
      <c r="H502" s="46"/>
      <c r="I502" s="46"/>
    </row>
    <row r="503" spans="8:9" x14ac:dyDescent="0.25">
      <c r="H503" s="46"/>
      <c r="I503" s="46"/>
    </row>
    <row r="504" spans="8:9" x14ac:dyDescent="0.25">
      <c r="H504" s="46"/>
      <c r="I504" s="46"/>
    </row>
    <row r="505" spans="8:9" x14ac:dyDescent="0.25">
      <c r="H505" s="46"/>
      <c r="I505" s="46"/>
    </row>
    <row r="506" spans="8:9" x14ac:dyDescent="0.25">
      <c r="H506" s="46"/>
      <c r="I506" s="46"/>
    </row>
    <row r="507" spans="8:9" x14ac:dyDescent="0.25">
      <c r="H507" s="46"/>
      <c r="I507" s="46"/>
    </row>
    <row r="508" spans="8:9" x14ac:dyDescent="0.25">
      <c r="H508" s="46"/>
      <c r="I508" s="46"/>
    </row>
    <row r="509" spans="8:9" x14ac:dyDescent="0.25">
      <c r="H509" s="46"/>
      <c r="I509" s="46"/>
    </row>
    <row r="510" spans="8:9" x14ac:dyDescent="0.25">
      <c r="H510" s="46"/>
      <c r="I510" s="46"/>
    </row>
    <row r="511" spans="8:9" x14ac:dyDescent="0.25">
      <c r="H511" s="46"/>
      <c r="I511" s="46"/>
    </row>
    <row r="512" spans="8:9" x14ac:dyDescent="0.25">
      <c r="H512" s="46"/>
      <c r="I512" s="46"/>
    </row>
    <row r="513" spans="8:9" x14ac:dyDescent="0.25">
      <c r="H513" s="46"/>
      <c r="I513" s="46"/>
    </row>
    <row r="514" spans="8:9" x14ac:dyDescent="0.25">
      <c r="H514" s="46"/>
      <c r="I514" s="46"/>
    </row>
    <row r="515" spans="8:9" x14ac:dyDescent="0.25">
      <c r="H515" s="46"/>
      <c r="I515" s="46"/>
    </row>
    <row r="516" spans="8:9" x14ac:dyDescent="0.25">
      <c r="H516" s="46"/>
      <c r="I516" s="46"/>
    </row>
    <row r="517" spans="8:9" x14ac:dyDescent="0.25">
      <c r="H517" s="46"/>
      <c r="I517" s="46"/>
    </row>
    <row r="518" spans="8:9" x14ac:dyDescent="0.25">
      <c r="H518" s="46"/>
      <c r="I518" s="46"/>
    </row>
    <row r="519" spans="8:9" x14ac:dyDescent="0.25">
      <c r="H519" s="46"/>
      <c r="I519" s="46"/>
    </row>
    <row r="520" spans="8:9" x14ac:dyDescent="0.25">
      <c r="H520" s="46"/>
      <c r="I520" s="46"/>
    </row>
    <row r="521" spans="8:9" x14ac:dyDescent="0.25">
      <c r="H521" s="46"/>
      <c r="I521" s="46"/>
    </row>
    <row r="522" spans="8:9" x14ac:dyDescent="0.25">
      <c r="H522" s="46"/>
      <c r="I522" s="46"/>
    </row>
    <row r="523" spans="8:9" x14ac:dyDescent="0.25">
      <c r="H523" s="46"/>
      <c r="I523" s="46"/>
    </row>
    <row r="524" spans="8:9" x14ac:dyDescent="0.25">
      <c r="H524" s="46"/>
      <c r="I524" s="46"/>
    </row>
    <row r="525" spans="8:9" x14ac:dyDescent="0.25">
      <c r="H525" s="46"/>
      <c r="I525" s="46"/>
    </row>
    <row r="526" spans="8:9" x14ac:dyDescent="0.25">
      <c r="H526" s="46"/>
      <c r="I526" s="46"/>
    </row>
    <row r="527" spans="8:9" x14ac:dyDescent="0.25">
      <c r="H527" s="46"/>
      <c r="I527" s="46"/>
    </row>
    <row r="528" spans="8:9" x14ac:dyDescent="0.25">
      <c r="H528" s="46"/>
      <c r="I528" s="46"/>
    </row>
    <row r="529" spans="8:9" x14ac:dyDescent="0.25">
      <c r="H529" s="46"/>
      <c r="I529" s="46"/>
    </row>
    <row r="530" spans="8:9" x14ac:dyDescent="0.25">
      <c r="H530" s="46"/>
      <c r="I530" s="46"/>
    </row>
    <row r="531" spans="8:9" x14ac:dyDescent="0.25">
      <c r="H531" s="46"/>
      <c r="I531" s="46"/>
    </row>
    <row r="532" spans="8:9" x14ac:dyDescent="0.25">
      <c r="H532" s="46"/>
      <c r="I532" s="46"/>
    </row>
    <row r="533" spans="8:9" x14ac:dyDescent="0.25">
      <c r="H533" s="46"/>
      <c r="I533" s="46"/>
    </row>
    <row r="534" spans="8:9" x14ac:dyDescent="0.25">
      <c r="H534" s="46"/>
      <c r="I534" s="46"/>
    </row>
    <row r="535" spans="8:9" x14ac:dyDescent="0.25">
      <c r="H535" s="46"/>
      <c r="I535" s="46"/>
    </row>
    <row r="536" spans="8:9" x14ac:dyDescent="0.25">
      <c r="H536" s="46"/>
      <c r="I536" s="46"/>
    </row>
    <row r="537" spans="8:9" x14ac:dyDescent="0.25">
      <c r="H537" s="46"/>
      <c r="I537" s="46"/>
    </row>
    <row r="538" spans="8:9" x14ac:dyDescent="0.25">
      <c r="H538" s="46"/>
      <c r="I538" s="46"/>
    </row>
    <row r="539" spans="8:9" x14ac:dyDescent="0.25">
      <c r="H539" s="46"/>
      <c r="I539" s="46"/>
    </row>
    <row r="540" spans="8:9" x14ac:dyDescent="0.25">
      <c r="H540" s="46"/>
      <c r="I540" s="46"/>
    </row>
    <row r="541" spans="8:9" x14ac:dyDescent="0.25">
      <c r="H541" s="46"/>
      <c r="I541" s="46"/>
    </row>
    <row r="542" spans="8:9" x14ac:dyDescent="0.25">
      <c r="H542" s="46"/>
      <c r="I542" s="46"/>
    </row>
    <row r="543" spans="8:9" x14ac:dyDescent="0.25">
      <c r="H543" s="46"/>
      <c r="I543" s="46"/>
    </row>
    <row r="544" spans="8:9" x14ac:dyDescent="0.25">
      <c r="H544" s="46"/>
      <c r="I544" s="46"/>
    </row>
    <row r="545" spans="8:9" x14ac:dyDescent="0.25">
      <c r="H545" s="46"/>
      <c r="I545" s="46"/>
    </row>
    <row r="546" spans="8:9" x14ac:dyDescent="0.25">
      <c r="H546" s="46"/>
      <c r="I546" s="46"/>
    </row>
    <row r="547" spans="8:9" x14ac:dyDescent="0.25">
      <c r="H547" s="46"/>
      <c r="I547" s="46"/>
    </row>
    <row r="548" spans="8:9" x14ac:dyDescent="0.25">
      <c r="H548" s="46"/>
      <c r="I548" s="46"/>
    </row>
    <row r="549" spans="8:9" x14ac:dyDescent="0.25">
      <c r="H549" s="46"/>
      <c r="I549" s="46"/>
    </row>
    <row r="550" spans="8:9" x14ac:dyDescent="0.25">
      <c r="H550" s="46"/>
      <c r="I550" s="46"/>
    </row>
    <row r="551" spans="8:9" x14ac:dyDescent="0.25">
      <c r="H551" s="46"/>
      <c r="I551" s="46"/>
    </row>
    <row r="552" spans="8:9" x14ac:dyDescent="0.25">
      <c r="H552" s="46"/>
      <c r="I552" s="46"/>
    </row>
    <row r="553" spans="8:9" x14ac:dyDescent="0.25">
      <c r="H553" s="46"/>
      <c r="I553" s="46"/>
    </row>
    <row r="554" spans="8:9" x14ac:dyDescent="0.25">
      <c r="H554" s="46"/>
      <c r="I554" s="46"/>
    </row>
    <row r="555" spans="8:9" x14ac:dyDescent="0.25">
      <c r="H555" s="46"/>
      <c r="I555" s="46"/>
    </row>
    <row r="556" spans="8:9" x14ac:dyDescent="0.25">
      <c r="H556" s="46"/>
      <c r="I556" s="46"/>
    </row>
    <row r="557" spans="8:9" x14ac:dyDescent="0.25">
      <c r="H557" s="46"/>
      <c r="I557" s="46"/>
    </row>
    <row r="558" spans="8:9" x14ac:dyDescent="0.25">
      <c r="H558" s="46"/>
      <c r="I558" s="46"/>
    </row>
    <row r="559" spans="8:9" x14ac:dyDescent="0.25">
      <c r="H559" s="46"/>
      <c r="I559" s="46"/>
    </row>
    <row r="560" spans="8:9" x14ac:dyDescent="0.25">
      <c r="H560" s="46"/>
      <c r="I560" s="46"/>
    </row>
    <row r="561" spans="8:9" x14ac:dyDescent="0.25">
      <c r="H561" s="46"/>
      <c r="I561" s="46"/>
    </row>
    <row r="562" spans="8:9" x14ac:dyDescent="0.25">
      <c r="H562" s="46"/>
      <c r="I562" s="46"/>
    </row>
    <row r="563" spans="8:9" x14ac:dyDescent="0.25">
      <c r="H563" s="46"/>
      <c r="I563" s="46"/>
    </row>
    <row r="564" spans="8:9" x14ac:dyDescent="0.25">
      <c r="H564" s="46"/>
      <c r="I564" s="46"/>
    </row>
    <row r="565" spans="8:9" x14ac:dyDescent="0.25">
      <c r="H565" s="46"/>
      <c r="I565" s="46"/>
    </row>
    <row r="566" spans="8:9" x14ac:dyDescent="0.25">
      <c r="H566" s="46"/>
      <c r="I566" s="46"/>
    </row>
    <row r="567" spans="8:9" x14ac:dyDescent="0.25">
      <c r="H567" s="46"/>
      <c r="I567" s="46"/>
    </row>
    <row r="568" spans="8:9" x14ac:dyDescent="0.25">
      <c r="H568" s="46"/>
      <c r="I568" s="46"/>
    </row>
    <row r="569" spans="8:9" x14ac:dyDescent="0.25">
      <c r="H569" s="46"/>
      <c r="I569" s="46"/>
    </row>
    <row r="570" spans="8:9" x14ac:dyDescent="0.25">
      <c r="H570" s="46"/>
      <c r="I570" s="46"/>
    </row>
    <row r="571" spans="8:9" x14ac:dyDescent="0.25">
      <c r="H571" s="46"/>
      <c r="I571" s="46"/>
    </row>
    <row r="572" spans="8:9" x14ac:dyDescent="0.25">
      <c r="H572" s="46"/>
      <c r="I572" s="46"/>
    </row>
    <row r="573" spans="8:9" x14ac:dyDescent="0.25">
      <c r="H573" s="46"/>
      <c r="I573" s="46"/>
    </row>
    <row r="574" spans="8:9" x14ac:dyDescent="0.25">
      <c r="H574" s="46"/>
      <c r="I574" s="46"/>
    </row>
    <row r="575" spans="8:9" x14ac:dyDescent="0.25">
      <c r="H575" s="46"/>
      <c r="I575" s="46"/>
    </row>
    <row r="576" spans="8:9" x14ac:dyDescent="0.25">
      <c r="H576" s="46"/>
      <c r="I576" s="46"/>
    </row>
    <row r="577" spans="8:9" x14ac:dyDescent="0.25">
      <c r="H577" s="46"/>
      <c r="I577" s="46"/>
    </row>
    <row r="578" spans="8:9" x14ac:dyDescent="0.25">
      <c r="H578" s="46"/>
      <c r="I578" s="46"/>
    </row>
    <row r="579" spans="8:9" x14ac:dyDescent="0.25">
      <c r="H579" s="46"/>
      <c r="I579" s="46"/>
    </row>
    <row r="580" spans="8:9" x14ac:dyDescent="0.25">
      <c r="H580" s="46"/>
      <c r="I580" s="46"/>
    </row>
    <row r="581" spans="8:9" x14ac:dyDescent="0.25">
      <c r="H581" s="46"/>
      <c r="I581" s="46"/>
    </row>
    <row r="582" spans="8:9" x14ac:dyDescent="0.25">
      <c r="H582" s="46"/>
      <c r="I582" s="46"/>
    </row>
    <row r="583" spans="8:9" x14ac:dyDescent="0.25">
      <c r="H583" s="46"/>
      <c r="I583" s="46"/>
    </row>
    <row r="584" spans="8:9" x14ac:dyDescent="0.25">
      <c r="H584" s="46"/>
      <c r="I584" s="46"/>
    </row>
    <row r="585" spans="8:9" x14ac:dyDescent="0.25">
      <c r="H585" s="46"/>
      <c r="I585" s="46"/>
    </row>
    <row r="586" spans="8:9" x14ac:dyDescent="0.25">
      <c r="H586" s="46"/>
      <c r="I586" s="46"/>
    </row>
    <row r="587" spans="8:9" x14ac:dyDescent="0.25">
      <c r="H587" s="46"/>
      <c r="I587" s="46"/>
    </row>
    <row r="588" spans="8:9" x14ac:dyDescent="0.25">
      <c r="H588" s="46"/>
      <c r="I588" s="46"/>
    </row>
    <row r="589" spans="8:9" x14ac:dyDescent="0.25">
      <c r="H589" s="46"/>
      <c r="I589" s="46"/>
    </row>
    <row r="590" spans="8:9" x14ac:dyDescent="0.25">
      <c r="H590" s="46"/>
      <c r="I590" s="46"/>
    </row>
    <row r="591" spans="8:9" x14ac:dyDescent="0.25">
      <c r="H591" s="46"/>
      <c r="I591" s="46"/>
    </row>
    <row r="592" spans="8:9" x14ac:dyDescent="0.25">
      <c r="H592" s="46"/>
      <c r="I592" s="46"/>
    </row>
    <row r="593" spans="8:9" x14ac:dyDescent="0.25">
      <c r="H593" s="46"/>
      <c r="I593" s="46"/>
    </row>
    <row r="594" spans="8:9" x14ac:dyDescent="0.25">
      <c r="H594" s="46"/>
      <c r="I594" s="46"/>
    </row>
    <row r="595" spans="8:9" x14ac:dyDescent="0.25">
      <c r="H595" s="46"/>
      <c r="I595" s="46"/>
    </row>
    <row r="596" spans="8:9" x14ac:dyDescent="0.25">
      <c r="H596" s="46"/>
      <c r="I596" s="46"/>
    </row>
    <row r="597" spans="8:9" x14ac:dyDescent="0.25">
      <c r="H597" s="46"/>
      <c r="I597" s="46"/>
    </row>
    <row r="598" spans="8:9" x14ac:dyDescent="0.25">
      <c r="H598" s="46"/>
      <c r="I598" s="46"/>
    </row>
    <row r="599" spans="8:9" x14ac:dyDescent="0.25">
      <c r="H599" s="46"/>
      <c r="I599" s="46"/>
    </row>
    <row r="600" spans="8:9" x14ac:dyDescent="0.25">
      <c r="H600" s="46"/>
      <c r="I600" s="46"/>
    </row>
    <row r="601" spans="8:9" x14ac:dyDescent="0.25">
      <c r="H601" s="46"/>
      <c r="I601" s="46"/>
    </row>
    <row r="602" spans="8:9" x14ac:dyDescent="0.25">
      <c r="H602" s="46"/>
      <c r="I602" s="46"/>
    </row>
    <row r="603" spans="8:9" x14ac:dyDescent="0.25">
      <c r="H603" s="46"/>
      <c r="I603" s="46"/>
    </row>
    <row r="604" spans="8:9" x14ac:dyDescent="0.25">
      <c r="H604" s="46"/>
      <c r="I604" s="46"/>
    </row>
    <row r="605" spans="8:9" x14ac:dyDescent="0.25">
      <c r="H605" s="46"/>
      <c r="I605" s="46"/>
    </row>
    <row r="606" spans="8:9" x14ac:dyDescent="0.25">
      <c r="H606" s="46"/>
      <c r="I606" s="46"/>
    </row>
    <row r="607" spans="8:9" x14ac:dyDescent="0.25">
      <c r="H607" s="46"/>
      <c r="I607" s="46"/>
    </row>
    <row r="608" spans="8:9" x14ac:dyDescent="0.25">
      <c r="H608" s="46"/>
      <c r="I608" s="46"/>
    </row>
    <row r="609" spans="8:9" x14ac:dyDescent="0.25">
      <c r="H609" s="46"/>
      <c r="I609" s="46"/>
    </row>
    <row r="610" spans="8:9" x14ac:dyDescent="0.25">
      <c r="H610" s="46"/>
      <c r="I610" s="46"/>
    </row>
    <row r="611" spans="8:9" x14ac:dyDescent="0.25">
      <c r="H611" s="46"/>
      <c r="I611" s="46"/>
    </row>
    <row r="612" spans="8:9" x14ac:dyDescent="0.25">
      <c r="H612" s="46"/>
      <c r="I612" s="46"/>
    </row>
    <row r="613" spans="8:9" x14ac:dyDescent="0.25">
      <c r="H613" s="46"/>
      <c r="I613" s="46"/>
    </row>
    <row r="614" spans="8:9" x14ac:dyDescent="0.25">
      <c r="H614" s="46"/>
      <c r="I614" s="46"/>
    </row>
    <row r="615" spans="8:9" x14ac:dyDescent="0.25">
      <c r="H615" s="46"/>
      <c r="I615" s="46"/>
    </row>
    <row r="616" spans="8:9" x14ac:dyDescent="0.25">
      <c r="H616" s="46"/>
      <c r="I616" s="46"/>
    </row>
    <row r="617" spans="8:9" x14ac:dyDescent="0.25">
      <c r="H617" s="46"/>
      <c r="I617" s="46"/>
    </row>
    <row r="618" spans="8:9" x14ac:dyDescent="0.25">
      <c r="H618" s="46"/>
      <c r="I618" s="46"/>
    </row>
    <row r="619" spans="8:9" x14ac:dyDescent="0.25">
      <c r="H619" s="46"/>
      <c r="I619" s="46"/>
    </row>
    <row r="620" spans="8:9" x14ac:dyDescent="0.25">
      <c r="H620" s="46"/>
      <c r="I620" s="46"/>
    </row>
    <row r="621" spans="8:9" x14ac:dyDescent="0.25">
      <c r="H621" s="46"/>
      <c r="I621" s="46"/>
    </row>
    <row r="622" spans="8:9" x14ac:dyDescent="0.25">
      <c r="H622" s="46"/>
      <c r="I622" s="46"/>
    </row>
    <row r="623" spans="8:9" x14ac:dyDescent="0.25">
      <c r="H623" s="46"/>
      <c r="I623" s="46"/>
    </row>
    <row r="624" spans="8:9" x14ac:dyDescent="0.25">
      <c r="H624" s="46"/>
      <c r="I624" s="46"/>
    </row>
    <row r="625" spans="8:9" x14ac:dyDescent="0.25">
      <c r="H625" s="46"/>
      <c r="I625" s="46"/>
    </row>
    <row r="626" spans="8:9" x14ac:dyDescent="0.25">
      <c r="H626" s="46"/>
      <c r="I626" s="46"/>
    </row>
    <row r="627" spans="8:9" x14ac:dyDescent="0.25">
      <c r="H627" s="46"/>
      <c r="I627" s="46"/>
    </row>
    <row r="628" spans="8:9" x14ac:dyDescent="0.25">
      <c r="H628" s="46"/>
      <c r="I628" s="46"/>
    </row>
    <row r="629" spans="8:9" x14ac:dyDescent="0.25">
      <c r="H629" s="46"/>
      <c r="I629" s="46"/>
    </row>
    <row r="630" spans="8:9" x14ac:dyDescent="0.25">
      <c r="H630" s="46"/>
      <c r="I630" s="46"/>
    </row>
    <row r="631" spans="8:9" x14ac:dyDescent="0.25">
      <c r="H631" s="46"/>
      <c r="I631" s="46"/>
    </row>
    <row r="632" spans="8:9" x14ac:dyDescent="0.25">
      <c r="H632" s="46"/>
      <c r="I632" s="46"/>
    </row>
    <row r="633" spans="8:9" x14ac:dyDescent="0.25">
      <c r="H633" s="46"/>
      <c r="I633" s="46"/>
    </row>
    <row r="634" spans="8:9" x14ac:dyDescent="0.25">
      <c r="H634" s="46"/>
      <c r="I634" s="46"/>
    </row>
    <row r="635" spans="8:9" x14ac:dyDescent="0.25">
      <c r="H635" s="46"/>
      <c r="I635" s="46"/>
    </row>
    <row r="636" spans="8:9" x14ac:dyDescent="0.25">
      <c r="H636" s="46"/>
      <c r="I636" s="46"/>
    </row>
    <row r="637" spans="8:9" x14ac:dyDescent="0.25">
      <c r="H637" s="46"/>
      <c r="I637" s="46"/>
    </row>
    <row r="638" spans="8:9" x14ac:dyDescent="0.25">
      <c r="H638" s="46"/>
      <c r="I638" s="46"/>
    </row>
    <row r="639" spans="8:9" x14ac:dyDescent="0.25">
      <c r="H639" s="46"/>
      <c r="I639" s="46"/>
    </row>
    <row r="640" spans="8:9" x14ac:dyDescent="0.25">
      <c r="H640" s="46"/>
      <c r="I640" s="46"/>
    </row>
    <row r="641" spans="8:9" x14ac:dyDescent="0.25">
      <c r="H641" s="46"/>
      <c r="I641" s="46"/>
    </row>
    <row r="642" spans="8:9" x14ac:dyDescent="0.25">
      <c r="H642" s="46"/>
      <c r="I642" s="46"/>
    </row>
    <row r="643" spans="8:9" x14ac:dyDescent="0.25">
      <c r="H643" s="46"/>
      <c r="I643" s="46"/>
    </row>
    <row r="644" spans="8:9" x14ac:dyDescent="0.25">
      <c r="H644" s="46"/>
      <c r="I644" s="46"/>
    </row>
    <row r="645" spans="8:9" x14ac:dyDescent="0.25">
      <c r="H645" s="46"/>
      <c r="I645" s="46"/>
    </row>
    <row r="646" spans="8:9" x14ac:dyDescent="0.25">
      <c r="H646" s="46"/>
      <c r="I646" s="46"/>
    </row>
    <row r="647" spans="8:9" x14ac:dyDescent="0.25">
      <c r="H647" s="46"/>
      <c r="I647" s="46"/>
    </row>
    <row r="648" spans="8:9" x14ac:dyDescent="0.25">
      <c r="H648" s="46"/>
      <c r="I648" s="46"/>
    </row>
    <row r="649" spans="8:9" x14ac:dyDescent="0.25">
      <c r="H649" s="46"/>
      <c r="I649" s="46"/>
    </row>
    <row r="650" spans="8:9" x14ac:dyDescent="0.25">
      <c r="H650" s="46"/>
      <c r="I650" s="46"/>
    </row>
    <row r="651" spans="8:9" x14ac:dyDescent="0.25">
      <c r="H651" s="46"/>
      <c r="I651" s="46"/>
    </row>
    <row r="652" spans="8:9" x14ac:dyDescent="0.25">
      <c r="H652" s="46"/>
      <c r="I652" s="46"/>
    </row>
    <row r="653" spans="8:9" x14ac:dyDescent="0.25">
      <c r="H653" s="46"/>
      <c r="I653" s="46"/>
    </row>
    <row r="654" spans="8:9" x14ac:dyDescent="0.25">
      <c r="H654" s="46"/>
      <c r="I654" s="46"/>
    </row>
    <row r="655" spans="8:9" x14ac:dyDescent="0.25">
      <c r="H655" s="46"/>
      <c r="I655" s="46"/>
    </row>
    <row r="656" spans="8:9" x14ac:dyDescent="0.25">
      <c r="H656" s="46"/>
      <c r="I656" s="46"/>
    </row>
    <row r="657" spans="8:9" x14ac:dyDescent="0.25">
      <c r="H657" s="46"/>
      <c r="I657" s="46"/>
    </row>
    <row r="658" spans="8:9" x14ac:dyDescent="0.25">
      <c r="H658" s="46"/>
      <c r="I658" s="46"/>
    </row>
    <row r="659" spans="8:9" x14ac:dyDescent="0.25">
      <c r="H659" s="46"/>
      <c r="I659" s="46"/>
    </row>
    <row r="660" spans="8:9" x14ac:dyDescent="0.25">
      <c r="H660" s="46"/>
      <c r="I660" s="46"/>
    </row>
    <row r="661" spans="8:9" x14ac:dyDescent="0.25">
      <c r="H661" s="46"/>
      <c r="I661" s="46"/>
    </row>
    <row r="662" spans="8:9" x14ac:dyDescent="0.25">
      <c r="H662" s="46"/>
      <c r="I662" s="46"/>
    </row>
    <row r="663" spans="8:9" x14ac:dyDescent="0.25">
      <c r="H663" s="46"/>
      <c r="I663" s="46"/>
    </row>
    <row r="664" spans="8:9" x14ac:dyDescent="0.25">
      <c r="H664" s="46"/>
      <c r="I664" s="46"/>
    </row>
    <row r="665" spans="8:9" x14ac:dyDescent="0.25">
      <c r="H665" s="46"/>
      <c r="I665" s="46"/>
    </row>
    <row r="666" spans="8:9" x14ac:dyDescent="0.25">
      <c r="H666" s="46"/>
      <c r="I666" s="46"/>
    </row>
    <row r="667" spans="8:9" x14ac:dyDescent="0.25">
      <c r="H667" s="46"/>
      <c r="I667" s="46"/>
    </row>
    <row r="668" spans="8:9" x14ac:dyDescent="0.25">
      <c r="H668" s="46"/>
      <c r="I668" s="46"/>
    </row>
    <row r="669" spans="8:9" x14ac:dyDescent="0.25">
      <c r="H669" s="46"/>
      <c r="I669" s="46"/>
    </row>
    <row r="670" spans="8:9" x14ac:dyDescent="0.25">
      <c r="H670" s="46"/>
      <c r="I670" s="46"/>
    </row>
    <row r="671" spans="8:9" x14ac:dyDescent="0.25">
      <c r="H671" s="46"/>
      <c r="I671" s="46"/>
    </row>
    <row r="672" spans="8:9" x14ac:dyDescent="0.25">
      <c r="H672" s="46"/>
      <c r="I672" s="46"/>
    </row>
    <row r="673" spans="8:9" x14ac:dyDescent="0.25">
      <c r="H673" s="46"/>
      <c r="I673" s="46"/>
    </row>
    <row r="674" spans="8:9" x14ac:dyDescent="0.25">
      <c r="H674" s="46"/>
      <c r="I674" s="46"/>
    </row>
    <row r="675" spans="8:9" x14ac:dyDescent="0.25">
      <c r="H675" s="46"/>
      <c r="I675" s="46"/>
    </row>
    <row r="676" spans="8:9" x14ac:dyDescent="0.25">
      <c r="H676" s="46"/>
      <c r="I676" s="46"/>
    </row>
    <row r="677" spans="8:9" x14ac:dyDescent="0.25">
      <c r="H677" s="46"/>
      <c r="I677" s="46"/>
    </row>
    <row r="678" spans="8:9" x14ac:dyDescent="0.25">
      <c r="H678" s="46"/>
      <c r="I678" s="46"/>
    </row>
    <row r="679" spans="8:9" x14ac:dyDescent="0.25">
      <c r="H679" s="46"/>
      <c r="I679" s="46"/>
    </row>
    <row r="680" spans="8:9" x14ac:dyDescent="0.25">
      <c r="H680" s="46"/>
      <c r="I680" s="46"/>
    </row>
    <row r="681" spans="8:9" x14ac:dyDescent="0.25">
      <c r="H681" s="46"/>
      <c r="I681" s="46"/>
    </row>
    <row r="682" spans="8:9" x14ac:dyDescent="0.25">
      <c r="H682" s="46"/>
      <c r="I682" s="46"/>
    </row>
    <row r="683" spans="8:9" x14ac:dyDescent="0.25">
      <c r="H683" s="46"/>
      <c r="I683" s="46"/>
    </row>
    <row r="684" spans="8:9" x14ac:dyDescent="0.25">
      <c r="H684" s="46"/>
      <c r="I684" s="46"/>
    </row>
    <row r="685" spans="8:9" x14ac:dyDescent="0.25">
      <c r="H685" s="46"/>
      <c r="I685" s="46"/>
    </row>
    <row r="686" spans="8:9" x14ac:dyDescent="0.25">
      <c r="H686" s="46"/>
      <c r="I686" s="46"/>
    </row>
    <row r="687" spans="8:9" x14ac:dyDescent="0.25">
      <c r="H687" s="46"/>
      <c r="I687" s="46"/>
    </row>
    <row r="688" spans="8:9" x14ac:dyDescent="0.25">
      <c r="H688" s="46"/>
      <c r="I688" s="46"/>
    </row>
    <row r="689" spans="8:9" x14ac:dyDescent="0.25">
      <c r="H689" s="46"/>
      <c r="I689" s="46"/>
    </row>
    <row r="690" spans="8:9" x14ac:dyDescent="0.25">
      <c r="H690" s="46"/>
      <c r="I690" s="46"/>
    </row>
    <row r="691" spans="8:9" x14ac:dyDescent="0.25">
      <c r="H691" s="46"/>
      <c r="I691" s="46"/>
    </row>
    <row r="692" spans="8:9" x14ac:dyDescent="0.25">
      <c r="H692" s="46"/>
      <c r="I692" s="46"/>
    </row>
    <row r="693" spans="8:9" x14ac:dyDescent="0.25">
      <c r="H693" s="46"/>
      <c r="I693" s="46"/>
    </row>
    <row r="694" spans="8:9" x14ac:dyDescent="0.25">
      <c r="H694" s="46"/>
      <c r="I694" s="46"/>
    </row>
    <row r="695" spans="8:9" x14ac:dyDescent="0.25">
      <c r="H695" s="46"/>
      <c r="I695" s="46"/>
    </row>
    <row r="696" spans="8:9" x14ac:dyDescent="0.25">
      <c r="H696" s="46"/>
      <c r="I696" s="46"/>
    </row>
    <row r="697" spans="8:9" x14ac:dyDescent="0.25">
      <c r="H697" s="46"/>
      <c r="I697" s="46"/>
    </row>
    <row r="698" spans="8:9" x14ac:dyDescent="0.25">
      <c r="H698" s="46"/>
      <c r="I698" s="46"/>
    </row>
    <row r="699" spans="8:9" x14ac:dyDescent="0.25">
      <c r="H699" s="46"/>
      <c r="I699" s="46"/>
    </row>
    <row r="700" spans="8:9" x14ac:dyDescent="0.25">
      <c r="H700" s="46"/>
      <c r="I700" s="46"/>
    </row>
    <row r="701" spans="8:9" x14ac:dyDescent="0.25">
      <c r="H701" s="46"/>
      <c r="I701" s="46"/>
    </row>
    <row r="702" spans="8:9" x14ac:dyDescent="0.25">
      <c r="H702" s="46"/>
      <c r="I702" s="46"/>
    </row>
    <row r="703" spans="8:9" x14ac:dyDescent="0.25">
      <c r="H703" s="46"/>
      <c r="I703" s="46"/>
    </row>
    <row r="704" spans="8:9" x14ac:dyDescent="0.25">
      <c r="H704" s="46"/>
      <c r="I704" s="46"/>
    </row>
    <row r="705" spans="8:9" x14ac:dyDescent="0.25">
      <c r="H705" s="46"/>
      <c r="I705" s="46"/>
    </row>
    <row r="706" spans="8:9" x14ac:dyDescent="0.25">
      <c r="H706" s="46"/>
      <c r="I706" s="46"/>
    </row>
    <row r="707" spans="8:9" x14ac:dyDescent="0.25">
      <c r="H707" s="46"/>
      <c r="I707" s="46"/>
    </row>
    <row r="708" spans="8:9" x14ac:dyDescent="0.25">
      <c r="H708" s="46"/>
      <c r="I708" s="46"/>
    </row>
    <row r="709" spans="8:9" x14ac:dyDescent="0.25">
      <c r="H709" s="46"/>
      <c r="I709" s="46"/>
    </row>
    <row r="710" spans="8:9" x14ac:dyDescent="0.25">
      <c r="H710" s="46"/>
      <c r="I710" s="46"/>
    </row>
    <row r="711" spans="8:9" x14ac:dyDescent="0.25">
      <c r="H711" s="46"/>
      <c r="I711" s="46"/>
    </row>
    <row r="712" spans="8:9" x14ac:dyDescent="0.25">
      <c r="H712" s="46"/>
      <c r="I712" s="46"/>
    </row>
    <row r="713" spans="8:9" x14ac:dyDescent="0.25">
      <c r="H713" s="46"/>
      <c r="I713" s="46"/>
    </row>
    <row r="714" spans="8:9" x14ac:dyDescent="0.25">
      <c r="H714" s="46"/>
      <c r="I714" s="46"/>
    </row>
    <row r="715" spans="8:9" x14ac:dyDescent="0.25">
      <c r="H715" s="46"/>
      <c r="I715" s="46"/>
    </row>
    <row r="716" spans="8:9" x14ac:dyDescent="0.25">
      <c r="H716" s="46"/>
      <c r="I716" s="46"/>
    </row>
    <row r="717" spans="8:9" x14ac:dyDescent="0.25">
      <c r="H717" s="46"/>
      <c r="I717" s="46"/>
    </row>
    <row r="718" spans="8:9" x14ac:dyDescent="0.25">
      <c r="H718" s="46"/>
      <c r="I718" s="46"/>
    </row>
    <row r="719" spans="8:9" x14ac:dyDescent="0.25">
      <c r="H719" s="46"/>
      <c r="I719" s="46"/>
    </row>
    <row r="720" spans="8:9" x14ac:dyDescent="0.25">
      <c r="H720" s="46"/>
      <c r="I720" s="46"/>
    </row>
    <row r="721" spans="8:9" x14ac:dyDescent="0.25">
      <c r="H721" s="46"/>
      <c r="I721" s="46"/>
    </row>
    <row r="722" spans="8:9" x14ac:dyDescent="0.25">
      <c r="H722" s="46"/>
      <c r="I722" s="46"/>
    </row>
    <row r="723" spans="8:9" x14ac:dyDescent="0.25">
      <c r="H723" s="46"/>
      <c r="I723" s="46"/>
    </row>
    <row r="724" spans="8:9" x14ac:dyDescent="0.25">
      <c r="H724" s="46"/>
      <c r="I724" s="46"/>
    </row>
    <row r="725" spans="8:9" x14ac:dyDescent="0.25">
      <c r="H725" s="46"/>
      <c r="I725" s="46"/>
    </row>
    <row r="726" spans="8:9" x14ac:dyDescent="0.25">
      <c r="H726" s="46"/>
      <c r="I726" s="46"/>
    </row>
    <row r="727" spans="8:9" x14ac:dyDescent="0.25">
      <c r="H727" s="46"/>
      <c r="I727" s="46"/>
    </row>
    <row r="728" spans="8:9" x14ac:dyDescent="0.25">
      <c r="H728" s="46"/>
      <c r="I728" s="46"/>
    </row>
    <row r="729" spans="8:9" x14ac:dyDescent="0.25">
      <c r="H729" s="46"/>
      <c r="I729" s="46"/>
    </row>
    <row r="730" spans="8:9" x14ac:dyDescent="0.25">
      <c r="H730" s="46"/>
      <c r="I730" s="46"/>
    </row>
    <row r="731" spans="8:9" x14ac:dyDescent="0.25">
      <c r="H731" s="46"/>
      <c r="I731" s="46"/>
    </row>
    <row r="732" spans="8:9" x14ac:dyDescent="0.25">
      <c r="H732" s="46"/>
      <c r="I732" s="46"/>
    </row>
    <row r="733" spans="8:9" x14ac:dyDescent="0.25">
      <c r="H733" s="46"/>
      <c r="I733" s="46"/>
    </row>
    <row r="734" spans="8:9" x14ac:dyDescent="0.25">
      <c r="H734" s="46"/>
      <c r="I734" s="46"/>
    </row>
    <row r="735" spans="8:9" x14ac:dyDescent="0.25">
      <c r="H735" s="46"/>
      <c r="I735" s="46"/>
    </row>
    <row r="736" spans="8:9" x14ac:dyDescent="0.25">
      <c r="H736" s="46"/>
      <c r="I736" s="46"/>
    </row>
    <row r="737" spans="8:9" x14ac:dyDescent="0.25">
      <c r="H737" s="46"/>
      <c r="I737" s="46"/>
    </row>
    <row r="738" spans="8:9" x14ac:dyDescent="0.25">
      <c r="H738" s="46"/>
      <c r="I738" s="46"/>
    </row>
    <row r="739" spans="8:9" x14ac:dyDescent="0.25">
      <c r="H739" s="46"/>
      <c r="I739" s="46"/>
    </row>
    <row r="740" spans="8:9" x14ac:dyDescent="0.25">
      <c r="H740" s="46"/>
      <c r="I740" s="46"/>
    </row>
    <row r="741" spans="8:9" x14ac:dyDescent="0.25">
      <c r="H741" s="46"/>
      <c r="I741" s="46"/>
    </row>
    <row r="742" spans="8:9" x14ac:dyDescent="0.25">
      <c r="H742" s="46"/>
      <c r="I742" s="46"/>
    </row>
    <row r="743" spans="8:9" x14ac:dyDescent="0.25">
      <c r="H743" s="46"/>
      <c r="I743" s="46"/>
    </row>
    <row r="744" spans="8:9" x14ac:dyDescent="0.25">
      <c r="H744" s="46"/>
      <c r="I744" s="46"/>
    </row>
    <row r="745" spans="8:9" x14ac:dyDescent="0.25">
      <c r="H745" s="46"/>
      <c r="I745" s="46"/>
    </row>
    <row r="746" spans="8:9" x14ac:dyDescent="0.25">
      <c r="H746" s="46"/>
      <c r="I746" s="46"/>
    </row>
    <row r="747" spans="8:9" x14ac:dyDescent="0.25">
      <c r="H747" s="46"/>
      <c r="I747" s="46"/>
    </row>
    <row r="748" spans="8:9" x14ac:dyDescent="0.25">
      <c r="H748" s="46"/>
      <c r="I748" s="46"/>
    </row>
    <row r="749" spans="8:9" x14ac:dyDescent="0.25">
      <c r="H749" s="46"/>
      <c r="I749" s="46"/>
    </row>
    <row r="750" spans="8:9" x14ac:dyDescent="0.25">
      <c r="H750" s="46"/>
      <c r="I750" s="46"/>
    </row>
    <row r="751" spans="8:9" x14ac:dyDescent="0.25">
      <c r="H751" s="46"/>
      <c r="I751" s="46"/>
    </row>
    <row r="752" spans="8:9" x14ac:dyDescent="0.25">
      <c r="H752" s="46"/>
      <c r="I752" s="46"/>
    </row>
    <row r="753" spans="8:9" x14ac:dyDescent="0.25">
      <c r="H753" s="46"/>
      <c r="I753" s="46"/>
    </row>
    <row r="754" spans="8:9" x14ac:dyDescent="0.25">
      <c r="H754" s="46"/>
      <c r="I754" s="46"/>
    </row>
    <row r="755" spans="8:9" x14ac:dyDescent="0.25">
      <c r="H755" s="46"/>
      <c r="I755" s="46"/>
    </row>
    <row r="756" spans="8:9" x14ac:dyDescent="0.25">
      <c r="H756" s="46"/>
      <c r="I756" s="46"/>
    </row>
    <row r="757" spans="8:9" x14ac:dyDescent="0.25">
      <c r="H757" s="46"/>
      <c r="I757" s="46"/>
    </row>
    <row r="758" spans="8:9" x14ac:dyDescent="0.25">
      <c r="H758" s="46"/>
      <c r="I758" s="46"/>
    </row>
    <row r="759" spans="8:9" x14ac:dyDescent="0.25">
      <c r="H759" s="46"/>
      <c r="I759" s="46"/>
    </row>
    <row r="760" spans="8:9" x14ac:dyDescent="0.25">
      <c r="H760" s="46"/>
      <c r="I760" s="46"/>
    </row>
    <row r="761" spans="8:9" x14ac:dyDescent="0.25">
      <c r="H761" s="46"/>
      <c r="I761" s="46"/>
    </row>
    <row r="762" spans="8:9" x14ac:dyDescent="0.25">
      <c r="H762" s="46"/>
      <c r="I762" s="46"/>
    </row>
    <row r="763" spans="8:9" x14ac:dyDescent="0.25">
      <c r="H763" s="46"/>
      <c r="I763" s="46"/>
    </row>
    <row r="764" spans="8:9" x14ac:dyDescent="0.25">
      <c r="H764" s="46"/>
      <c r="I764" s="46"/>
    </row>
    <row r="765" spans="8:9" x14ac:dyDescent="0.25">
      <c r="H765" s="46"/>
      <c r="I765" s="46"/>
    </row>
    <row r="766" spans="8:9" x14ac:dyDescent="0.25">
      <c r="H766" s="46"/>
      <c r="I766" s="46"/>
    </row>
    <row r="767" spans="8:9" x14ac:dyDescent="0.25">
      <c r="H767" s="46"/>
      <c r="I767" s="46"/>
    </row>
    <row r="768" spans="8:9" x14ac:dyDescent="0.25">
      <c r="H768" s="46"/>
      <c r="I768" s="46"/>
    </row>
    <row r="769" spans="8:9" x14ac:dyDescent="0.25">
      <c r="H769" s="46"/>
      <c r="I769" s="46"/>
    </row>
    <row r="770" spans="8:9" x14ac:dyDescent="0.25">
      <c r="H770" s="46"/>
      <c r="I770" s="46"/>
    </row>
    <row r="771" spans="8:9" x14ac:dyDescent="0.25">
      <c r="H771" s="46"/>
      <c r="I771" s="46"/>
    </row>
    <row r="772" spans="8:9" x14ac:dyDescent="0.25">
      <c r="H772" s="46"/>
      <c r="I772" s="46"/>
    </row>
    <row r="773" spans="8:9" x14ac:dyDescent="0.25">
      <c r="H773" s="46"/>
      <c r="I773" s="46"/>
    </row>
    <row r="774" spans="8:9" x14ac:dyDescent="0.25">
      <c r="H774" s="46"/>
      <c r="I774" s="46"/>
    </row>
    <row r="775" spans="8:9" x14ac:dyDescent="0.25">
      <c r="H775" s="46"/>
      <c r="I775" s="46"/>
    </row>
    <row r="776" spans="8:9" x14ac:dyDescent="0.25">
      <c r="H776" s="46"/>
      <c r="I776" s="46"/>
    </row>
    <row r="777" spans="8:9" x14ac:dyDescent="0.25">
      <c r="H777" s="46"/>
      <c r="I777" s="46"/>
    </row>
    <row r="778" spans="8:9" x14ac:dyDescent="0.25">
      <c r="H778" s="46"/>
      <c r="I778" s="46"/>
    </row>
    <row r="779" spans="8:9" x14ac:dyDescent="0.25">
      <c r="H779" s="46"/>
      <c r="I779" s="46"/>
    </row>
    <row r="780" spans="8:9" x14ac:dyDescent="0.25">
      <c r="H780" s="46"/>
      <c r="I780" s="46"/>
    </row>
    <row r="781" spans="8:9" x14ac:dyDescent="0.25">
      <c r="H781" s="46"/>
      <c r="I781" s="46"/>
    </row>
    <row r="782" spans="8:9" x14ac:dyDescent="0.25">
      <c r="H782" s="46"/>
      <c r="I782" s="46"/>
    </row>
    <row r="783" spans="8:9" x14ac:dyDescent="0.25">
      <c r="H783" s="46"/>
      <c r="I783" s="46"/>
    </row>
    <row r="784" spans="8:9" x14ac:dyDescent="0.25">
      <c r="H784" s="46"/>
      <c r="I784" s="46"/>
    </row>
    <row r="785" spans="8:9" x14ac:dyDescent="0.25">
      <c r="H785" s="46"/>
      <c r="I785" s="46"/>
    </row>
    <row r="786" spans="8:9" x14ac:dyDescent="0.25">
      <c r="H786" s="46"/>
      <c r="I786" s="46"/>
    </row>
    <row r="787" spans="8:9" x14ac:dyDescent="0.25">
      <c r="H787" s="46"/>
      <c r="I787" s="46"/>
    </row>
    <row r="788" spans="8:9" x14ac:dyDescent="0.25">
      <c r="H788" s="46"/>
      <c r="I788" s="46"/>
    </row>
    <row r="789" spans="8:9" x14ac:dyDescent="0.25">
      <c r="H789" s="46"/>
      <c r="I789" s="46"/>
    </row>
    <row r="790" spans="8:9" x14ac:dyDescent="0.25">
      <c r="H790" s="46"/>
      <c r="I790" s="46"/>
    </row>
    <row r="791" spans="8:9" x14ac:dyDescent="0.25">
      <c r="H791" s="46"/>
      <c r="I791" s="46"/>
    </row>
    <row r="792" spans="8:9" x14ac:dyDescent="0.25">
      <c r="H792" s="46"/>
      <c r="I792" s="46"/>
    </row>
    <row r="793" spans="8:9" x14ac:dyDescent="0.25">
      <c r="H793" s="46"/>
      <c r="I793" s="46"/>
    </row>
    <row r="794" spans="8:9" x14ac:dyDescent="0.25">
      <c r="H794" s="46"/>
      <c r="I794" s="46"/>
    </row>
    <row r="795" spans="8:9" x14ac:dyDescent="0.25">
      <c r="H795" s="46"/>
      <c r="I795" s="46"/>
    </row>
    <row r="796" spans="8:9" x14ac:dyDescent="0.25">
      <c r="H796" s="46"/>
      <c r="I796" s="46"/>
    </row>
    <row r="797" spans="8:9" x14ac:dyDescent="0.25">
      <c r="H797" s="46"/>
      <c r="I797" s="46"/>
    </row>
    <row r="798" spans="8:9" x14ac:dyDescent="0.25">
      <c r="H798" s="46"/>
      <c r="I798" s="46"/>
    </row>
    <row r="799" spans="8:9" x14ac:dyDescent="0.25">
      <c r="H799" s="46"/>
      <c r="I799" s="46"/>
    </row>
    <row r="800" spans="8:9" x14ac:dyDescent="0.25">
      <c r="H800" s="46"/>
      <c r="I800" s="46"/>
    </row>
    <row r="801" spans="8:9" x14ac:dyDescent="0.25">
      <c r="H801" s="46"/>
      <c r="I801" s="46"/>
    </row>
    <row r="802" spans="8:9" x14ac:dyDescent="0.25">
      <c r="H802" s="46"/>
      <c r="I802" s="46"/>
    </row>
    <row r="803" spans="8:9" x14ac:dyDescent="0.25">
      <c r="H803" s="46"/>
      <c r="I803" s="46"/>
    </row>
    <row r="804" spans="8:9" x14ac:dyDescent="0.25">
      <c r="H804" s="46"/>
      <c r="I804" s="46"/>
    </row>
    <row r="805" spans="8:9" x14ac:dyDescent="0.25">
      <c r="H805" s="46"/>
      <c r="I805" s="46"/>
    </row>
    <row r="806" spans="8:9" x14ac:dyDescent="0.25">
      <c r="H806" s="46"/>
      <c r="I806" s="46"/>
    </row>
    <row r="807" spans="8:9" x14ac:dyDescent="0.25">
      <c r="H807" s="46"/>
      <c r="I807" s="46"/>
    </row>
    <row r="808" spans="8:9" x14ac:dyDescent="0.25">
      <c r="H808" s="46"/>
      <c r="I808" s="46"/>
    </row>
    <row r="809" spans="8:9" x14ac:dyDescent="0.25">
      <c r="H809" s="46"/>
      <c r="I809" s="46"/>
    </row>
    <row r="810" spans="8:9" x14ac:dyDescent="0.25">
      <c r="H810" s="46"/>
      <c r="I810" s="46"/>
    </row>
    <row r="811" spans="8:9" x14ac:dyDescent="0.25">
      <c r="H811" s="46"/>
      <c r="I811" s="46"/>
    </row>
    <row r="812" spans="8:9" x14ac:dyDescent="0.25">
      <c r="H812" s="46"/>
      <c r="I812" s="46"/>
    </row>
    <row r="813" spans="8:9" x14ac:dyDescent="0.25">
      <c r="H813" s="46"/>
      <c r="I813" s="46"/>
    </row>
    <row r="814" spans="8:9" x14ac:dyDescent="0.25">
      <c r="H814" s="46"/>
      <c r="I814" s="46"/>
    </row>
    <row r="815" spans="8:9" x14ac:dyDescent="0.25">
      <c r="H815" s="46"/>
      <c r="I815" s="46"/>
    </row>
    <row r="816" spans="8:9" x14ac:dyDescent="0.25">
      <c r="H816" s="46"/>
      <c r="I816" s="46"/>
    </row>
    <row r="817" spans="8:9" x14ac:dyDescent="0.25">
      <c r="H817" s="46"/>
      <c r="I817" s="46"/>
    </row>
    <row r="818" spans="8:9" x14ac:dyDescent="0.25">
      <c r="H818" s="46"/>
      <c r="I818" s="46"/>
    </row>
    <row r="819" spans="8:9" x14ac:dyDescent="0.25">
      <c r="H819" s="46"/>
      <c r="I819" s="46"/>
    </row>
    <row r="820" spans="8:9" x14ac:dyDescent="0.25">
      <c r="H820" s="46"/>
      <c r="I820" s="46"/>
    </row>
    <row r="821" spans="8:9" x14ac:dyDescent="0.25">
      <c r="H821" s="46"/>
      <c r="I821" s="46"/>
    </row>
    <row r="822" spans="8:9" x14ac:dyDescent="0.25">
      <c r="H822" s="46"/>
      <c r="I822" s="46"/>
    </row>
    <row r="823" spans="8:9" x14ac:dyDescent="0.25">
      <c r="H823" s="46"/>
      <c r="I823" s="46"/>
    </row>
    <row r="824" spans="8:9" x14ac:dyDescent="0.25">
      <c r="H824" s="46"/>
      <c r="I824" s="46"/>
    </row>
    <row r="825" spans="8:9" x14ac:dyDescent="0.25">
      <c r="H825" s="46"/>
      <c r="I825" s="46"/>
    </row>
    <row r="826" spans="8:9" x14ac:dyDescent="0.25">
      <c r="H826" s="46"/>
      <c r="I826" s="46"/>
    </row>
    <row r="827" spans="8:9" x14ac:dyDescent="0.25">
      <c r="H827" s="46"/>
      <c r="I827" s="46"/>
    </row>
    <row r="828" spans="8:9" x14ac:dyDescent="0.25">
      <c r="H828" s="46"/>
      <c r="I828" s="46"/>
    </row>
    <row r="829" spans="8:9" x14ac:dyDescent="0.25">
      <c r="H829" s="46"/>
      <c r="I829" s="46"/>
    </row>
    <row r="830" spans="8:9" x14ac:dyDescent="0.25">
      <c r="H830" s="46"/>
      <c r="I830" s="46"/>
    </row>
    <row r="831" spans="8:9" x14ac:dyDescent="0.25">
      <c r="H831" s="46"/>
      <c r="I831" s="46"/>
    </row>
    <row r="832" spans="8:9" x14ac:dyDescent="0.25">
      <c r="H832" s="46"/>
      <c r="I832" s="46"/>
    </row>
    <row r="833" spans="8:9" x14ac:dyDescent="0.25">
      <c r="H833" s="46"/>
      <c r="I833" s="46"/>
    </row>
    <row r="834" spans="8:9" x14ac:dyDescent="0.25">
      <c r="H834" s="46"/>
      <c r="I834" s="46"/>
    </row>
    <row r="835" spans="8:9" x14ac:dyDescent="0.25">
      <c r="H835" s="46"/>
      <c r="I835" s="46"/>
    </row>
    <row r="836" spans="8:9" x14ac:dyDescent="0.25">
      <c r="H836" s="46"/>
      <c r="I836" s="46"/>
    </row>
    <row r="837" spans="8:9" x14ac:dyDescent="0.25">
      <c r="H837" s="46"/>
      <c r="I837" s="46"/>
    </row>
    <row r="838" spans="8:9" x14ac:dyDescent="0.25">
      <c r="H838" s="46"/>
      <c r="I838" s="46"/>
    </row>
    <row r="839" spans="8:9" x14ac:dyDescent="0.25">
      <c r="H839" s="46"/>
      <c r="I839" s="46"/>
    </row>
    <row r="840" spans="8:9" x14ac:dyDescent="0.25">
      <c r="H840" s="46"/>
      <c r="I840" s="46"/>
    </row>
    <row r="841" spans="8:9" x14ac:dyDescent="0.25">
      <c r="H841" s="46"/>
      <c r="I841" s="46"/>
    </row>
    <row r="842" spans="8:9" x14ac:dyDescent="0.25">
      <c r="H842" s="46"/>
      <c r="I842" s="46"/>
    </row>
    <row r="843" spans="8:9" x14ac:dyDescent="0.25">
      <c r="H843" s="46"/>
      <c r="I843" s="46"/>
    </row>
    <row r="844" spans="8:9" x14ac:dyDescent="0.25">
      <c r="H844" s="46"/>
      <c r="I844" s="46"/>
    </row>
    <row r="845" spans="8:9" x14ac:dyDescent="0.25">
      <c r="H845" s="46"/>
      <c r="I845" s="46"/>
    </row>
    <row r="846" spans="8:9" x14ac:dyDescent="0.25">
      <c r="H846" s="46"/>
      <c r="I846" s="46"/>
    </row>
    <row r="847" spans="8:9" x14ac:dyDescent="0.25">
      <c r="H847" s="46"/>
      <c r="I847" s="46"/>
    </row>
    <row r="848" spans="8:9" x14ac:dyDescent="0.25">
      <c r="H848" s="46"/>
      <c r="I848" s="46"/>
    </row>
    <row r="849" spans="8:9" x14ac:dyDescent="0.25">
      <c r="H849" s="46"/>
      <c r="I849" s="46"/>
    </row>
    <row r="850" spans="8:9" x14ac:dyDescent="0.25">
      <c r="H850" s="46"/>
      <c r="I850" s="46"/>
    </row>
    <row r="851" spans="8:9" x14ac:dyDescent="0.25">
      <c r="H851" s="46"/>
      <c r="I851" s="46"/>
    </row>
    <row r="852" spans="8:9" x14ac:dyDescent="0.25">
      <c r="H852" s="46"/>
      <c r="I852" s="46"/>
    </row>
    <row r="853" spans="8:9" x14ac:dyDescent="0.25">
      <c r="H853" s="46"/>
      <c r="I853" s="46"/>
    </row>
    <row r="854" spans="8:9" x14ac:dyDescent="0.25">
      <c r="H854" s="46"/>
      <c r="I854" s="46"/>
    </row>
    <row r="855" spans="8:9" x14ac:dyDescent="0.25">
      <c r="H855" s="46"/>
      <c r="I855" s="46"/>
    </row>
    <row r="856" spans="8:9" x14ac:dyDescent="0.25">
      <c r="H856" s="46"/>
      <c r="I856" s="46"/>
    </row>
    <row r="857" spans="8:9" x14ac:dyDescent="0.25">
      <c r="H857" s="46"/>
      <c r="I857" s="46"/>
    </row>
    <row r="858" spans="8:9" x14ac:dyDescent="0.25">
      <c r="H858" s="46"/>
      <c r="I858" s="46"/>
    </row>
    <row r="859" spans="8:9" x14ac:dyDescent="0.25">
      <c r="H859" s="46"/>
      <c r="I859" s="46"/>
    </row>
    <row r="860" spans="8:9" x14ac:dyDescent="0.25">
      <c r="H860" s="46"/>
      <c r="I860" s="46"/>
    </row>
    <row r="861" spans="8:9" x14ac:dyDescent="0.25">
      <c r="H861" s="46"/>
      <c r="I861" s="46"/>
    </row>
    <row r="862" spans="8:9" x14ac:dyDescent="0.25">
      <c r="H862" s="46"/>
      <c r="I862" s="46"/>
    </row>
    <row r="863" spans="8:9" x14ac:dyDescent="0.25">
      <c r="H863" s="46"/>
      <c r="I863" s="46"/>
    </row>
    <row r="864" spans="8:9" x14ac:dyDescent="0.25">
      <c r="H864" s="46"/>
      <c r="I864" s="46"/>
    </row>
    <row r="865" spans="8:9" x14ac:dyDescent="0.25">
      <c r="H865" s="46"/>
      <c r="I865" s="46"/>
    </row>
    <row r="866" spans="8:9" x14ac:dyDescent="0.25">
      <c r="H866" s="46"/>
      <c r="I866" s="46"/>
    </row>
    <row r="867" spans="8:9" x14ac:dyDescent="0.25">
      <c r="H867" s="46"/>
      <c r="I867" s="46"/>
    </row>
    <row r="868" spans="8:9" x14ac:dyDescent="0.25">
      <c r="H868" s="46"/>
      <c r="I868" s="46"/>
    </row>
    <row r="869" spans="8:9" x14ac:dyDescent="0.25">
      <c r="H869" s="46"/>
      <c r="I869" s="46"/>
    </row>
    <row r="870" spans="8:9" x14ac:dyDescent="0.25">
      <c r="H870" s="46"/>
      <c r="I870" s="46"/>
    </row>
    <row r="871" spans="8:9" x14ac:dyDescent="0.25">
      <c r="H871" s="46"/>
      <c r="I871" s="46"/>
    </row>
    <row r="872" spans="8:9" x14ac:dyDescent="0.25">
      <c r="H872" s="46"/>
      <c r="I872" s="46"/>
    </row>
    <row r="873" spans="8:9" x14ac:dyDescent="0.25">
      <c r="H873" s="46"/>
      <c r="I873" s="46"/>
    </row>
    <row r="874" spans="8:9" x14ac:dyDescent="0.25">
      <c r="H874" s="46"/>
      <c r="I874" s="46"/>
    </row>
    <row r="875" spans="8:9" x14ac:dyDescent="0.25">
      <c r="H875" s="46"/>
      <c r="I875" s="46"/>
    </row>
    <row r="876" spans="8:9" x14ac:dyDescent="0.25">
      <c r="H876" s="46"/>
      <c r="I876" s="46"/>
    </row>
    <row r="877" spans="8:9" x14ac:dyDescent="0.25">
      <c r="H877" s="46"/>
      <c r="I877" s="46"/>
    </row>
    <row r="878" spans="8:9" x14ac:dyDescent="0.25">
      <c r="H878" s="46"/>
      <c r="I878" s="46"/>
    </row>
    <row r="879" spans="8:9" x14ac:dyDescent="0.25">
      <c r="H879" s="46"/>
      <c r="I879" s="46"/>
    </row>
    <row r="880" spans="8:9" x14ac:dyDescent="0.25">
      <c r="H880" s="46"/>
      <c r="I880" s="46"/>
    </row>
    <row r="881" spans="8:9" x14ac:dyDescent="0.25">
      <c r="H881" s="46"/>
      <c r="I881" s="46"/>
    </row>
    <row r="882" spans="8:9" x14ac:dyDescent="0.25">
      <c r="H882" s="46"/>
      <c r="I882" s="46"/>
    </row>
    <row r="883" spans="8:9" x14ac:dyDescent="0.25">
      <c r="H883" s="46"/>
      <c r="I883" s="46"/>
    </row>
    <row r="884" spans="8:9" x14ac:dyDescent="0.25">
      <c r="H884" s="46"/>
      <c r="I884" s="46"/>
    </row>
    <row r="885" spans="8:9" x14ac:dyDescent="0.25">
      <c r="H885" s="46"/>
      <c r="I885" s="46"/>
    </row>
    <row r="886" spans="8:9" x14ac:dyDescent="0.25">
      <c r="H886" s="46"/>
      <c r="I886" s="46"/>
    </row>
    <row r="887" spans="8:9" x14ac:dyDescent="0.25">
      <c r="H887" s="46"/>
      <c r="I887" s="46"/>
    </row>
    <row r="888" spans="8:9" x14ac:dyDescent="0.25">
      <c r="H888" s="46"/>
      <c r="I888" s="46"/>
    </row>
    <row r="889" spans="8:9" x14ac:dyDescent="0.25">
      <c r="H889" s="46"/>
      <c r="I889" s="46"/>
    </row>
    <row r="890" spans="8:9" x14ac:dyDescent="0.25">
      <c r="H890" s="46"/>
      <c r="I890" s="46"/>
    </row>
    <row r="891" spans="8:9" x14ac:dyDescent="0.25">
      <c r="H891" s="46"/>
      <c r="I891" s="46"/>
    </row>
    <row r="892" spans="8:9" x14ac:dyDescent="0.25">
      <c r="H892" s="46"/>
      <c r="I892" s="46"/>
    </row>
    <row r="893" spans="8:9" x14ac:dyDescent="0.25">
      <c r="H893" s="46"/>
      <c r="I893" s="46"/>
    </row>
    <row r="894" spans="8:9" x14ac:dyDescent="0.25">
      <c r="H894" s="46"/>
      <c r="I894" s="46"/>
    </row>
    <row r="895" spans="8:9" x14ac:dyDescent="0.25">
      <c r="H895" s="46"/>
      <c r="I895" s="46"/>
    </row>
    <row r="896" spans="8:9" x14ac:dyDescent="0.25">
      <c r="H896" s="46"/>
      <c r="I896" s="46"/>
    </row>
    <row r="897" spans="8:9" x14ac:dyDescent="0.25">
      <c r="H897" s="46"/>
      <c r="I897" s="46"/>
    </row>
    <row r="898" spans="8:9" x14ac:dyDescent="0.25">
      <c r="H898" s="46"/>
      <c r="I898" s="46"/>
    </row>
    <row r="899" spans="8:9" x14ac:dyDescent="0.25">
      <c r="H899" s="46"/>
      <c r="I899" s="46"/>
    </row>
    <row r="900" spans="8:9" x14ac:dyDescent="0.25">
      <c r="H900" s="46"/>
      <c r="I900" s="46"/>
    </row>
    <row r="901" spans="8:9" x14ac:dyDescent="0.25">
      <c r="H901" s="46"/>
      <c r="I901" s="46"/>
    </row>
    <row r="902" spans="8:9" x14ac:dyDescent="0.25">
      <c r="H902" s="46"/>
      <c r="I902" s="46"/>
    </row>
    <row r="903" spans="8:9" x14ac:dyDescent="0.25">
      <c r="H903" s="46"/>
      <c r="I903" s="46"/>
    </row>
    <row r="904" spans="8:9" x14ac:dyDescent="0.25">
      <c r="H904" s="46"/>
      <c r="I904" s="46"/>
    </row>
    <row r="905" spans="8:9" x14ac:dyDescent="0.25">
      <c r="H905" s="46"/>
      <c r="I905" s="46"/>
    </row>
    <row r="906" spans="8:9" x14ac:dyDescent="0.25">
      <c r="H906" s="46"/>
      <c r="I906" s="46"/>
    </row>
    <row r="907" spans="8:9" x14ac:dyDescent="0.25">
      <c r="H907" s="46"/>
      <c r="I907" s="46"/>
    </row>
    <row r="908" spans="8:9" x14ac:dyDescent="0.25">
      <c r="H908" s="46"/>
      <c r="I908" s="46"/>
    </row>
    <row r="909" spans="8:9" x14ac:dyDescent="0.25">
      <c r="H909" s="46"/>
      <c r="I909" s="46"/>
    </row>
    <row r="910" spans="8:9" x14ac:dyDescent="0.25">
      <c r="H910" s="46"/>
      <c r="I910" s="46"/>
    </row>
    <row r="911" spans="8:9" x14ac:dyDescent="0.25">
      <c r="H911" s="46"/>
      <c r="I911" s="46"/>
    </row>
    <row r="912" spans="8:9" x14ac:dyDescent="0.25">
      <c r="H912" s="46"/>
      <c r="I912" s="46"/>
    </row>
    <row r="913" spans="8:9" x14ac:dyDescent="0.25">
      <c r="H913" s="46"/>
      <c r="I913" s="46"/>
    </row>
    <row r="914" spans="8:9" x14ac:dyDescent="0.25">
      <c r="H914" s="46"/>
      <c r="I914" s="46"/>
    </row>
    <row r="915" spans="8:9" x14ac:dyDescent="0.25">
      <c r="H915" s="46"/>
      <c r="I915" s="46"/>
    </row>
    <row r="916" spans="8:9" x14ac:dyDescent="0.25">
      <c r="H916" s="46"/>
      <c r="I916" s="46"/>
    </row>
    <row r="917" spans="8:9" x14ac:dyDescent="0.25">
      <c r="H917" s="46"/>
      <c r="I917" s="46"/>
    </row>
    <row r="918" spans="8:9" x14ac:dyDescent="0.25">
      <c r="H918" s="46"/>
      <c r="I918" s="46"/>
    </row>
    <row r="919" spans="8:9" x14ac:dyDescent="0.25">
      <c r="H919" s="46"/>
      <c r="I919" s="46"/>
    </row>
    <row r="920" spans="8:9" x14ac:dyDescent="0.25">
      <c r="H920" s="46"/>
      <c r="I920" s="46"/>
    </row>
    <row r="921" spans="8:9" x14ac:dyDescent="0.25">
      <c r="H921" s="46"/>
      <c r="I921" s="46"/>
    </row>
    <row r="922" spans="8:9" x14ac:dyDescent="0.25">
      <c r="H922" s="46"/>
      <c r="I922" s="46"/>
    </row>
    <row r="923" spans="8:9" x14ac:dyDescent="0.25">
      <c r="H923" s="46"/>
      <c r="I923" s="46"/>
    </row>
    <row r="924" spans="8:9" x14ac:dyDescent="0.25">
      <c r="H924" s="46"/>
      <c r="I924" s="46"/>
    </row>
    <row r="925" spans="8:9" x14ac:dyDescent="0.25">
      <c r="H925" s="46"/>
      <c r="I925" s="46"/>
    </row>
    <row r="926" spans="8:9" x14ac:dyDescent="0.25">
      <c r="H926" s="46"/>
      <c r="I926" s="46"/>
    </row>
    <row r="927" spans="8:9" x14ac:dyDescent="0.25">
      <c r="H927" s="46"/>
      <c r="I927" s="46"/>
    </row>
    <row r="928" spans="8:9" x14ac:dyDescent="0.25">
      <c r="H928" s="46"/>
      <c r="I928" s="46"/>
    </row>
    <row r="929" spans="8:9" x14ac:dyDescent="0.25">
      <c r="H929" s="46"/>
      <c r="I929" s="46"/>
    </row>
    <row r="930" spans="8:9" x14ac:dyDescent="0.25">
      <c r="H930" s="46"/>
      <c r="I930" s="46"/>
    </row>
    <row r="931" spans="8:9" x14ac:dyDescent="0.25">
      <c r="H931" s="46"/>
      <c r="I931" s="46"/>
    </row>
    <row r="932" spans="8:9" x14ac:dyDescent="0.25">
      <c r="H932" s="46"/>
      <c r="I932" s="46"/>
    </row>
    <row r="933" spans="8:9" x14ac:dyDescent="0.25">
      <c r="H933" s="46"/>
      <c r="I933" s="46"/>
    </row>
    <row r="934" spans="8:9" x14ac:dyDescent="0.25">
      <c r="H934" s="46"/>
      <c r="I934" s="46"/>
    </row>
    <row r="935" spans="8:9" x14ac:dyDescent="0.25">
      <c r="H935" s="46"/>
      <c r="I935" s="46"/>
    </row>
    <row r="936" spans="8:9" x14ac:dyDescent="0.25">
      <c r="H936" s="46"/>
      <c r="I936" s="46"/>
    </row>
    <row r="937" spans="8:9" x14ac:dyDescent="0.25">
      <c r="H937" s="46"/>
      <c r="I937" s="46"/>
    </row>
    <row r="938" spans="8:9" x14ac:dyDescent="0.25">
      <c r="H938" s="46"/>
      <c r="I938" s="46"/>
    </row>
    <row r="939" spans="8:9" x14ac:dyDescent="0.25">
      <c r="H939" s="46"/>
      <c r="I939" s="46"/>
    </row>
    <row r="940" spans="8:9" x14ac:dyDescent="0.25">
      <c r="H940" s="46"/>
      <c r="I940" s="46"/>
    </row>
    <row r="941" spans="8:9" x14ac:dyDescent="0.25">
      <c r="H941" s="46"/>
      <c r="I941" s="46"/>
    </row>
    <row r="942" spans="8:9" x14ac:dyDescent="0.25">
      <c r="H942" s="46"/>
      <c r="I942" s="46"/>
    </row>
    <row r="943" spans="8:9" x14ac:dyDescent="0.25">
      <c r="H943" s="46"/>
      <c r="I943" s="46"/>
    </row>
    <row r="944" spans="8:9" x14ac:dyDescent="0.25">
      <c r="H944" s="46"/>
      <c r="I944" s="46"/>
    </row>
    <row r="945" spans="8:9" x14ac:dyDescent="0.25">
      <c r="H945" s="46"/>
      <c r="I945" s="46"/>
    </row>
    <row r="946" spans="8:9" x14ac:dyDescent="0.25">
      <c r="H946" s="46"/>
      <c r="I946" s="46"/>
    </row>
    <row r="947" spans="8:9" x14ac:dyDescent="0.25">
      <c r="H947" s="46"/>
      <c r="I947" s="46"/>
    </row>
    <row r="948" spans="8:9" x14ac:dyDescent="0.25">
      <c r="H948" s="46"/>
      <c r="I948" s="46"/>
    </row>
    <row r="949" spans="8:9" x14ac:dyDescent="0.25">
      <c r="H949" s="46"/>
      <c r="I949" s="46"/>
    </row>
    <row r="950" spans="8:9" x14ac:dyDescent="0.25">
      <c r="H950" s="46"/>
      <c r="I950" s="46"/>
    </row>
    <row r="951" spans="8:9" x14ac:dyDescent="0.25">
      <c r="H951" s="46"/>
      <c r="I951" s="46"/>
    </row>
    <row r="952" spans="8:9" x14ac:dyDescent="0.25">
      <c r="H952" s="46"/>
      <c r="I952" s="46"/>
    </row>
    <row r="953" spans="8:9" x14ac:dyDescent="0.25">
      <c r="H953" s="46"/>
      <c r="I953" s="46"/>
    </row>
    <row r="954" spans="8:9" x14ac:dyDescent="0.25">
      <c r="H954" s="46"/>
      <c r="I954" s="46"/>
    </row>
    <row r="955" spans="8:9" x14ac:dyDescent="0.25">
      <c r="H955" s="46"/>
      <c r="I955" s="46"/>
    </row>
    <row r="956" spans="8:9" x14ac:dyDescent="0.25">
      <c r="H956" s="46"/>
      <c r="I956" s="46"/>
    </row>
    <row r="957" spans="8:9" x14ac:dyDescent="0.25">
      <c r="H957" s="46"/>
      <c r="I957" s="46"/>
    </row>
    <row r="958" spans="8:9" x14ac:dyDescent="0.25">
      <c r="H958" s="46"/>
      <c r="I958" s="46"/>
    </row>
    <row r="959" spans="8:9" x14ac:dyDescent="0.25">
      <c r="H959" s="46"/>
      <c r="I959" s="46"/>
    </row>
    <row r="960" spans="8:9" x14ac:dyDescent="0.25">
      <c r="H960" s="46"/>
      <c r="I960" s="46"/>
    </row>
    <row r="961" spans="8:9" x14ac:dyDescent="0.25">
      <c r="H961" s="46"/>
      <c r="I961" s="46"/>
    </row>
    <row r="962" spans="8:9" x14ac:dyDescent="0.25">
      <c r="H962" s="46"/>
      <c r="I962" s="46"/>
    </row>
    <row r="963" spans="8:9" x14ac:dyDescent="0.25">
      <c r="H963" s="46"/>
      <c r="I963" s="46"/>
    </row>
    <row r="964" spans="8:9" x14ac:dyDescent="0.25">
      <c r="H964" s="46"/>
      <c r="I964" s="46"/>
    </row>
    <row r="965" spans="8:9" x14ac:dyDescent="0.25">
      <c r="H965" s="46"/>
      <c r="I965" s="46"/>
    </row>
    <row r="966" spans="8:9" x14ac:dyDescent="0.25">
      <c r="H966" s="46"/>
      <c r="I966" s="46"/>
    </row>
    <row r="967" spans="8:9" x14ac:dyDescent="0.25">
      <c r="H967" s="46"/>
      <c r="I967" s="46"/>
    </row>
    <row r="968" spans="8:9" x14ac:dyDescent="0.25">
      <c r="H968" s="46"/>
      <c r="I968" s="46"/>
    </row>
    <row r="969" spans="8:9" x14ac:dyDescent="0.25">
      <c r="H969" s="46"/>
      <c r="I969" s="46"/>
    </row>
    <row r="970" spans="8:9" x14ac:dyDescent="0.25">
      <c r="H970" s="46"/>
      <c r="I970" s="46"/>
    </row>
    <row r="971" spans="8:9" x14ac:dyDescent="0.25">
      <c r="H971" s="46"/>
      <c r="I971" s="46"/>
    </row>
    <row r="972" spans="8:9" x14ac:dyDescent="0.25">
      <c r="H972" s="46"/>
      <c r="I972" s="46"/>
    </row>
    <row r="973" spans="8:9" x14ac:dyDescent="0.25">
      <c r="H973" s="46"/>
      <c r="I973" s="46"/>
    </row>
    <row r="974" spans="8:9" x14ac:dyDescent="0.25">
      <c r="H974" s="46"/>
      <c r="I974" s="46"/>
    </row>
    <row r="975" spans="8:9" x14ac:dyDescent="0.25">
      <c r="H975" s="46"/>
      <c r="I975" s="46"/>
    </row>
    <row r="976" spans="8:9" x14ac:dyDescent="0.25">
      <c r="H976" s="46"/>
      <c r="I976" s="46"/>
    </row>
    <row r="977" spans="8:9" x14ac:dyDescent="0.25">
      <c r="H977" s="46"/>
      <c r="I977" s="46"/>
    </row>
    <row r="978" spans="8:9" x14ac:dyDescent="0.25">
      <c r="H978" s="46"/>
      <c r="I978" s="46"/>
    </row>
    <row r="979" spans="8:9" x14ac:dyDescent="0.25">
      <c r="H979" s="46"/>
      <c r="I979" s="46"/>
    </row>
    <row r="980" spans="8:9" x14ac:dyDescent="0.25">
      <c r="H980" s="46"/>
      <c r="I980" s="46"/>
    </row>
    <row r="981" spans="8:9" x14ac:dyDescent="0.25">
      <c r="H981" s="46"/>
      <c r="I981" s="46"/>
    </row>
    <row r="982" spans="8:9" x14ac:dyDescent="0.25">
      <c r="H982" s="46"/>
      <c r="I982" s="46"/>
    </row>
    <row r="983" spans="8:9" x14ac:dyDescent="0.25">
      <c r="H983" s="46"/>
      <c r="I983" s="46"/>
    </row>
    <row r="984" spans="8:9" x14ac:dyDescent="0.25">
      <c r="H984" s="46"/>
      <c r="I984" s="46"/>
    </row>
    <row r="985" spans="8:9" x14ac:dyDescent="0.25">
      <c r="H985" s="46"/>
      <c r="I985" s="46"/>
    </row>
    <row r="986" spans="8:9" x14ac:dyDescent="0.25">
      <c r="H986" s="46"/>
      <c r="I986" s="46"/>
    </row>
    <row r="987" spans="8:9" x14ac:dyDescent="0.25">
      <c r="H987" s="46"/>
      <c r="I987" s="46"/>
    </row>
    <row r="988" spans="8:9" x14ac:dyDescent="0.25">
      <c r="H988" s="46"/>
      <c r="I988" s="46"/>
    </row>
    <row r="989" spans="8:9" x14ac:dyDescent="0.25">
      <c r="H989" s="46"/>
      <c r="I989" s="46"/>
    </row>
    <row r="990" spans="8:9" x14ac:dyDescent="0.25">
      <c r="H990" s="46"/>
      <c r="I990" s="46"/>
    </row>
    <row r="991" spans="8:9" x14ac:dyDescent="0.25">
      <c r="H991" s="46"/>
      <c r="I991" s="46"/>
    </row>
    <row r="992" spans="8:9" x14ac:dyDescent="0.25">
      <c r="H992" s="46"/>
      <c r="I992" s="46"/>
    </row>
    <row r="993" spans="8:9" x14ac:dyDescent="0.25">
      <c r="H993" s="46"/>
      <c r="I993" s="46"/>
    </row>
    <row r="994" spans="8:9" x14ac:dyDescent="0.25">
      <c r="H994" s="46"/>
      <c r="I994" s="46"/>
    </row>
    <row r="995" spans="8:9" x14ac:dyDescent="0.25">
      <c r="H995" s="46"/>
      <c r="I995" s="46"/>
    </row>
    <row r="996" spans="8:9" x14ac:dyDescent="0.25">
      <c r="H996" s="46"/>
      <c r="I996" s="46"/>
    </row>
    <row r="997" spans="8:9" x14ac:dyDescent="0.25">
      <c r="H997" s="46"/>
      <c r="I997" s="46"/>
    </row>
    <row r="998" spans="8:9" x14ac:dyDescent="0.25">
      <c r="H998" s="46"/>
      <c r="I998" s="46"/>
    </row>
    <row r="999" spans="8:9" x14ac:dyDescent="0.25">
      <c r="H999" s="46"/>
      <c r="I999" s="46"/>
    </row>
    <row r="1000" spans="8:9" x14ac:dyDescent="0.25">
      <c r="H1000" s="46"/>
      <c r="I1000" s="46"/>
    </row>
    <row r="1001" spans="8:9" x14ac:dyDescent="0.25">
      <c r="H1001" s="46"/>
      <c r="I1001" s="46"/>
    </row>
    <row r="1002" spans="8:9" x14ac:dyDescent="0.25">
      <c r="H1002" s="46"/>
      <c r="I1002" s="46"/>
    </row>
    <row r="1003" spans="8:9" x14ac:dyDescent="0.25">
      <c r="H1003" s="46"/>
      <c r="I1003" s="46"/>
    </row>
    <row r="1004" spans="8:9" x14ac:dyDescent="0.25">
      <c r="H1004" s="46"/>
      <c r="I1004" s="46"/>
    </row>
    <row r="1005" spans="8:9" x14ac:dyDescent="0.25">
      <c r="H1005" s="46"/>
      <c r="I1005" s="46"/>
    </row>
    <row r="1006" spans="8:9" x14ac:dyDescent="0.25">
      <c r="H1006" s="46"/>
      <c r="I1006" s="46"/>
    </row>
    <row r="1007" spans="8:9" x14ac:dyDescent="0.25">
      <c r="H1007" s="46"/>
      <c r="I1007" s="46"/>
    </row>
    <row r="1008" spans="8:9" x14ac:dyDescent="0.25">
      <c r="H1008" s="46"/>
      <c r="I1008" s="46"/>
    </row>
    <row r="1009" spans="8:9" x14ac:dyDescent="0.25">
      <c r="H1009" s="46"/>
      <c r="I1009" s="46"/>
    </row>
    <row r="1010" spans="8:9" x14ac:dyDescent="0.25">
      <c r="H1010" s="46"/>
      <c r="I1010" s="46"/>
    </row>
    <row r="1011" spans="8:9" x14ac:dyDescent="0.25">
      <c r="H1011" s="46"/>
      <c r="I1011" s="46"/>
    </row>
    <row r="1012" spans="8:9" x14ac:dyDescent="0.25">
      <c r="H1012" s="46"/>
      <c r="I1012" s="46"/>
    </row>
    <row r="1013" spans="8:9" x14ac:dyDescent="0.25">
      <c r="H1013" s="46"/>
      <c r="I1013" s="46"/>
    </row>
    <row r="1014" spans="8:9" x14ac:dyDescent="0.25">
      <c r="H1014" s="46"/>
      <c r="I1014" s="46"/>
    </row>
    <row r="1015" spans="8:9" x14ac:dyDescent="0.25">
      <c r="H1015" s="46"/>
      <c r="I1015" s="46"/>
    </row>
    <row r="1016" spans="8:9" x14ac:dyDescent="0.25">
      <c r="H1016" s="46"/>
      <c r="I1016" s="46"/>
    </row>
    <row r="1017" spans="8:9" x14ac:dyDescent="0.25">
      <c r="H1017" s="46"/>
      <c r="I1017" s="46"/>
    </row>
    <row r="1018" spans="8:9" x14ac:dyDescent="0.25">
      <c r="H1018" s="46"/>
      <c r="I1018" s="46"/>
    </row>
    <row r="1019" spans="8:9" x14ac:dyDescent="0.25">
      <c r="H1019" s="46"/>
      <c r="I1019" s="46"/>
    </row>
    <row r="1020" spans="8:9" x14ac:dyDescent="0.25">
      <c r="H1020" s="46"/>
      <c r="I1020" s="46"/>
    </row>
    <row r="1021" spans="8:9" x14ac:dyDescent="0.25">
      <c r="H1021" s="46"/>
      <c r="I1021" s="46"/>
    </row>
    <row r="1022" spans="8:9" x14ac:dyDescent="0.25">
      <c r="H1022" s="46"/>
      <c r="I1022" s="46"/>
    </row>
    <row r="1023" spans="8:9" x14ac:dyDescent="0.25">
      <c r="H1023" s="46"/>
      <c r="I1023" s="46"/>
    </row>
    <row r="1024" spans="8:9" x14ac:dyDescent="0.25">
      <c r="H1024" s="46"/>
      <c r="I1024" s="46"/>
    </row>
    <row r="1025" spans="8:9" x14ac:dyDescent="0.25">
      <c r="H1025" s="46"/>
      <c r="I1025" s="46"/>
    </row>
    <row r="1026" spans="8:9" x14ac:dyDescent="0.25">
      <c r="H1026" s="46"/>
      <c r="I1026" s="46"/>
    </row>
    <row r="1027" spans="8:9" x14ac:dyDescent="0.25">
      <c r="H1027" s="46"/>
      <c r="I1027" s="46"/>
    </row>
    <row r="1028" spans="8:9" x14ac:dyDescent="0.25">
      <c r="H1028" s="46"/>
      <c r="I1028" s="46"/>
    </row>
    <row r="1029" spans="8:9" x14ac:dyDescent="0.25">
      <c r="H1029" s="46"/>
      <c r="I1029" s="46"/>
    </row>
    <row r="1030" spans="8:9" x14ac:dyDescent="0.25">
      <c r="H1030" s="46"/>
      <c r="I1030" s="46"/>
    </row>
    <row r="1031" spans="8:9" x14ac:dyDescent="0.25">
      <c r="H1031" s="46"/>
      <c r="I1031" s="46"/>
    </row>
    <row r="1032" spans="8:9" x14ac:dyDescent="0.25">
      <c r="H1032" s="46"/>
      <c r="I1032" s="46"/>
    </row>
    <row r="1033" spans="8:9" x14ac:dyDescent="0.25">
      <c r="H1033" s="46"/>
      <c r="I1033" s="46"/>
    </row>
    <row r="1034" spans="8:9" x14ac:dyDescent="0.25">
      <c r="H1034" s="46"/>
      <c r="I1034" s="46"/>
    </row>
    <row r="1035" spans="8:9" x14ac:dyDescent="0.25">
      <c r="H1035" s="46"/>
      <c r="I1035" s="46"/>
    </row>
    <row r="1036" spans="8:9" x14ac:dyDescent="0.25">
      <c r="H1036" s="46"/>
      <c r="I1036" s="46"/>
    </row>
    <row r="1037" spans="8:9" x14ac:dyDescent="0.25">
      <c r="H1037" s="46"/>
      <c r="I1037" s="46"/>
    </row>
    <row r="1038" spans="8:9" x14ac:dyDescent="0.25">
      <c r="H1038" s="46"/>
      <c r="I1038" s="46"/>
    </row>
    <row r="1039" spans="8:9" x14ac:dyDescent="0.25">
      <c r="H1039" s="46"/>
      <c r="I1039" s="46"/>
    </row>
    <row r="1040" spans="8:9" x14ac:dyDescent="0.25">
      <c r="H1040" s="46"/>
      <c r="I1040" s="46"/>
    </row>
    <row r="1041" spans="8:9" x14ac:dyDescent="0.25">
      <c r="H1041" s="46"/>
      <c r="I1041" s="46"/>
    </row>
    <row r="1042" spans="8:9" x14ac:dyDescent="0.25">
      <c r="H1042" s="46"/>
      <c r="I1042" s="46"/>
    </row>
    <row r="1043" spans="8:9" x14ac:dyDescent="0.25">
      <c r="H1043" s="46"/>
      <c r="I1043" s="46"/>
    </row>
    <row r="1044" spans="8:9" x14ac:dyDescent="0.25">
      <c r="H1044" s="46"/>
      <c r="I1044" s="46"/>
    </row>
    <row r="1045" spans="8:9" x14ac:dyDescent="0.25">
      <c r="H1045" s="46"/>
      <c r="I1045" s="46"/>
    </row>
    <row r="1046" spans="8:9" x14ac:dyDescent="0.25">
      <c r="H1046" s="46"/>
      <c r="I1046" s="46"/>
    </row>
    <row r="1047" spans="8:9" x14ac:dyDescent="0.25">
      <c r="H1047" s="46"/>
      <c r="I1047" s="46"/>
    </row>
    <row r="1048" spans="8:9" x14ac:dyDescent="0.25">
      <c r="H1048" s="46"/>
      <c r="I1048" s="46"/>
    </row>
    <row r="1049" spans="8:9" x14ac:dyDescent="0.25">
      <c r="H1049" s="46"/>
      <c r="I1049" s="46"/>
    </row>
    <row r="1050" spans="8:9" x14ac:dyDescent="0.25">
      <c r="H1050" s="46"/>
      <c r="I1050" s="46"/>
    </row>
    <row r="1051" spans="8:9" x14ac:dyDescent="0.25">
      <c r="H1051" s="46"/>
      <c r="I1051" s="46"/>
    </row>
    <row r="1052" spans="8:9" x14ac:dyDescent="0.25">
      <c r="H1052" s="46"/>
      <c r="I1052" s="46"/>
    </row>
    <row r="1053" spans="8:9" x14ac:dyDescent="0.25">
      <c r="H1053" s="46"/>
      <c r="I1053" s="46"/>
    </row>
    <row r="1054" spans="8:9" x14ac:dyDescent="0.25">
      <c r="H1054" s="46"/>
      <c r="I1054" s="46"/>
    </row>
    <row r="1055" spans="8:9" x14ac:dyDescent="0.25">
      <c r="H1055" s="46"/>
      <c r="I1055" s="46"/>
    </row>
    <row r="1056" spans="8:9" x14ac:dyDescent="0.25">
      <c r="H1056" s="46"/>
      <c r="I1056" s="46"/>
    </row>
    <row r="1057" spans="8:9" x14ac:dyDescent="0.25">
      <c r="H1057" s="46"/>
      <c r="I1057" s="46"/>
    </row>
    <row r="1058" spans="8:9" x14ac:dyDescent="0.25">
      <c r="H1058" s="46"/>
      <c r="I1058" s="46"/>
    </row>
    <row r="1059" spans="8:9" x14ac:dyDescent="0.25">
      <c r="H1059" s="46"/>
      <c r="I1059" s="46"/>
    </row>
    <row r="1060" spans="8:9" x14ac:dyDescent="0.25">
      <c r="H1060" s="46"/>
      <c r="I1060" s="46"/>
    </row>
    <row r="1061" spans="8:9" x14ac:dyDescent="0.25">
      <c r="H1061" s="46"/>
      <c r="I1061" s="46"/>
    </row>
    <row r="1062" spans="8:9" x14ac:dyDescent="0.25">
      <c r="H1062" s="46"/>
      <c r="I1062" s="46"/>
    </row>
    <row r="1063" spans="8:9" x14ac:dyDescent="0.25">
      <c r="H1063" s="46"/>
      <c r="I1063" s="46"/>
    </row>
    <row r="1064" spans="8:9" x14ac:dyDescent="0.25">
      <c r="H1064" s="46"/>
      <c r="I1064" s="46"/>
    </row>
    <row r="1065" spans="8:9" x14ac:dyDescent="0.25">
      <c r="H1065" s="46"/>
      <c r="I1065" s="46"/>
    </row>
    <row r="1066" spans="8:9" x14ac:dyDescent="0.25">
      <c r="H1066" s="46"/>
      <c r="I1066" s="46"/>
    </row>
    <row r="1067" spans="8:9" x14ac:dyDescent="0.25">
      <c r="H1067" s="46"/>
      <c r="I1067" s="46"/>
    </row>
    <row r="1068" spans="8:9" x14ac:dyDescent="0.25">
      <c r="H1068" s="46"/>
      <c r="I1068" s="46"/>
    </row>
    <row r="1069" spans="8:9" x14ac:dyDescent="0.25">
      <c r="H1069" s="46"/>
      <c r="I1069" s="46"/>
    </row>
    <row r="1070" spans="8:9" x14ac:dyDescent="0.25">
      <c r="H1070" s="46"/>
      <c r="I1070" s="46"/>
    </row>
    <row r="1071" spans="8:9" x14ac:dyDescent="0.25">
      <c r="H1071" s="46"/>
      <c r="I1071" s="46"/>
    </row>
    <row r="1072" spans="8:9" x14ac:dyDescent="0.25">
      <c r="H1072" s="46"/>
      <c r="I1072" s="46"/>
    </row>
    <row r="1073" spans="8:9" x14ac:dyDescent="0.25">
      <c r="H1073" s="46"/>
      <c r="I1073" s="46"/>
    </row>
    <row r="1074" spans="8:9" x14ac:dyDescent="0.25">
      <c r="H1074" s="46"/>
      <c r="I1074" s="46"/>
    </row>
    <row r="1075" spans="8:9" x14ac:dyDescent="0.25">
      <c r="H1075" s="46"/>
      <c r="I1075" s="46"/>
    </row>
    <row r="1076" spans="8:9" x14ac:dyDescent="0.25">
      <c r="H1076" s="46"/>
      <c r="I1076" s="46"/>
    </row>
    <row r="1077" spans="8:9" x14ac:dyDescent="0.25">
      <c r="H1077" s="46"/>
      <c r="I1077" s="46"/>
    </row>
    <row r="1078" spans="8:9" x14ac:dyDescent="0.25">
      <c r="H1078" s="46"/>
      <c r="I1078" s="46"/>
    </row>
    <row r="1079" spans="8:9" x14ac:dyDescent="0.25">
      <c r="H1079" s="46"/>
      <c r="I1079" s="46"/>
    </row>
    <row r="1080" spans="8:9" x14ac:dyDescent="0.25">
      <c r="H1080" s="46"/>
      <c r="I1080" s="46"/>
    </row>
    <row r="1081" spans="8:9" x14ac:dyDescent="0.25">
      <c r="H1081" s="46"/>
      <c r="I1081" s="46"/>
    </row>
    <row r="1082" spans="8:9" x14ac:dyDescent="0.25">
      <c r="H1082" s="46"/>
      <c r="I1082" s="46"/>
    </row>
    <row r="1083" spans="8:9" x14ac:dyDescent="0.25">
      <c r="H1083" s="46"/>
      <c r="I1083" s="46"/>
    </row>
    <row r="1084" spans="8:9" x14ac:dyDescent="0.25">
      <c r="H1084" s="46"/>
      <c r="I1084" s="46"/>
    </row>
    <row r="1085" spans="8:9" x14ac:dyDescent="0.25">
      <c r="H1085" s="46"/>
      <c r="I1085" s="46"/>
    </row>
    <row r="1086" spans="8:9" x14ac:dyDescent="0.25">
      <c r="H1086" s="46"/>
      <c r="I1086" s="46"/>
    </row>
    <row r="1087" spans="8:9" x14ac:dyDescent="0.25">
      <c r="H1087" s="46"/>
      <c r="I1087" s="46"/>
    </row>
    <row r="1088" spans="8:9" x14ac:dyDescent="0.25">
      <c r="H1088" s="46"/>
      <c r="I1088" s="46"/>
    </row>
    <row r="1089" spans="8:9" x14ac:dyDescent="0.25">
      <c r="H1089" s="46"/>
      <c r="I1089" s="46"/>
    </row>
    <row r="1090" spans="8:9" x14ac:dyDescent="0.25">
      <c r="H1090" s="46"/>
      <c r="I1090" s="46"/>
    </row>
    <row r="1091" spans="8:9" x14ac:dyDescent="0.25">
      <c r="H1091" s="46"/>
      <c r="I1091" s="46"/>
    </row>
    <row r="1092" spans="8:9" x14ac:dyDescent="0.25">
      <c r="H1092" s="46"/>
      <c r="I1092" s="46"/>
    </row>
    <row r="1093" spans="8:9" x14ac:dyDescent="0.25">
      <c r="H1093" s="46"/>
      <c r="I1093" s="46"/>
    </row>
    <row r="1094" spans="8:9" x14ac:dyDescent="0.25">
      <c r="H1094" s="46"/>
      <c r="I1094" s="46"/>
    </row>
    <row r="1095" spans="8:9" x14ac:dyDescent="0.25">
      <c r="H1095" s="46"/>
      <c r="I1095" s="46"/>
    </row>
    <row r="1096" spans="8:9" x14ac:dyDescent="0.25">
      <c r="H1096" s="46"/>
      <c r="I1096" s="46"/>
    </row>
    <row r="1097" spans="8:9" x14ac:dyDescent="0.25">
      <c r="H1097" s="46"/>
      <c r="I1097" s="46"/>
    </row>
    <row r="1098" spans="8:9" x14ac:dyDescent="0.25">
      <c r="H1098" s="46"/>
      <c r="I1098" s="46"/>
    </row>
    <row r="1099" spans="8:9" x14ac:dyDescent="0.25">
      <c r="H1099" s="46"/>
      <c r="I1099" s="46"/>
    </row>
    <row r="1100" spans="8:9" x14ac:dyDescent="0.25">
      <c r="H1100" s="46"/>
      <c r="I1100" s="46"/>
    </row>
    <row r="1101" spans="8:9" x14ac:dyDescent="0.25">
      <c r="H1101" s="46"/>
      <c r="I1101" s="46"/>
    </row>
    <row r="1102" spans="8:9" x14ac:dyDescent="0.25">
      <c r="H1102" s="46"/>
      <c r="I1102" s="46"/>
    </row>
    <row r="1103" spans="8:9" x14ac:dyDescent="0.25">
      <c r="H1103" s="46"/>
      <c r="I1103" s="46"/>
    </row>
    <row r="1104" spans="8:9" x14ac:dyDescent="0.25">
      <c r="H1104" s="46"/>
      <c r="I1104" s="46"/>
    </row>
    <row r="1105" spans="8:9" x14ac:dyDescent="0.25">
      <c r="H1105" s="46"/>
      <c r="I1105" s="46"/>
    </row>
    <row r="1106" spans="8:9" x14ac:dyDescent="0.25">
      <c r="H1106" s="46"/>
      <c r="I1106" s="46"/>
    </row>
    <row r="1107" spans="8:9" x14ac:dyDescent="0.25">
      <c r="H1107" s="46"/>
      <c r="I1107" s="46"/>
    </row>
    <row r="1108" spans="8:9" x14ac:dyDescent="0.25">
      <c r="H1108" s="46"/>
      <c r="I1108" s="46"/>
    </row>
    <row r="1109" spans="8:9" x14ac:dyDescent="0.25">
      <c r="H1109" s="46"/>
      <c r="I1109" s="46"/>
    </row>
    <row r="1110" spans="8:9" x14ac:dyDescent="0.25">
      <c r="H1110" s="46"/>
      <c r="I1110" s="46"/>
    </row>
    <row r="1111" spans="8:9" x14ac:dyDescent="0.25">
      <c r="H1111" s="46"/>
      <c r="I1111" s="46"/>
    </row>
    <row r="1112" spans="8:9" x14ac:dyDescent="0.25">
      <c r="H1112" s="46"/>
      <c r="I1112" s="46"/>
    </row>
    <row r="1113" spans="8:9" x14ac:dyDescent="0.25">
      <c r="H1113" s="46"/>
      <c r="I1113" s="46"/>
    </row>
    <row r="1114" spans="8:9" x14ac:dyDescent="0.25">
      <c r="H1114" s="46"/>
      <c r="I1114" s="46"/>
    </row>
    <row r="1115" spans="8:9" x14ac:dyDescent="0.25">
      <c r="H1115" s="46"/>
      <c r="I1115" s="46"/>
    </row>
    <row r="1116" spans="8:9" x14ac:dyDescent="0.25">
      <c r="H1116" s="46"/>
      <c r="I1116" s="46"/>
    </row>
    <row r="1117" spans="8:9" x14ac:dyDescent="0.25">
      <c r="H1117" s="46"/>
      <c r="I1117" s="46"/>
    </row>
    <row r="1118" spans="8:9" x14ac:dyDescent="0.25">
      <c r="H1118" s="46"/>
      <c r="I1118" s="46"/>
    </row>
    <row r="1119" spans="8:9" x14ac:dyDescent="0.25">
      <c r="H1119" s="46"/>
      <c r="I1119" s="46"/>
    </row>
    <row r="1120" spans="8:9" x14ac:dyDescent="0.25">
      <c r="H1120" s="46"/>
      <c r="I1120" s="46"/>
    </row>
    <row r="1121" spans="8:9" x14ac:dyDescent="0.25">
      <c r="H1121" s="46"/>
      <c r="I1121" s="46"/>
    </row>
    <row r="1122" spans="8:9" x14ac:dyDescent="0.25">
      <c r="H1122" s="46"/>
      <c r="I1122" s="46"/>
    </row>
    <row r="1123" spans="8:9" x14ac:dyDescent="0.25">
      <c r="H1123" s="46"/>
      <c r="I1123" s="46"/>
    </row>
    <row r="1124" spans="8:9" x14ac:dyDescent="0.25">
      <c r="H1124" s="46"/>
      <c r="I1124" s="46"/>
    </row>
    <row r="1125" spans="8:9" x14ac:dyDescent="0.25">
      <c r="H1125" s="46"/>
      <c r="I1125" s="46"/>
    </row>
    <row r="1126" spans="8:9" x14ac:dyDescent="0.25">
      <c r="H1126" s="46"/>
      <c r="I1126" s="46"/>
    </row>
    <row r="1127" spans="8:9" x14ac:dyDescent="0.25">
      <c r="H1127" s="46"/>
      <c r="I1127" s="46"/>
    </row>
    <row r="1128" spans="8:9" x14ac:dyDescent="0.25">
      <c r="H1128" s="46"/>
      <c r="I1128" s="46"/>
    </row>
    <row r="1129" spans="8:9" x14ac:dyDescent="0.25">
      <c r="H1129" s="46"/>
      <c r="I1129" s="46"/>
    </row>
    <row r="1130" spans="8:9" x14ac:dyDescent="0.25">
      <c r="H1130" s="46"/>
      <c r="I1130" s="46"/>
    </row>
    <row r="1131" spans="8:9" x14ac:dyDescent="0.25">
      <c r="H1131" s="46"/>
      <c r="I1131" s="46"/>
    </row>
    <row r="1132" spans="8:9" x14ac:dyDescent="0.25">
      <c r="H1132" s="46"/>
      <c r="I1132" s="46"/>
    </row>
    <row r="1133" spans="8:9" x14ac:dyDescent="0.25">
      <c r="H1133" s="46"/>
      <c r="I1133" s="46"/>
    </row>
    <row r="1134" spans="8:9" x14ac:dyDescent="0.25">
      <c r="H1134" s="46"/>
      <c r="I1134" s="46"/>
    </row>
    <row r="1135" spans="8:9" x14ac:dyDescent="0.25">
      <c r="H1135" s="46"/>
      <c r="I1135" s="46"/>
    </row>
    <row r="1136" spans="8:9" x14ac:dyDescent="0.25">
      <c r="H1136" s="46"/>
      <c r="I1136" s="46"/>
    </row>
    <row r="1137" spans="8:9" x14ac:dyDescent="0.25">
      <c r="H1137" s="46"/>
      <c r="I1137" s="46"/>
    </row>
    <row r="1138" spans="8:9" x14ac:dyDescent="0.25">
      <c r="H1138" s="46"/>
      <c r="I1138" s="46"/>
    </row>
    <row r="1139" spans="8:9" x14ac:dyDescent="0.25">
      <c r="H1139" s="46"/>
      <c r="I1139" s="46"/>
    </row>
    <row r="1140" spans="8:9" x14ac:dyDescent="0.25">
      <c r="H1140" s="46"/>
      <c r="I1140" s="46"/>
    </row>
    <row r="1141" spans="8:9" x14ac:dyDescent="0.25">
      <c r="H1141" s="46"/>
      <c r="I1141" s="46"/>
    </row>
    <row r="1142" spans="8:9" x14ac:dyDescent="0.25">
      <c r="H1142" s="46"/>
      <c r="I1142" s="46"/>
    </row>
    <row r="1143" spans="8:9" x14ac:dyDescent="0.25">
      <c r="H1143" s="46"/>
      <c r="I1143" s="46"/>
    </row>
    <row r="1144" spans="8:9" x14ac:dyDescent="0.25">
      <c r="H1144" s="46"/>
      <c r="I1144" s="46"/>
    </row>
    <row r="1145" spans="8:9" x14ac:dyDescent="0.25">
      <c r="H1145" s="46"/>
      <c r="I1145" s="46"/>
    </row>
    <row r="1146" spans="8:9" x14ac:dyDescent="0.25">
      <c r="H1146" s="46"/>
      <c r="I1146" s="46"/>
    </row>
    <row r="1147" spans="8:9" x14ac:dyDescent="0.25">
      <c r="H1147" s="46"/>
      <c r="I1147" s="46"/>
    </row>
    <row r="1148" spans="8:9" x14ac:dyDescent="0.25">
      <c r="H1148" s="46"/>
      <c r="I1148" s="46"/>
    </row>
    <row r="1149" spans="8:9" x14ac:dyDescent="0.25">
      <c r="H1149" s="46"/>
      <c r="I1149" s="46"/>
    </row>
    <row r="1150" spans="8:9" x14ac:dyDescent="0.25">
      <c r="H1150" s="46"/>
      <c r="I1150" s="46"/>
    </row>
    <row r="1151" spans="8:9" x14ac:dyDescent="0.25">
      <c r="H1151" s="46"/>
      <c r="I1151" s="46"/>
    </row>
    <row r="1152" spans="8:9" x14ac:dyDescent="0.25">
      <c r="H1152" s="46"/>
      <c r="I1152" s="46"/>
    </row>
    <row r="1153" spans="8:9" x14ac:dyDescent="0.25">
      <c r="H1153" s="46"/>
      <c r="I1153" s="46"/>
    </row>
    <row r="1154" spans="8:9" x14ac:dyDescent="0.25">
      <c r="H1154" s="46"/>
      <c r="I1154" s="46"/>
    </row>
    <row r="1155" spans="8:9" x14ac:dyDescent="0.25">
      <c r="H1155" s="46"/>
      <c r="I1155" s="46"/>
    </row>
    <row r="1156" spans="8:9" x14ac:dyDescent="0.25">
      <c r="H1156" s="46"/>
      <c r="I1156" s="46"/>
    </row>
    <row r="1157" spans="8:9" x14ac:dyDescent="0.25">
      <c r="H1157" s="46"/>
      <c r="I1157" s="46"/>
    </row>
    <row r="1158" spans="8:9" x14ac:dyDescent="0.25">
      <c r="H1158" s="46"/>
      <c r="I1158" s="46"/>
    </row>
    <row r="1159" spans="8:9" x14ac:dyDescent="0.25">
      <c r="H1159" s="46"/>
      <c r="I1159" s="46"/>
    </row>
    <row r="1160" spans="8:9" x14ac:dyDescent="0.25">
      <c r="H1160" s="46"/>
      <c r="I1160" s="46"/>
    </row>
    <row r="1161" spans="8:9" x14ac:dyDescent="0.25">
      <c r="H1161" s="46"/>
      <c r="I1161" s="46"/>
    </row>
    <row r="1162" spans="8:9" x14ac:dyDescent="0.25">
      <c r="H1162" s="46"/>
      <c r="I1162" s="46"/>
    </row>
    <row r="1163" spans="8:9" x14ac:dyDescent="0.25">
      <c r="H1163" s="46"/>
      <c r="I1163" s="46"/>
    </row>
    <row r="1164" spans="8:9" x14ac:dyDescent="0.25">
      <c r="H1164" s="46"/>
      <c r="I1164" s="46"/>
    </row>
    <row r="1165" spans="8:9" x14ac:dyDescent="0.25">
      <c r="H1165" s="46"/>
      <c r="I1165" s="46"/>
    </row>
    <row r="1166" spans="8:9" x14ac:dyDescent="0.25">
      <c r="H1166" s="46"/>
      <c r="I1166" s="46"/>
    </row>
    <row r="1167" spans="8:9" x14ac:dyDescent="0.25">
      <c r="H1167" s="46"/>
      <c r="I1167" s="46"/>
    </row>
    <row r="1168" spans="8:9" x14ac:dyDescent="0.25">
      <c r="H1168" s="46"/>
      <c r="I1168" s="46"/>
    </row>
    <row r="1169" spans="8:9" x14ac:dyDescent="0.25">
      <c r="H1169" s="46"/>
      <c r="I1169" s="46"/>
    </row>
    <row r="1170" spans="8:9" x14ac:dyDescent="0.25">
      <c r="H1170" s="46"/>
      <c r="I1170" s="46"/>
    </row>
    <row r="1171" spans="8:9" x14ac:dyDescent="0.25">
      <c r="H1171" s="46"/>
      <c r="I1171" s="46"/>
    </row>
    <row r="1172" spans="8:9" x14ac:dyDescent="0.25">
      <c r="H1172" s="46"/>
      <c r="I1172" s="46"/>
    </row>
    <row r="1173" spans="8:9" x14ac:dyDescent="0.25">
      <c r="H1173" s="46"/>
      <c r="I1173" s="46"/>
    </row>
    <row r="1174" spans="8:9" x14ac:dyDescent="0.25">
      <c r="H1174" s="46"/>
      <c r="I1174" s="46"/>
    </row>
    <row r="1175" spans="8:9" x14ac:dyDescent="0.25">
      <c r="H1175" s="46"/>
      <c r="I1175" s="46"/>
    </row>
    <row r="1176" spans="8:9" x14ac:dyDescent="0.25">
      <c r="H1176" s="46"/>
      <c r="I1176" s="46"/>
    </row>
    <row r="1177" spans="8:9" x14ac:dyDescent="0.25">
      <c r="H1177" s="46"/>
      <c r="I1177" s="46"/>
    </row>
    <row r="1178" spans="8:9" x14ac:dyDescent="0.25">
      <c r="H1178" s="46"/>
      <c r="I1178" s="46"/>
    </row>
    <row r="1179" spans="8:9" x14ac:dyDescent="0.25">
      <c r="H1179" s="46"/>
      <c r="I1179" s="46"/>
    </row>
    <row r="1180" spans="8:9" x14ac:dyDescent="0.25">
      <c r="H1180" s="46"/>
      <c r="I1180" s="46"/>
    </row>
    <row r="1181" spans="8:9" x14ac:dyDescent="0.25">
      <c r="H1181" s="46"/>
      <c r="I1181" s="46"/>
    </row>
    <row r="1182" spans="8:9" x14ac:dyDescent="0.25">
      <c r="H1182" s="46"/>
      <c r="I1182" s="46"/>
    </row>
    <row r="1183" spans="8:9" x14ac:dyDescent="0.25">
      <c r="H1183" s="46"/>
      <c r="I1183" s="46"/>
    </row>
    <row r="1184" spans="8:9" x14ac:dyDescent="0.25">
      <c r="H1184" s="46"/>
      <c r="I1184" s="46"/>
    </row>
    <row r="1185" spans="8:9" x14ac:dyDescent="0.25">
      <c r="H1185" s="46"/>
      <c r="I1185" s="46"/>
    </row>
    <row r="1186" spans="8:9" x14ac:dyDescent="0.25">
      <c r="H1186" s="46"/>
      <c r="I1186" s="46"/>
    </row>
    <row r="1187" spans="8:9" x14ac:dyDescent="0.25">
      <c r="H1187" s="46"/>
      <c r="I1187" s="46"/>
    </row>
    <row r="1188" spans="8:9" x14ac:dyDescent="0.25">
      <c r="H1188" s="46"/>
      <c r="I1188" s="46"/>
    </row>
    <row r="1189" spans="8:9" x14ac:dyDescent="0.25">
      <c r="H1189" s="46"/>
      <c r="I1189" s="46"/>
    </row>
    <row r="1190" spans="8:9" x14ac:dyDescent="0.25">
      <c r="H1190" s="46"/>
      <c r="I1190" s="46"/>
    </row>
    <row r="1191" spans="8:9" x14ac:dyDescent="0.25">
      <c r="H1191" s="46"/>
      <c r="I1191" s="46"/>
    </row>
    <row r="1192" spans="8:9" x14ac:dyDescent="0.25">
      <c r="H1192" s="46"/>
      <c r="I1192" s="46"/>
    </row>
    <row r="1193" spans="8:9" x14ac:dyDescent="0.25">
      <c r="H1193" s="46"/>
      <c r="I1193" s="46"/>
    </row>
    <row r="1194" spans="8:9" x14ac:dyDescent="0.25">
      <c r="H1194" s="46"/>
      <c r="I1194" s="46"/>
    </row>
    <row r="1195" spans="8:9" x14ac:dyDescent="0.25">
      <c r="H1195" s="46"/>
      <c r="I1195" s="46"/>
    </row>
    <row r="1196" spans="8:9" x14ac:dyDescent="0.25">
      <c r="H1196" s="46"/>
      <c r="I1196" s="46"/>
    </row>
    <row r="1197" spans="8:9" x14ac:dyDescent="0.25">
      <c r="H1197" s="46"/>
      <c r="I1197" s="46"/>
    </row>
    <row r="1198" spans="8:9" x14ac:dyDescent="0.25">
      <c r="H1198" s="46"/>
      <c r="I1198" s="46"/>
    </row>
    <row r="1199" spans="8:9" x14ac:dyDescent="0.25">
      <c r="H1199" s="46"/>
      <c r="I1199" s="46"/>
    </row>
    <row r="1200" spans="8:9" x14ac:dyDescent="0.25">
      <c r="H1200" s="46"/>
      <c r="I1200" s="46"/>
    </row>
    <row r="1201" spans="8:9" x14ac:dyDescent="0.25">
      <c r="H1201" s="46"/>
      <c r="I1201" s="46"/>
    </row>
    <row r="1202" spans="8:9" x14ac:dyDescent="0.25">
      <c r="H1202" s="46"/>
      <c r="I1202" s="46"/>
    </row>
    <row r="1203" spans="8:9" x14ac:dyDescent="0.25">
      <c r="H1203" s="46"/>
      <c r="I1203" s="46"/>
    </row>
    <row r="1204" spans="8:9" x14ac:dyDescent="0.25">
      <c r="H1204" s="46"/>
      <c r="I1204" s="46"/>
    </row>
    <row r="1205" spans="8:9" x14ac:dyDescent="0.25">
      <c r="H1205" s="46"/>
      <c r="I1205" s="46"/>
    </row>
    <row r="1206" spans="8:9" x14ac:dyDescent="0.25">
      <c r="H1206" s="46"/>
      <c r="I1206" s="46"/>
    </row>
    <row r="1207" spans="8:9" x14ac:dyDescent="0.25">
      <c r="H1207" s="46"/>
      <c r="I1207" s="46"/>
    </row>
    <row r="1208" spans="8:9" x14ac:dyDescent="0.25">
      <c r="H1208" s="46"/>
      <c r="I1208" s="46"/>
    </row>
    <row r="1209" spans="8:9" x14ac:dyDescent="0.25">
      <c r="H1209" s="46"/>
      <c r="I1209" s="46"/>
    </row>
    <row r="1210" spans="8:9" x14ac:dyDescent="0.25">
      <c r="H1210" s="46"/>
      <c r="I1210" s="46"/>
    </row>
    <row r="1211" spans="8:9" x14ac:dyDescent="0.25">
      <c r="H1211" s="46"/>
      <c r="I1211" s="46"/>
    </row>
    <row r="1212" spans="8:9" x14ac:dyDescent="0.25">
      <c r="H1212" s="46"/>
      <c r="I1212" s="46"/>
    </row>
    <row r="1213" spans="8:9" x14ac:dyDescent="0.25">
      <c r="H1213" s="46"/>
      <c r="I1213" s="46"/>
    </row>
    <row r="1214" spans="8:9" x14ac:dyDescent="0.25">
      <c r="H1214" s="46"/>
      <c r="I1214" s="46"/>
    </row>
    <row r="1215" spans="8:9" x14ac:dyDescent="0.25">
      <c r="H1215" s="46"/>
      <c r="I1215" s="46"/>
    </row>
    <row r="1216" spans="8:9" x14ac:dyDescent="0.25">
      <c r="H1216" s="46"/>
      <c r="I1216" s="46"/>
    </row>
    <row r="1217" spans="8:9" x14ac:dyDescent="0.25">
      <c r="H1217" s="46"/>
      <c r="I1217" s="46"/>
    </row>
    <row r="1218" spans="8:9" x14ac:dyDescent="0.25">
      <c r="H1218" s="46"/>
      <c r="I1218" s="46"/>
    </row>
    <row r="1219" spans="8:9" x14ac:dyDescent="0.25">
      <c r="H1219" s="46"/>
      <c r="I1219" s="46"/>
    </row>
    <row r="1220" spans="8:9" x14ac:dyDescent="0.25">
      <c r="H1220" s="46"/>
      <c r="I1220" s="46"/>
    </row>
    <row r="1221" spans="8:9" x14ac:dyDescent="0.25">
      <c r="H1221" s="46"/>
      <c r="I1221" s="46"/>
    </row>
    <row r="1222" spans="8:9" x14ac:dyDescent="0.25">
      <c r="H1222" s="46"/>
      <c r="I1222" s="46"/>
    </row>
    <row r="1223" spans="8:9" x14ac:dyDescent="0.25">
      <c r="H1223" s="46"/>
      <c r="I1223" s="46"/>
    </row>
    <row r="1224" spans="8:9" x14ac:dyDescent="0.25">
      <c r="H1224" s="46"/>
      <c r="I1224" s="46"/>
    </row>
    <row r="1225" spans="8:9" x14ac:dyDescent="0.25">
      <c r="H1225" s="46"/>
      <c r="I1225" s="46"/>
    </row>
    <row r="1226" spans="8:9" x14ac:dyDescent="0.25">
      <c r="H1226" s="46"/>
      <c r="I1226" s="46"/>
    </row>
    <row r="1227" spans="8:9" x14ac:dyDescent="0.25">
      <c r="H1227" s="46"/>
      <c r="I1227" s="46"/>
    </row>
    <row r="1228" spans="8:9" x14ac:dyDescent="0.25">
      <c r="H1228" s="46"/>
      <c r="I1228" s="46"/>
    </row>
    <row r="1229" spans="8:9" x14ac:dyDescent="0.25">
      <c r="H1229" s="46"/>
      <c r="I1229" s="46"/>
    </row>
    <row r="1230" spans="8:9" x14ac:dyDescent="0.25">
      <c r="H1230" s="46"/>
      <c r="I1230" s="46"/>
    </row>
    <row r="1231" spans="8:9" x14ac:dyDescent="0.25">
      <c r="H1231" s="46"/>
      <c r="I1231" s="46"/>
    </row>
    <row r="1232" spans="8:9" x14ac:dyDescent="0.25">
      <c r="H1232" s="46"/>
      <c r="I1232" s="46"/>
    </row>
    <row r="1233" spans="8:9" x14ac:dyDescent="0.25">
      <c r="H1233" s="46"/>
      <c r="I1233" s="46"/>
    </row>
    <row r="1234" spans="8:9" x14ac:dyDescent="0.25">
      <c r="H1234" s="46"/>
      <c r="I1234" s="46"/>
    </row>
    <row r="1235" spans="8:9" x14ac:dyDescent="0.25">
      <c r="H1235" s="46"/>
      <c r="I1235" s="46"/>
    </row>
    <row r="1236" spans="8:9" x14ac:dyDescent="0.25">
      <c r="H1236" s="46"/>
      <c r="I1236" s="46"/>
    </row>
    <row r="1237" spans="8:9" x14ac:dyDescent="0.25">
      <c r="H1237" s="46"/>
      <c r="I1237" s="46"/>
    </row>
    <row r="1238" spans="8:9" x14ac:dyDescent="0.25">
      <c r="H1238" s="46"/>
      <c r="I1238" s="46"/>
    </row>
    <row r="1239" spans="8:9" x14ac:dyDescent="0.25">
      <c r="H1239" s="46"/>
      <c r="I1239" s="46"/>
    </row>
    <row r="1240" spans="8:9" x14ac:dyDescent="0.25">
      <c r="H1240" s="46"/>
      <c r="I1240" s="46"/>
    </row>
    <row r="1241" spans="8:9" x14ac:dyDescent="0.25">
      <c r="H1241" s="46"/>
      <c r="I1241" s="46"/>
    </row>
    <row r="1242" spans="8:9" x14ac:dyDescent="0.25">
      <c r="H1242" s="46"/>
      <c r="I1242" s="46"/>
    </row>
    <row r="1243" spans="8:9" x14ac:dyDescent="0.25">
      <c r="H1243" s="46"/>
      <c r="I1243" s="46"/>
    </row>
    <row r="1244" spans="8:9" x14ac:dyDescent="0.25">
      <c r="H1244" s="46"/>
      <c r="I1244" s="46"/>
    </row>
    <row r="1245" spans="8:9" x14ac:dyDescent="0.25">
      <c r="H1245" s="46"/>
      <c r="I1245" s="46"/>
    </row>
    <row r="1246" spans="8:9" x14ac:dyDescent="0.25">
      <c r="H1246" s="46"/>
      <c r="I1246" s="46"/>
    </row>
    <row r="1247" spans="8:9" x14ac:dyDescent="0.25">
      <c r="H1247" s="46"/>
      <c r="I1247" s="46"/>
    </row>
    <row r="1248" spans="8:9" x14ac:dyDescent="0.25">
      <c r="H1248" s="46"/>
      <c r="I1248" s="46"/>
    </row>
    <row r="1249" spans="8:9" x14ac:dyDescent="0.25">
      <c r="H1249" s="46"/>
      <c r="I1249" s="46"/>
    </row>
    <row r="1250" spans="8:9" x14ac:dyDescent="0.25">
      <c r="H1250" s="46"/>
      <c r="I1250" s="46"/>
    </row>
    <row r="1251" spans="8:9" x14ac:dyDescent="0.25">
      <c r="H1251" s="46"/>
      <c r="I1251" s="46"/>
    </row>
    <row r="1252" spans="8:9" x14ac:dyDescent="0.25">
      <c r="H1252" s="46"/>
      <c r="I1252" s="46"/>
    </row>
    <row r="1253" spans="8:9" x14ac:dyDescent="0.25">
      <c r="H1253" s="46"/>
      <c r="I1253" s="46"/>
    </row>
    <row r="1254" spans="8:9" x14ac:dyDescent="0.25">
      <c r="H1254" s="46"/>
      <c r="I1254" s="46"/>
    </row>
    <row r="1255" spans="8:9" x14ac:dyDescent="0.25">
      <c r="H1255" s="46"/>
      <c r="I1255" s="46"/>
    </row>
    <row r="1256" spans="8:9" x14ac:dyDescent="0.25">
      <c r="H1256" s="46"/>
      <c r="I1256" s="46"/>
    </row>
    <row r="1257" spans="8:9" x14ac:dyDescent="0.25">
      <c r="H1257" s="46"/>
      <c r="I1257" s="46"/>
    </row>
    <row r="1258" spans="8:9" x14ac:dyDescent="0.25">
      <c r="H1258" s="46"/>
      <c r="I1258" s="46"/>
    </row>
    <row r="1259" spans="8:9" x14ac:dyDescent="0.25">
      <c r="H1259" s="46"/>
      <c r="I1259" s="46"/>
    </row>
    <row r="1260" spans="8:9" x14ac:dyDescent="0.25">
      <c r="H1260" s="46"/>
      <c r="I1260" s="46"/>
    </row>
    <row r="1261" spans="8:9" x14ac:dyDescent="0.25">
      <c r="H1261" s="46"/>
      <c r="I1261" s="46"/>
    </row>
    <row r="1262" spans="8:9" x14ac:dyDescent="0.25">
      <c r="H1262" s="46"/>
      <c r="I1262" s="46"/>
    </row>
    <row r="1263" spans="8:9" x14ac:dyDescent="0.25">
      <c r="H1263" s="46"/>
      <c r="I1263" s="46"/>
    </row>
    <row r="1264" spans="8:9" x14ac:dyDescent="0.25">
      <c r="H1264" s="46"/>
      <c r="I1264" s="46"/>
    </row>
    <row r="1265" spans="8:9" x14ac:dyDescent="0.25">
      <c r="H1265" s="46"/>
      <c r="I1265" s="46"/>
    </row>
    <row r="1266" spans="8:9" x14ac:dyDescent="0.25">
      <c r="H1266" s="46"/>
      <c r="I1266" s="46"/>
    </row>
    <row r="1267" spans="8:9" x14ac:dyDescent="0.25">
      <c r="H1267" s="46"/>
      <c r="I1267" s="46"/>
    </row>
    <row r="1268" spans="8:9" x14ac:dyDescent="0.25">
      <c r="H1268" s="46"/>
      <c r="I1268" s="46"/>
    </row>
    <row r="1269" spans="8:9" x14ac:dyDescent="0.25">
      <c r="H1269" s="46"/>
      <c r="I1269" s="46"/>
    </row>
    <row r="1270" spans="8:9" x14ac:dyDescent="0.25">
      <c r="H1270" s="46"/>
      <c r="I1270" s="46"/>
    </row>
    <row r="1271" spans="8:9" x14ac:dyDescent="0.25">
      <c r="H1271" s="46"/>
      <c r="I1271" s="46"/>
    </row>
    <row r="1272" spans="8:9" x14ac:dyDescent="0.25">
      <c r="H1272" s="46"/>
      <c r="I1272" s="46"/>
    </row>
    <row r="1273" spans="8:9" x14ac:dyDescent="0.25">
      <c r="H1273" s="46"/>
      <c r="I1273" s="46"/>
    </row>
    <row r="1274" spans="8:9" x14ac:dyDescent="0.25">
      <c r="H1274" s="46"/>
      <c r="I1274" s="46"/>
    </row>
    <row r="1275" spans="8:9" x14ac:dyDescent="0.25">
      <c r="H1275" s="46"/>
      <c r="I1275" s="46"/>
    </row>
    <row r="1276" spans="8:9" x14ac:dyDescent="0.25">
      <c r="H1276" s="46"/>
      <c r="I1276" s="46"/>
    </row>
    <row r="1277" spans="8:9" x14ac:dyDescent="0.25">
      <c r="H1277" s="46"/>
      <c r="I1277" s="46"/>
    </row>
    <row r="1278" spans="8:9" x14ac:dyDescent="0.25">
      <c r="H1278" s="46"/>
      <c r="I1278" s="46"/>
    </row>
    <row r="1279" spans="8:9" x14ac:dyDescent="0.25">
      <c r="H1279" s="46"/>
      <c r="I1279" s="46"/>
    </row>
    <row r="1280" spans="8:9" x14ac:dyDescent="0.25">
      <c r="H1280" s="46"/>
      <c r="I1280" s="46"/>
    </row>
    <row r="1281" spans="8:9" x14ac:dyDescent="0.25">
      <c r="H1281" s="46"/>
      <c r="I1281" s="46"/>
    </row>
    <row r="1282" spans="8:9" x14ac:dyDescent="0.25">
      <c r="H1282" s="46"/>
      <c r="I1282" s="46"/>
    </row>
    <row r="1283" spans="8:9" x14ac:dyDescent="0.25">
      <c r="H1283" s="46"/>
      <c r="I1283" s="46"/>
    </row>
    <row r="1284" spans="8:9" x14ac:dyDescent="0.25">
      <c r="H1284" s="46"/>
      <c r="I1284" s="46"/>
    </row>
    <row r="1285" spans="8:9" x14ac:dyDescent="0.25">
      <c r="H1285" s="46"/>
      <c r="I1285" s="46"/>
    </row>
    <row r="1286" spans="8:9" x14ac:dyDescent="0.25">
      <c r="H1286" s="46"/>
      <c r="I1286" s="46"/>
    </row>
    <row r="1287" spans="8:9" x14ac:dyDescent="0.25">
      <c r="H1287" s="46"/>
      <c r="I1287" s="46"/>
    </row>
    <row r="1288" spans="8:9" x14ac:dyDescent="0.25">
      <c r="H1288" s="46"/>
      <c r="I1288" s="46"/>
    </row>
    <row r="1289" spans="8:9" x14ac:dyDescent="0.25">
      <c r="H1289" s="46"/>
      <c r="I1289" s="46"/>
    </row>
    <row r="1290" spans="8:9" x14ac:dyDescent="0.25">
      <c r="H1290" s="46"/>
      <c r="I1290" s="46"/>
    </row>
    <row r="1291" spans="8:9" x14ac:dyDescent="0.25">
      <c r="H1291" s="46"/>
      <c r="I1291" s="46"/>
    </row>
    <row r="1292" spans="8:9" x14ac:dyDescent="0.25">
      <c r="H1292" s="46"/>
      <c r="I1292" s="46"/>
    </row>
    <row r="1293" spans="8:9" x14ac:dyDescent="0.25">
      <c r="H1293" s="46"/>
      <c r="I1293" s="46"/>
    </row>
    <row r="1294" spans="8:9" x14ac:dyDescent="0.25">
      <c r="H1294" s="46"/>
      <c r="I1294" s="46"/>
    </row>
    <row r="1295" spans="8:9" x14ac:dyDescent="0.25">
      <c r="H1295" s="46"/>
      <c r="I1295" s="46"/>
    </row>
    <row r="1296" spans="8:9" x14ac:dyDescent="0.25">
      <c r="H1296" s="46"/>
      <c r="I1296" s="46"/>
    </row>
    <row r="1297" spans="8:9" x14ac:dyDescent="0.25">
      <c r="H1297" s="46"/>
      <c r="I1297" s="46"/>
    </row>
    <row r="1298" spans="8:9" x14ac:dyDescent="0.25">
      <c r="H1298" s="46"/>
      <c r="I1298" s="46"/>
    </row>
    <row r="1299" spans="8:9" x14ac:dyDescent="0.25">
      <c r="H1299" s="46"/>
      <c r="I1299" s="46"/>
    </row>
    <row r="1300" spans="8:9" x14ac:dyDescent="0.25">
      <c r="H1300" s="46"/>
      <c r="I1300" s="46"/>
    </row>
    <row r="1301" spans="8:9" x14ac:dyDescent="0.25">
      <c r="H1301" s="46"/>
      <c r="I1301" s="46"/>
    </row>
    <row r="1302" spans="8:9" x14ac:dyDescent="0.25">
      <c r="H1302" s="46"/>
      <c r="I1302" s="46"/>
    </row>
    <row r="1303" spans="8:9" x14ac:dyDescent="0.25">
      <c r="H1303" s="46"/>
      <c r="I1303" s="46"/>
    </row>
    <row r="1304" spans="8:9" x14ac:dyDescent="0.25">
      <c r="H1304" s="46"/>
      <c r="I1304" s="46"/>
    </row>
    <row r="1305" spans="8:9" x14ac:dyDescent="0.25">
      <c r="H1305" s="46"/>
      <c r="I1305" s="46"/>
    </row>
    <row r="1306" spans="8:9" x14ac:dyDescent="0.25">
      <c r="H1306" s="46"/>
      <c r="I1306" s="46"/>
    </row>
    <row r="1307" spans="8:9" x14ac:dyDescent="0.25">
      <c r="H1307" s="46"/>
      <c r="I1307" s="46"/>
    </row>
    <row r="1308" spans="8:9" x14ac:dyDescent="0.25">
      <c r="H1308" s="46"/>
      <c r="I1308" s="46"/>
    </row>
    <row r="1309" spans="8:9" x14ac:dyDescent="0.25">
      <c r="H1309" s="46"/>
      <c r="I1309" s="46"/>
    </row>
    <row r="1310" spans="8:9" x14ac:dyDescent="0.25">
      <c r="H1310" s="46"/>
      <c r="I1310" s="46"/>
    </row>
    <row r="1311" spans="8:9" x14ac:dyDescent="0.25">
      <c r="H1311" s="46"/>
      <c r="I1311" s="46"/>
    </row>
    <row r="1312" spans="8:9" x14ac:dyDescent="0.25">
      <c r="H1312" s="46"/>
      <c r="I1312" s="46"/>
    </row>
    <row r="1313" spans="8:9" x14ac:dyDescent="0.25">
      <c r="H1313" s="46"/>
      <c r="I1313" s="46"/>
    </row>
    <row r="1314" spans="8:9" x14ac:dyDescent="0.25">
      <c r="H1314" s="46"/>
      <c r="I1314" s="46"/>
    </row>
    <row r="1315" spans="8:9" x14ac:dyDescent="0.25">
      <c r="H1315" s="46"/>
      <c r="I1315" s="46"/>
    </row>
    <row r="1316" spans="8:9" x14ac:dyDescent="0.25">
      <c r="H1316" s="46"/>
      <c r="I1316" s="46"/>
    </row>
    <row r="1317" spans="8:9" x14ac:dyDescent="0.25">
      <c r="H1317" s="46"/>
      <c r="I1317" s="46"/>
    </row>
    <row r="1318" spans="8:9" x14ac:dyDescent="0.25">
      <c r="H1318" s="46"/>
      <c r="I1318" s="46"/>
    </row>
    <row r="1319" spans="8:9" x14ac:dyDescent="0.25">
      <c r="H1319" s="46"/>
      <c r="I1319" s="46"/>
    </row>
    <row r="1320" spans="8:9" x14ac:dyDescent="0.25">
      <c r="H1320" s="46"/>
      <c r="I1320" s="46"/>
    </row>
    <row r="1321" spans="8:9" x14ac:dyDescent="0.25">
      <c r="H1321" s="46"/>
      <c r="I1321" s="46"/>
    </row>
    <row r="1322" spans="8:9" x14ac:dyDescent="0.25">
      <c r="H1322" s="46"/>
      <c r="I1322" s="46"/>
    </row>
    <row r="1323" spans="8:9" x14ac:dyDescent="0.25">
      <c r="H1323" s="46"/>
      <c r="I1323" s="46"/>
    </row>
    <row r="1324" spans="8:9" x14ac:dyDescent="0.25">
      <c r="H1324" s="46"/>
      <c r="I1324" s="46"/>
    </row>
    <row r="1325" spans="8:9" x14ac:dyDescent="0.25">
      <c r="H1325" s="46"/>
      <c r="I1325" s="46"/>
    </row>
    <row r="1326" spans="8:9" x14ac:dyDescent="0.25">
      <c r="H1326" s="46"/>
      <c r="I1326" s="46"/>
    </row>
    <row r="1327" spans="8:9" x14ac:dyDescent="0.25">
      <c r="H1327" s="46"/>
      <c r="I1327" s="46"/>
    </row>
    <row r="1328" spans="8:9" x14ac:dyDescent="0.25">
      <c r="H1328" s="46"/>
      <c r="I1328" s="46"/>
    </row>
    <row r="1329" spans="8:9" x14ac:dyDescent="0.25">
      <c r="H1329" s="46"/>
      <c r="I1329" s="46"/>
    </row>
    <row r="1330" spans="8:9" x14ac:dyDescent="0.25">
      <c r="H1330" s="46"/>
      <c r="I1330" s="46"/>
    </row>
    <row r="1331" spans="8:9" x14ac:dyDescent="0.25">
      <c r="H1331" s="46"/>
      <c r="I1331" s="46"/>
    </row>
    <row r="1332" spans="8:9" x14ac:dyDescent="0.25">
      <c r="H1332" s="46"/>
      <c r="I1332" s="46"/>
    </row>
    <row r="1333" spans="8:9" x14ac:dyDescent="0.25">
      <c r="H1333" s="46"/>
      <c r="I1333" s="46"/>
    </row>
    <row r="1334" spans="8:9" x14ac:dyDescent="0.25">
      <c r="H1334" s="46"/>
      <c r="I1334" s="46"/>
    </row>
    <row r="1335" spans="8:9" x14ac:dyDescent="0.25">
      <c r="H1335" s="46"/>
      <c r="I1335" s="46"/>
    </row>
    <row r="1336" spans="8:9" x14ac:dyDescent="0.25">
      <c r="H1336" s="46"/>
      <c r="I1336" s="46"/>
    </row>
    <row r="1337" spans="8:9" x14ac:dyDescent="0.25">
      <c r="H1337" s="46"/>
      <c r="I1337" s="46"/>
    </row>
    <row r="1338" spans="8:9" x14ac:dyDescent="0.25">
      <c r="H1338" s="46"/>
      <c r="I1338" s="46"/>
    </row>
    <row r="1339" spans="8:9" x14ac:dyDescent="0.25">
      <c r="H1339" s="46"/>
      <c r="I1339" s="46"/>
    </row>
    <row r="1340" spans="8:9" x14ac:dyDescent="0.25">
      <c r="H1340" s="46"/>
      <c r="I1340" s="46"/>
    </row>
    <row r="1341" spans="8:9" x14ac:dyDescent="0.25">
      <c r="H1341" s="46"/>
      <c r="I1341" s="46"/>
    </row>
    <row r="1342" spans="8:9" x14ac:dyDescent="0.25">
      <c r="H1342" s="46"/>
      <c r="I1342" s="46"/>
    </row>
    <row r="1343" spans="8:9" x14ac:dyDescent="0.25">
      <c r="H1343" s="46"/>
      <c r="I1343" s="46"/>
    </row>
    <row r="1344" spans="8:9" x14ac:dyDescent="0.25">
      <c r="H1344" s="46"/>
      <c r="I1344" s="46"/>
    </row>
    <row r="1345" spans="8:9" x14ac:dyDescent="0.25">
      <c r="H1345" s="46"/>
      <c r="I1345" s="46"/>
    </row>
    <row r="1346" spans="8:9" x14ac:dyDescent="0.25">
      <c r="H1346" s="46"/>
      <c r="I1346" s="46"/>
    </row>
    <row r="1347" spans="8:9" x14ac:dyDescent="0.25">
      <c r="H1347" s="46"/>
      <c r="I1347" s="46"/>
    </row>
    <row r="1348" spans="8:9" x14ac:dyDescent="0.25">
      <c r="H1348" s="46"/>
      <c r="I1348" s="46"/>
    </row>
    <row r="1349" spans="8:9" x14ac:dyDescent="0.25">
      <c r="H1349" s="46"/>
      <c r="I1349" s="46"/>
    </row>
    <row r="1350" spans="8:9" x14ac:dyDescent="0.25">
      <c r="H1350" s="46"/>
      <c r="I1350" s="46"/>
    </row>
    <row r="1351" spans="8:9" x14ac:dyDescent="0.25">
      <c r="H1351" s="46"/>
      <c r="I1351" s="46"/>
    </row>
    <row r="1352" spans="8:9" x14ac:dyDescent="0.25">
      <c r="H1352" s="46"/>
      <c r="I1352" s="46"/>
    </row>
    <row r="1353" spans="8:9" x14ac:dyDescent="0.25">
      <c r="H1353" s="46"/>
      <c r="I1353" s="46"/>
    </row>
    <row r="1354" spans="8:9" x14ac:dyDescent="0.25">
      <c r="H1354" s="46"/>
      <c r="I1354" s="46"/>
    </row>
    <row r="1355" spans="8:9" x14ac:dyDescent="0.25">
      <c r="H1355" s="46"/>
      <c r="I1355" s="46"/>
    </row>
    <row r="1356" spans="8:9" x14ac:dyDescent="0.25">
      <c r="H1356" s="46"/>
      <c r="I1356" s="46"/>
    </row>
    <row r="1357" spans="8:9" x14ac:dyDescent="0.25">
      <c r="H1357" s="46"/>
      <c r="I1357" s="46"/>
    </row>
    <row r="1358" spans="8:9" x14ac:dyDescent="0.25">
      <c r="H1358" s="46"/>
      <c r="I1358" s="46"/>
    </row>
    <row r="1359" spans="8:9" x14ac:dyDescent="0.25">
      <c r="H1359" s="46"/>
      <c r="I1359" s="46"/>
    </row>
    <row r="1360" spans="8:9" x14ac:dyDescent="0.25">
      <c r="H1360" s="46"/>
      <c r="I1360" s="46"/>
    </row>
    <row r="1361" spans="8:9" x14ac:dyDescent="0.25">
      <c r="H1361" s="46"/>
      <c r="I1361" s="46"/>
    </row>
    <row r="1362" spans="8:9" x14ac:dyDescent="0.25">
      <c r="H1362" s="46"/>
      <c r="I1362" s="46"/>
    </row>
    <row r="1363" spans="8:9" x14ac:dyDescent="0.25">
      <c r="H1363" s="46"/>
      <c r="I1363" s="46"/>
    </row>
    <row r="1364" spans="8:9" x14ac:dyDescent="0.25">
      <c r="H1364" s="46"/>
      <c r="I1364" s="46"/>
    </row>
    <row r="1365" spans="8:9" x14ac:dyDescent="0.25">
      <c r="H1365" s="46"/>
      <c r="I1365" s="46"/>
    </row>
    <row r="1366" spans="8:9" x14ac:dyDescent="0.25">
      <c r="H1366" s="46"/>
      <c r="I1366" s="46"/>
    </row>
    <row r="1367" spans="8:9" x14ac:dyDescent="0.25">
      <c r="H1367" s="46"/>
      <c r="I1367" s="46"/>
    </row>
    <row r="1368" spans="8:9" x14ac:dyDescent="0.25">
      <c r="H1368" s="46"/>
      <c r="I1368" s="46"/>
    </row>
    <row r="1369" spans="8:9" x14ac:dyDescent="0.25">
      <c r="H1369" s="46"/>
      <c r="I1369" s="46"/>
    </row>
    <row r="1370" spans="8:9" x14ac:dyDescent="0.25">
      <c r="H1370" s="46"/>
      <c r="I1370" s="46"/>
    </row>
    <row r="1371" spans="8:9" x14ac:dyDescent="0.25">
      <c r="H1371" s="46"/>
      <c r="I1371" s="46"/>
    </row>
    <row r="1372" spans="8:9" x14ac:dyDescent="0.25">
      <c r="H1372" s="46"/>
      <c r="I1372" s="46"/>
    </row>
    <row r="1373" spans="8:9" x14ac:dyDescent="0.25">
      <c r="H1373" s="46"/>
      <c r="I1373" s="46"/>
    </row>
    <row r="1374" spans="8:9" x14ac:dyDescent="0.25">
      <c r="H1374" s="46"/>
      <c r="I1374" s="46"/>
    </row>
    <row r="1375" spans="8:9" x14ac:dyDescent="0.25">
      <c r="H1375" s="46"/>
      <c r="I1375" s="46"/>
    </row>
    <row r="1376" spans="8:9" x14ac:dyDescent="0.25">
      <c r="H1376" s="46"/>
      <c r="I1376" s="46"/>
    </row>
    <row r="1377" spans="8:9" x14ac:dyDescent="0.25">
      <c r="H1377" s="46"/>
      <c r="I1377" s="46"/>
    </row>
    <row r="1378" spans="8:9" x14ac:dyDescent="0.25">
      <c r="H1378" s="46"/>
      <c r="I1378" s="46"/>
    </row>
    <row r="1379" spans="8:9" x14ac:dyDescent="0.25">
      <c r="H1379" s="46"/>
      <c r="I1379" s="46"/>
    </row>
    <row r="1380" spans="8:9" x14ac:dyDescent="0.25">
      <c r="H1380" s="46"/>
      <c r="I1380" s="46"/>
    </row>
    <row r="1381" spans="8:9" x14ac:dyDescent="0.25">
      <c r="H1381" s="46"/>
      <c r="I1381" s="46"/>
    </row>
    <row r="1382" spans="8:9" x14ac:dyDescent="0.25">
      <c r="H1382" s="46"/>
      <c r="I1382" s="46"/>
    </row>
    <row r="1383" spans="8:9" x14ac:dyDescent="0.25">
      <c r="H1383" s="46"/>
      <c r="I1383" s="46"/>
    </row>
    <row r="1384" spans="8:9" x14ac:dyDescent="0.25">
      <c r="H1384" s="46"/>
      <c r="I1384" s="46"/>
    </row>
    <row r="1385" spans="8:9" x14ac:dyDescent="0.25">
      <c r="H1385" s="46"/>
      <c r="I1385" s="46"/>
    </row>
    <row r="1386" spans="8:9" x14ac:dyDescent="0.25">
      <c r="H1386" s="46"/>
      <c r="I1386" s="46"/>
    </row>
    <row r="1387" spans="8:9" x14ac:dyDescent="0.25">
      <c r="H1387" s="46"/>
      <c r="I1387" s="46"/>
    </row>
    <row r="1388" spans="8:9" x14ac:dyDescent="0.25">
      <c r="H1388" s="46"/>
      <c r="I1388" s="46"/>
    </row>
    <row r="1389" spans="8:9" x14ac:dyDescent="0.25">
      <c r="H1389" s="46"/>
      <c r="I1389" s="46"/>
    </row>
    <row r="1390" spans="8:9" x14ac:dyDescent="0.25">
      <c r="H1390" s="46"/>
      <c r="I1390" s="46"/>
    </row>
    <row r="1391" spans="8:9" x14ac:dyDescent="0.25">
      <c r="H1391" s="46"/>
      <c r="I1391" s="46"/>
    </row>
    <row r="1392" spans="8:9" x14ac:dyDescent="0.25">
      <c r="H1392" s="46"/>
      <c r="I1392" s="46"/>
    </row>
    <row r="1393" spans="8:9" x14ac:dyDescent="0.25">
      <c r="H1393" s="46"/>
      <c r="I1393" s="46"/>
    </row>
    <row r="1394" spans="8:9" x14ac:dyDescent="0.25">
      <c r="H1394" s="46"/>
      <c r="I1394" s="46"/>
    </row>
    <row r="1395" spans="8:9" x14ac:dyDescent="0.25">
      <c r="H1395" s="46"/>
      <c r="I1395" s="46"/>
    </row>
    <row r="1396" spans="8:9" x14ac:dyDescent="0.25">
      <c r="H1396" s="46"/>
      <c r="I1396" s="46"/>
    </row>
    <row r="1397" spans="8:9" x14ac:dyDescent="0.25">
      <c r="H1397" s="46"/>
      <c r="I1397" s="46"/>
    </row>
    <row r="1398" spans="8:9" x14ac:dyDescent="0.25">
      <c r="H1398" s="46"/>
      <c r="I1398" s="46"/>
    </row>
    <row r="1399" spans="8:9" x14ac:dyDescent="0.25">
      <c r="H1399" s="46"/>
      <c r="I1399" s="46"/>
    </row>
    <row r="1400" spans="8:9" x14ac:dyDescent="0.25">
      <c r="H1400" s="46"/>
      <c r="I1400" s="46"/>
    </row>
    <row r="1401" spans="8:9" x14ac:dyDescent="0.25">
      <c r="H1401" s="46"/>
      <c r="I1401" s="46"/>
    </row>
    <row r="1402" spans="8:9" x14ac:dyDescent="0.25">
      <c r="H1402" s="46"/>
      <c r="I1402" s="46"/>
    </row>
    <row r="1403" spans="8:9" x14ac:dyDescent="0.25">
      <c r="H1403" s="46"/>
      <c r="I1403" s="46"/>
    </row>
    <row r="1404" spans="8:9" x14ac:dyDescent="0.25">
      <c r="H1404" s="46"/>
      <c r="I1404" s="46"/>
    </row>
    <row r="1405" spans="8:9" x14ac:dyDescent="0.25">
      <c r="H1405" s="46"/>
      <c r="I1405" s="46"/>
    </row>
    <row r="1406" spans="8:9" x14ac:dyDescent="0.25">
      <c r="H1406" s="46"/>
      <c r="I1406" s="46"/>
    </row>
    <row r="1407" spans="8:9" x14ac:dyDescent="0.25">
      <c r="H1407" s="46"/>
      <c r="I1407" s="46"/>
    </row>
    <row r="1408" spans="8:9" x14ac:dyDescent="0.25">
      <c r="H1408" s="46"/>
      <c r="I1408" s="46"/>
    </row>
    <row r="1409" spans="8:9" x14ac:dyDescent="0.25">
      <c r="H1409" s="46"/>
      <c r="I1409" s="46"/>
    </row>
    <row r="1410" spans="8:9" x14ac:dyDescent="0.25">
      <c r="H1410" s="46"/>
      <c r="I1410" s="46"/>
    </row>
    <row r="1411" spans="8:9" x14ac:dyDescent="0.25">
      <c r="H1411" s="46"/>
      <c r="I1411" s="46"/>
    </row>
    <row r="1412" spans="8:9" x14ac:dyDescent="0.25">
      <c r="H1412" s="46"/>
      <c r="I1412" s="46"/>
    </row>
    <row r="1413" spans="8:9" x14ac:dyDescent="0.25">
      <c r="H1413" s="46"/>
      <c r="I1413" s="46"/>
    </row>
    <row r="1414" spans="8:9" x14ac:dyDescent="0.25">
      <c r="H1414" s="46"/>
      <c r="I1414" s="46"/>
    </row>
    <row r="1415" spans="8:9" x14ac:dyDescent="0.25">
      <c r="H1415" s="46"/>
      <c r="I1415" s="46"/>
    </row>
    <row r="1416" spans="8:9" x14ac:dyDescent="0.25">
      <c r="H1416" s="46"/>
      <c r="I1416" s="46"/>
    </row>
    <row r="1417" spans="8:9" x14ac:dyDescent="0.25">
      <c r="H1417" s="46"/>
      <c r="I1417" s="46"/>
    </row>
    <row r="1418" spans="8:9" x14ac:dyDescent="0.25">
      <c r="H1418" s="46"/>
      <c r="I1418" s="46"/>
    </row>
    <row r="1419" spans="8:9" x14ac:dyDescent="0.25">
      <c r="H1419" s="46"/>
      <c r="I1419" s="46"/>
    </row>
    <row r="1420" spans="8:9" x14ac:dyDescent="0.25">
      <c r="H1420" s="46"/>
      <c r="I1420" s="46"/>
    </row>
    <row r="1421" spans="8:9" x14ac:dyDescent="0.25">
      <c r="H1421" s="46"/>
      <c r="I1421" s="46"/>
    </row>
    <row r="1422" spans="8:9" x14ac:dyDescent="0.25">
      <c r="H1422" s="46"/>
      <c r="I1422" s="46"/>
    </row>
    <row r="1423" spans="8:9" x14ac:dyDescent="0.25">
      <c r="H1423" s="46"/>
      <c r="I1423" s="46"/>
    </row>
    <row r="1424" spans="8:9" x14ac:dyDescent="0.25">
      <c r="H1424" s="46"/>
      <c r="I1424" s="46"/>
    </row>
    <row r="1425" spans="8:9" x14ac:dyDescent="0.25">
      <c r="H1425" s="46"/>
      <c r="I1425" s="46"/>
    </row>
    <row r="1426" spans="8:9" x14ac:dyDescent="0.25">
      <c r="H1426" s="46"/>
      <c r="I1426" s="46"/>
    </row>
    <row r="1427" spans="8:9" x14ac:dyDescent="0.25">
      <c r="H1427" s="46"/>
      <c r="I1427" s="46"/>
    </row>
    <row r="1428" spans="8:9" x14ac:dyDescent="0.25">
      <c r="H1428" s="46"/>
      <c r="I1428" s="46"/>
    </row>
    <row r="1429" spans="8:9" x14ac:dyDescent="0.25">
      <c r="H1429" s="46"/>
      <c r="I1429" s="46"/>
    </row>
    <row r="1430" spans="8:9" x14ac:dyDescent="0.25">
      <c r="H1430" s="46"/>
      <c r="I1430" s="46"/>
    </row>
    <row r="1431" spans="8:9" x14ac:dyDescent="0.25">
      <c r="H1431" s="46"/>
      <c r="I1431" s="46"/>
    </row>
    <row r="1432" spans="8:9" x14ac:dyDescent="0.25">
      <c r="H1432" s="46"/>
      <c r="I1432" s="46"/>
    </row>
    <row r="1433" spans="8:9" x14ac:dyDescent="0.25">
      <c r="H1433" s="46"/>
      <c r="I1433" s="46"/>
    </row>
    <row r="1434" spans="8:9" x14ac:dyDescent="0.25">
      <c r="H1434" s="46"/>
      <c r="I1434" s="46"/>
    </row>
    <row r="1435" spans="8:9" x14ac:dyDescent="0.25">
      <c r="H1435" s="46"/>
      <c r="I1435" s="46"/>
    </row>
    <row r="1436" spans="8:9" x14ac:dyDescent="0.25">
      <c r="H1436" s="46"/>
      <c r="I1436" s="46"/>
    </row>
    <row r="1437" spans="8:9" x14ac:dyDescent="0.25">
      <c r="H1437" s="46"/>
      <c r="I1437" s="46"/>
    </row>
    <row r="1438" spans="8:9" x14ac:dyDescent="0.25">
      <c r="H1438" s="46"/>
      <c r="I1438" s="46"/>
    </row>
    <row r="1439" spans="8:9" x14ac:dyDescent="0.25">
      <c r="H1439" s="46"/>
      <c r="I1439" s="46"/>
    </row>
    <row r="1440" spans="8:9" x14ac:dyDescent="0.25">
      <c r="H1440" s="46"/>
      <c r="I1440" s="46"/>
    </row>
    <row r="1441" spans="8:9" x14ac:dyDescent="0.25">
      <c r="H1441" s="46"/>
      <c r="I1441" s="46"/>
    </row>
    <row r="1442" spans="8:9" x14ac:dyDescent="0.25">
      <c r="H1442" s="46"/>
      <c r="I1442" s="46"/>
    </row>
    <row r="1443" spans="8:9" x14ac:dyDescent="0.25">
      <c r="H1443" s="46"/>
      <c r="I1443" s="46"/>
    </row>
    <row r="1444" spans="8:9" x14ac:dyDescent="0.25">
      <c r="H1444" s="46"/>
      <c r="I1444" s="46"/>
    </row>
    <row r="1445" spans="8:9" x14ac:dyDescent="0.25">
      <c r="H1445" s="46"/>
      <c r="I1445" s="46"/>
    </row>
    <row r="1446" spans="8:9" x14ac:dyDescent="0.25">
      <c r="H1446" s="46"/>
      <c r="I1446" s="46"/>
    </row>
    <row r="1447" spans="8:9" x14ac:dyDescent="0.25">
      <c r="H1447" s="46"/>
      <c r="I1447" s="46"/>
    </row>
    <row r="1448" spans="8:9" x14ac:dyDescent="0.25">
      <c r="H1448" s="46"/>
      <c r="I1448" s="46"/>
    </row>
    <row r="1449" spans="8:9" x14ac:dyDescent="0.25">
      <c r="H1449" s="46"/>
      <c r="I1449" s="46"/>
    </row>
    <row r="1450" spans="8:9" x14ac:dyDescent="0.25">
      <c r="H1450" s="46"/>
      <c r="I1450" s="46"/>
    </row>
    <row r="1451" spans="8:9" x14ac:dyDescent="0.25">
      <c r="H1451" s="46"/>
      <c r="I1451" s="46"/>
    </row>
    <row r="1452" spans="8:9" x14ac:dyDescent="0.25">
      <c r="H1452" s="46"/>
      <c r="I1452" s="46"/>
    </row>
    <row r="1453" spans="8:9" x14ac:dyDescent="0.25">
      <c r="H1453" s="46"/>
      <c r="I1453" s="46"/>
    </row>
    <row r="1454" spans="8:9" x14ac:dyDescent="0.25">
      <c r="H1454" s="46"/>
      <c r="I1454" s="46"/>
    </row>
    <row r="1455" spans="8:9" x14ac:dyDescent="0.25">
      <c r="H1455" s="46"/>
      <c r="I1455" s="46"/>
    </row>
    <row r="1456" spans="8:9" x14ac:dyDescent="0.25">
      <c r="H1456" s="46"/>
      <c r="I1456" s="46"/>
    </row>
    <row r="1457" spans="8:9" x14ac:dyDescent="0.25">
      <c r="H1457" s="46"/>
      <c r="I1457" s="46"/>
    </row>
    <row r="1458" spans="8:9" x14ac:dyDescent="0.25">
      <c r="H1458" s="46"/>
      <c r="I1458" s="46"/>
    </row>
    <row r="1459" spans="8:9" x14ac:dyDescent="0.25">
      <c r="H1459" s="46"/>
      <c r="I1459" s="46"/>
    </row>
    <row r="1460" spans="8:9" x14ac:dyDescent="0.25">
      <c r="H1460" s="46"/>
      <c r="I1460" s="46"/>
    </row>
    <row r="1461" spans="8:9" x14ac:dyDescent="0.25">
      <c r="H1461" s="46"/>
      <c r="I1461" s="46"/>
    </row>
    <row r="1462" spans="8:9" x14ac:dyDescent="0.25">
      <c r="H1462" s="46"/>
      <c r="I1462" s="46"/>
    </row>
    <row r="1463" spans="8:9" x14ac:dyDescent="0.25">
      <c r="H1463" s="46"/>
      <c r="I1463" s="46"/>
    </row>
    <row r="1464" spans="8:9" x14ac:dyDescent="0.25">
      <c r="H1464" s="46"/>
      <c r="I1464" s="46"/>
    </row>
    <row r="1465" spans="8:9" x14ac:dyDescent="0.25">
      <c r="H1465" s="46"/>
      <c r="I1465" s="46"/>
    </row>
    <row r="1466" spans="8:9" x14ac:dyDescent="0.25">
      <c r="H1466" s="46"/>
      <c r="I1466" s="46"/>
    </row>
    <row r="1467" spans="8:9" x14ac:dyDescent="0.25">
      <c r="H1467" s="46"/>
      <c r="I1467" s="46"/>
    </row>
    <row r="1468" spans="8:9" x14ac:dyDescent="0.25">
      <c r="H1468" s="46"/>
      <c r="I1468" s="46"/>
    </row>
    <row r="1469" spans="8:9" x14ac:dyDescent="0.25">
      <c r="H1469" s="46"/>
      <c r="I1469" s="46"/>
    </row>
    <row r="1470" spans="8:9" x14ac:dyDescent="0.25">
      <c r="H1470" s="46"/>
      <c r="I1470" s="46"/>
    </row>
    <row r="1471" spans="8:9" x14ac:dyDescent="0.25">
      <c r="H1471" s="46"/>
      <c r="I1471" s="46"/>
    </row>
    <row r="1472" spans="8:9" x14ac:dyDescent="0.25">
      <c r="H1472" s="46"/>
      <c r="I1472" s="46"/>
    </row>
    <row r="1473" spans="8:9" x14ac:dyDescent="0.25">
      <c r="H1473" s="46"/>
      <c r="I1473" s="46"/>
    </row>
    <row r="1474" spans="8:9" x14ac:dyDescent="0.25">
      <c r="H1474" s="46"/>
      <c r="I1474" s="46"/>
    </row>
    <row r="1475" spans="8:9" x14ac:dyDescent="0.25">
      <c r="H1475" s="46"/>
      <c r="I1475" s="46"/>
    </row>
    <row r="1476" spans="8:9" x14ac:dyDescent="0.25">
      <c r="H1476" s="46"/>
      <c r="I1476" s="46"/>
    </row>
    <row r="1477" spans="8:9" x14ac:dyDescent="0.25">
      <c r="H1477" s="46"/>
      <c r="I1477" s="46"/>
    </row>
    <row r="1478" spans="8:9" x14ac:dyDescent="0.25">
      <c r="H1478" s="46"/>
      <c r="I1478" s="46"/>
    </row>
    <row r="1479" spans="8:9" x14ac:dyDescent="0.25">
      <c r="H1479" s="46"/>
      <c r="I1479" s="46"/>
    </row>
    <row r="1480" spans="8:9" x14ac:dyDescent="0.25">
      <c r="H1480" s="46"/>
      <c r="I1480" s="46"/>
    </row>
    <row r="1481" spans="8:9" x14ac:dyDescent="0.25">
      <c r="H1481" s="46"/>
      <c r="I1481" s="46"/>
    </row>
    <row r="1482" spans="8:9" x14ac:dyDescent="0.25">
      <c r="H1482" s="46"/>
      <c r="I1482" s="46"/>
    </row>
    <row r="1483" spans="8:9" x14ac:dyDescent="0.25">
      <c r="H1483" s="46"/>
      <c r="I1483" s="46"/>
    </row>
    <row r="1484" spans="8:9" x14ac:dyDescent="0.25">
      <c r="H1484" s="46"/>
      <c r="I1484" s="46"/>
    </row>
    <row r="1485" spans="8:9" x14ac:dyDescent="0.25">
      <c r="H1485" s="46"/>
      <c r="I1485" s="46"/>
    </row>
    <row r="1486" spans="8:9" x14ac:dyDescent="0.25">
      <c r="H1486" s="46"/>
      <c r="I1486" s="46"/>
    </row>
    <row r="1487" spans="8:9" x14ac:dyDescent="0.25">
      <c r="H1487" s="46"/>
      <c r="I1487" s="46"/>
    </row>
    <row r="1488" spans="8:9" x14ac:dyDescent="0.25">
      <c r="H1488" s="46"/>
      <c r="I1488" s="46"/>
    </row>
    <row r="1489" spans="8:9" x14ac:dyDescent="0.25">
      <c r="H1489" s="46"/>
      <c r="I1489" s="46"/>
    </row>
    <row r="1490" spans="8:9" x14ac:dyDescent="0.25">
      <c r="H1490" s="46"/>
      <c r="I1490" s="46"/>
    </row>
    <row r="1491" spans="8:9" x14ac:dyDescent="0.25">
      <c r="H1491" s="46"/>
      <c r="I1491" s="46"/>
    </row>
    <row r="1492" spans="8:9" x14ac:dyDescent="0.25">
      <c r="H1492" s="46"/>
      <c r="I1492" s="46"/>
    </row>
    <row r="1493" spans="8:9" x14ac:dyDescent="0.25">
      <c r="H1493" s="46"/>
      <c r="I1493" s="46"/>
    </row>
    <row r="1494" spans="8:9" x14ac:dyDescent="0.25">
      <c r="H1494" s="46"/>
      <c r="I1494" s="46"/>
    </row>
    <row r="1495" spans="8:9" x14ac:dyDescent="0.25">
      <c r="H1495" s="46"/>
      <c r="I1495" s="46"/>
    </row>
    <row r="1496" spans="8:9" x14ac:dyDescent="0.25">
      <c r="H1496" s="46"/>
      <c r="I1496" s="46"/>
    </row>
    <row r="1497" spans="8:9" x14ac:dyDescent="0.25">
      <c r="H1497" s="46"/>
      <c r="I1497" s="46"/>
    </row>
    <row r="1498" spans="8:9" x14ac:dyDescent="0.25">
      <c r="H1498" s="46"/>
      <c r="I1498" s="46"/>
    </row>
    <row r="1499" spans="8:9" x14ac:dyDescent="0.25">
      <c r="H1499" s="46"/>
      <c r="I1499" s="46"/>
    </row>
    <row r="1500" spans="8:9" x14ac:dyDescent="0.25">
      <c r="H1500" s="46"/>
      <c r="I1500" s="46"/>
    </row>
    <row r="1501" spans="8:9" x14ac:dyDescent="0.25">
      <c r="H1501" s="46"/>
      <c r="I1501" s="46"/>
    </row>
    <row r="1502" spans="8:9" x14ac:dyDescent="0.25">
      <c r="H1502" s="46"/>
      <c r="I1502" s="46"/>
    </row>
    <row r="1503" spans="8:9" x14ac:dyDescent="0.25">
      <c r="H1503" s="46"/>
      <c r="I1503" s="46"/>
    </row>
    <row r="1504" spans="8:9" x14ac:dyDescent="0.25">
      <c r="H1504" s="46"/>
      <c r="I1504" s="46"/>
    </row>
    <row r="1505" spans="8:9" x14ac:dyDescent="0.25">
      <c r="H1505" s="46"/>
      <c r="I1505" s="46"/>
    </row>
    <row r="1506" spans="8:9" x14ac:dyDescent="0.25">
      <c r="H1506" s="46"/>
      <c r="I1506" s="46"/>
    </row>
    <row r="1507" spans="8:9" x14ac:dyDescent="0.25">
      <c r="H1507" s="46"/>
      <c r="I1507" s="46"/>
    </row>
    <row r="1508" spans="8:9" x14ac:dyDescent="0.25">
      <c r="H1508" s="46"/>
      <c r="I1508" s="46"/>
    </row>
    <row r="1509" spans="8:9" x14ac:dyDescent="0.25">
      <c r="H1509" s="46"/>
      <c r="I1509" s="46"/>
    </row>
    <row r="1510" spans="8:9" x14ac:dyDescent="0.25">
      <c r="H1510" s="46"/>
      <c r="I1510" s="46"/>
    </row>
    <row r="1511" spans="8:9" x14ac:dyDescent="0.25">
      <c r="H1511" s="46"/>
      <c r="I1511" s="46"/>
    </row>
    <row r="1512" spans="8:9" x14ac:dyDescent="0.25">
      <c r="H1512" s="46"/>
      <c r="I1512" s="46"/>
    </row>
    <row r="1513" spans="8:9" x14ac:dyDescent="0.25">
      <c r="H1513" s="46"/>
      <c r="I1513" s="46"/>
    </row>
    <row r="1514" spans="8:9" x14ac:dyDescent="0.25">
      <c r="H1514" s="46"/>
      <c r="I1514" s="46"/>
    </row>
    <row r="1515" spans="8:9" x14ac:dyDescent="0.25">
      <c r="H1515" s="46"/>
      <c r="I1515" s="46"/>
    </row>
    <row r="1516" spans="8:9" x14ac:dyDescent="0.25">
      <c r="H1516" s="46"/>
      <c r="I1516" s="46"/>
    </row>
    <row r="1517" spans="8:9" x14ac:dyDescent="0.25">
      <c r="H1517" s="46"/>
      <c r="I1517" s="46"/>
    </row>
    <row r="1518" spans="8:9" x14ac:dyDescent="0.25">
      <c r="H1518" s="46"/>
      <c r="I1518" s="46"/>
    </row>
    <row r="1519" spans="8:9" x14ac:dyDescent="0.25">
      <c r="H1519" s="46"/>
      <c r="I1519" s="46"/>
    </row>
    <row r="1520" spans="8:9" x14ac:dyDescent="0.25">
      <c r="H1520" s="46"/>
      <c r="I1520" s="46"/>
    </row>
    <row r="1521" spans="8:9" x14ac:dyDescent="0.25">
      <c r="H1521" s="46"/>
      <c r="I1521" s="46"/>
    </row>
    <row r="1522" spans="8:9" x14ac:dyDescent="0.25">
      <c r="H1522" s="46"/>
      <c r="I1522" s="46"/>
    </row>
    <row r="1523" spans="8:9" x14ac:dyDescent="0.25">
      <c r="H1523" s="46"/>
      <c r="I1523" s="46"/>
    </row>
    <row r="1524" spans="8:9" x14ac:dyDescent="0.25">
      <c r="H1524" s="46"/>
      <c r="I1524" s="46"/>
    </row>
    <row r="1525" spans="8:9" x14ac:dyDescent="0.25">
      <c r="H1525" s="46"/>
      <c r="I1525" s="46"/>
    </row>
    <row r="1526" spans="8:9" x14ac:dyDescent="0.25">
      <c r="H1526" s="46"/>
      <c r="I1526" s="46"/>
    </row>
    <row r="1527" spans="8:9" x14ac:dyDescent="0.25">
      <c r="H1527" s="46"/>
      <c r="I1527" s="46"/>
    </row>
    <row r="1528" spans="8:9" x14ac:dyDescent="0.25">
      <c r="H1528" s="46"/>
      <c r="I1528" s="46"/>
    </row>
    <row r="1529" spans="8:9" x14ac:dyDescent="0.25">
      <c r="H1529" s="46"/>
      <c r="I1529" s="46"/>
    </row>
    <row r="1530" spans="8:9" x14ac:dyDescent="0.25">
      <c r="H1530" s="46"/>
      <c r="I1530" s="46"/>
    </row>
    <row r="1531" spans="8:9" x14ac:dyDescent="0.25">
      <c r="H1531" s="46"/>
      <c r="I1531" s="46"/>
    </row>
    <row r="1532" spans="8:9" x14ac:dyDescent="0.25">
      <c r="H1532" s="46"/>
      <c r="I1532" s="46"/>
    </row>
    <row r="1533" spans="8:9" x14ac:dyDescent="0.25">
      <c r="H1533" s="46"/>
      <c r="I1533" s="46"/>
    </row>
    <row r="1534" spans="8:9" x14ac:dyDescent="0.25">
      <c r="H1534" s="46"/>
      <c r="I1534" s="46"/>
    </row>
    <row r="1535" spans="8:9" x14ac:dyDescent="0.25">
      <c r="H1535" s="46"/>
      <c r="I1535" s="46"/>
    </row>
    <row r="1536" spans="8:9" x14ac:dyDescent="0.25">
      <c r="H1536" s="46"/>
      <c r="I1536" s="46"/>
    </row>
    <row r="1537" spans="8:9" x14ac:dyDescent="0.25">
      <c r="H1537" s="46"/>
      <c r="I1537" s="46"/>
    </row>
    <row r="1538" spans="8:9" x14ac:dyDescent="0.25">
      <c r="H1538" s="46"/>
      <c r="I1538" s="46"/>
    </row>
    <row r="1539" spans="8:9" x14ac:dyDescent="0.25">
      <c r="H1539" s="46"/>
      <c r="I1539" s="46"/>
    </row>
    <row r="1540" spans="8:9" x14ac:dyDescent="0.25">
      <c r="H1540" s="46"/>
      <c r="I1540" s="46"/>
    </row>
    <row r="1541" spans="8:9" x14ac:dyDescent="0.25">
      <c r="H1541" s="46"/>
      <c r="I1541" s="46"/>
    </row>
    <row r="1542" spans="8:9" x14ac:dyDescent="0.25">
      <c r="H1542" s="46"/>
      <c r="I1542" s="46"/>
    </row>
    <row r="1543" spans="8:9" x14ac:dyDescent="0.25">
      <c r="H1543" s="46"/>
      <c r="I1543" s="46"/>
    </row>
    <row r="1544" spans="8:9" x14ac:dyDescent="0.25">
      <c r="H1544" s="46"/>
      <c r="I1544" s="46"/>
    </row>
    <row r="1545" spans="8:9" x14ac:dyDescent="0.25">
      <c r="H1545" s="46"/>
      <c r="I1545" s="46"/>
    </row>
    <row r="1546" spans="8:9" x14ac:dyDescent="0.25">
      <c r="H1546" s="46"/>
      <c r="I1546" s="46"/>
    </row>
    <row r="1547" spans="8:9" x14ac:dyDescent="0.25">
      <c r="H1547" s="46"/>
      <c r="I1547" s="46"/>
    </row>
    <row r="1548" spans="8:9" x14ac:dyDescent="0.25">
      <c r="H1548" s="46"/>
      <c r="I1548" s="46"/>
    </row>
    <row r="1549" spans="8:9" x14ac:dyDescent="0.25">
      <c r="H1549" s="46"/>
      <c r="I1549" s="46"/>
    </row>
    <row r="1550" spans="8:9" x14ac:dyDescent="0.25">
      <c r="H1550" s="46"/>
      <c r="I1550" s="46"/>
    </row>
    <row r="1551" spans="8:9" x14ac:dyDescent="0.25">
      <c r="H1551" s="46"/>
      <c r="I1551" s="46"/>
    </row>
    <row r="1552" spans="8:9" x14ac:dyDescent="0.25">
      <c r="H1552" s="46"/>
      <c r="I1552" s="46"/>
    </row>
    <row r="1553" spans="8:9" x14ac:dyDescent="0.25">
      <c r="H1553" s="46"/>
      <c r="I1553" s="46"/>
    </row>
    <row r="1554" spans="8:9" x14ac:dyDescent="0.25">
      <c r="H1554" s="46"/>
      <c r="I1554" s="46"/>
    </row>
    <row r="1555" spans="8:9" x14ac:dyDescent="0.25">
      <c r="H1555" s="46"/>
      <c r="I1555" s="46"/>
    </row>
    <row r="1556" spans="8:9" x14ac:dyDescent="0.25">
      <c r="H1556" s="46"/>
      <c r="I1556" s="46"/>
    </row>
    <row r="1557" spans="8:9" x14ac:dyDescent="0.25">
      <c r="H1557" s="46"/>
      <c r="I1557" s="46"/>
    </row>
    <row r="1558" spans="8:9" x14ac:dyDescent="0.25">
      <c r="H1558" s="46"/>
      <c r="I1558" s="46"/>
    </row>
    <row r="1559" spans="8:9" x14ac:dyDescent="0.25">
      <c r="H1559" s="46"/>
      <c r="I1559" s="46"/>
    </row>
    <row r="1560" spans="8:9" x14ac:dyDescent="0.25">
      <c r="H1560" s="46"/>
      <c r="I1560" s="46"/>
    </row>
    <row r="1561" spans="8:9" x14ac:dyDescent="0.25">
      <c r="H1561" s="46"/>
      <c r="I1561" s="46"/>
    </row>
    <row r="1562" spans="8:9" x14ac:dyDescent="0.25">
      <c r="H1562" s="46"/>
      <c r="I1562" s="46"/>
    </row>
    <row r="1563" spans="8:9" x14ac:dyDescent="0.25">
      <c r="H1563" s="46"/>
      <c r="I1563" s="46"/>
    </row>
    <row r="1564" spans="8:9" x14ac:dyDescent="0.25">
      <c r="H1564" s="46"/>
      <c r="I1564" s="46"/>
    </row>
    <row r="1565" spans="8:9" x14ac:dyDescent="0.25">
      <c r="H1565" s="46"/>
      <c r="I1565" s="46"/>
    </row>
    <row r="1566" spans="8:9" x14ac:dyDescent="0.25">
      <c r="H1566" s="46"/>
      <c r="I1566" s="46"/>
    </row>
    <row r="1567" spans="8:9" x14ac:dyDescent="0.25">
      <c r="H1567" s="46"/>
      <c r="I1567" s="46"/>
    </row>
    <row r="1568" spans="8:9" x14ac:dyDescent="0.25">
      <c r="H1568" s="46"/>
      <c r="I1568" s="46"/>
    </row>
    <row r="1569" spans="8:9" x14ac:dyDescent="0.25">
      <c r="H1569" s="46"/>
      <c r="I1569" s="46"/>
    </row>
    <row r="1570" spans="8:9" x14ac:dyDescent="0.25">
      <c r="H1570" s="46"/>
      <c r="I1570" s="46"/>
    </row>
    <row r="1571" spans="8:9" x14ac:dyDescent="0.25">
      <c r="H1571" s="46"/>
      <c r="I1571" s="46"/>
    </row>
    <row r="1572" spans="8:9" x14ac:dyDescent="0.25">
      <c r="H1572" s="46"/>
      <c r="I1572" s="46"/>
    </row>
    <row r="1573" spans="8:9" x14ac:dyDescent="0.25">
      <c r="H1573" s="46"/>
      <c r="I1573" s="46"/>
    </row>
    <row r="1574" spans="8:9" x14ac:dyDescent="0.25">
      <c r="H1574" s="46"/>
      <c r="I1574" s="46"/>
    </row>
    <row r="1575" spans="8:9" x14ac:dyDescent="0.25">
      <c r="H1575" s="46"/>
      <c r="I1575" s="46"/>
    </row>
    <row r="1576" spans="8:9" x14ac:dyDescent="0.25">
      <c r="H1576" s="46"/>
      <c r="I1576" s="46"/>
    </row>
    <row r="1577" spans="8:9" x14ac:dyDescent="0.25">
      <c r="H1577" s="46"/>
      <c r="I1577" s="46"/>
    </row>
    <row r="1578" spans="8:9" x14ac:dyDescent="0.25">
      <c r="H1578" s="46"/>
      <c r="I1578" s="46"/>
    </row>
    <row r="1579" spans="8:9" x14ac:dyDescent="0.25">
      <c r="H1579" s="46"/>
      <c r="I1579" s="46"/>
    </row>
    <row r="1580" spans="8:9" x14ac:dyDescent="0.25">
      <c r="H1580" s="46"/>
      <c r="I1580" s="46"/>
    </row>
    <row r="1581" spans="8:9" x14ac:dyDescent="0.25">
      <c r="H1581" s="46"/>
      <c r="I1581" s="46"/>
    </row>
    <row r="1582" spans="8:9" x14ac:dyDescent="0.25">
      <c r="H1582" s="46"/>
      <c r="I1582" s="46"/>
    </row>
    <row r="1583" spans="8:9" x14ac:dyDescent="0.25">
      <c r="H1583" s="46"/>
      <c r="I1583" s="46"/>
    </row>
    <row r="1584" spans="8:9" x14ac:dyDescent="0.25">
      <c r="H1584" s="46"/>
      <c r="I1584" s="46"/>
    </row>
    <row r="1585" spans="8:9" x14ac:dyDescent="0.25">
      <c r="H1585" s="46"/>
      <c r="I1585" s="46"/>
    </row>
    <row r="1586" spans="8:9" x14ac:dyDescent="0.25">
      <c r="H1586" s="46"/>
      <c r="I1586" s="46"/>
    </row>
    <row r="1587" spans="8:9" x14ac:dyDescent="0.25">
      <c r="H1587" s="46"/>
      <c r="I1587" s="46"/>
    </row>
    <row r="1588" spans="8:9" x14ac:dyDescent="0.25">
      <c r="H1588" s="46"/>
      <c r="I1588" s="46"/>
    </row>
    <row r="1589" spans="8:9" x14ac:dyDescent="0.25">
      <c r="H1589" s="46"/>
      <c r="I1589" s="46"/>
    </row>
    <row r="1590" spans="8:9" x14ac:dyDescent="0.25">
      <c r="H1590" s="46"/>
      <c r="I1590" s="46"/>
    </row>
    <row r="1591" spans="8:9" x14ac:dyDescent="0.25">
      <c r="H1591" s="46"/>
      <c r="I1591" s="46"/>
    </row>
    <row r="1592" spans="8:9" x14ac:dyDescent="0.25">
      <c r="H1592" s="46"/>
      <c r="I1592" s="46"/>
    </row>
    <row r="1593" spans="8:9" x14ac:dyDescent="0.25">
      <c r="H1593" s="46"/>
      <c r="I1593" s="46"/>
    </row>
    <row r="1594" spans="8:9" x14ac:dyDescent="0.25">
      <c r="H1594" s="46"/>
      <c r="I1594" s="46"/>
    </row>
    <row r="1595" spans="8:9" x14ac:dyDescent="0.25">
      <c r="H1595" s="46"/>
      <c r="I1595" s="46"/>
    </row>
    <row r="1596" spans="8:9" x14ac:dyDescent="0.25">
      <c r="H1596" s="46"/>
      <c r="I1596" s="46"/>
    </row>
    <row r="1597" spans="8:9" x14ac:dyDescent="0.25">
      <c r="H1597" s="46"/>
      <c r="I1597" s="46"/>
    </row>
    <row r="1598" spans="8:9" x14ac:dyDescent="0.25">
      <c r="H1598" s="46"/>
      <c r="I1598" s="46"/>
    </row>
    <row r="1599" spans="8:9" x14ac:dyDescent="0.25">
      <c r="H1599" s="46"/>
      <c r="I1599" s="46"/>
    </row>
    <row r="1600" spans="8:9" x14ac:dyDescent="0.25">
      <c r="H1600" s="46"/>
      <c r="I1600" s="46"/>
    </row>
    <row r="1601" spans="8:9" x14ac:dyDescent="0.25">
      <c r="H1601" s="46"/>
      <c r="I1601" s="46"/>
    </row>
    <row r="1602" spans="8:9" x14ac:dyDescent="0.25">
      <c r="H1602" s="46"/>
      <c r="I1602" s="46"/>
    </row>
    <row r="1603" spans="8:9" x14ac:dyDescent="0.25">
      <c r="H1603" s="46"/>
      <c r="I1603" s="46"/>
    </row>
    <row r="1604" spans="8:9" x14ac:dyDescent="0.25">
      <c r="H1604" s="46"/>
      <c r="I1604" s="46"/>
    </row>
    <row r="1605" spans="8:9" x14ac:dyDescent="0.25">
      <c r="H1605" s="46"/>
      <c r="I1605" s="46"/>
    </row>
    <row r="1606" spans="8:9" x14ac:dyDescent="0.25">
      <c r="H1606" s="46"/>
      <c r="I1606" s="46"/>
    </row>
    <row r="1607" spans="8:9" x14ac:dyDescent="0.25">
      <c r="H1607" s="46"/>
      <c r="I1607" s="46"/>
    </row>
    <row r="1608" spans="8:9" x14ac:dyDescent="0.25">
      <c r="H1608" s="46"/>
      <c r="I1608" s="46"/>
    </row>
    <row r="1609" spans="8:9" x14ac:dyDescent="0.25">
      <c r="H1609" s="46"/>
      <c r="I1609" s="46"/>
    </row>
    <row r="1610" spans="8:9" x14ac:dyDescent="0.25">
      <c r="H1610" s="46"/>
      <c r="I1610" s="46"/>
    </row>
    <row r="1611" spans="8:9" x14ac:dyDescent="0.25">
      <c r="H1611" s="46"/>
      <c r="I1611" s="46"/>
    </row>
    <row r="1612" spans="8:9" x14ac:dyDescent="0.25">
      <c r="H1612" s="46"/>
      <c r="I1612" s="46"/>
    </row>
    <row r="1613" spans="8:9" x14ac:dyDescent="0.25">
      <c r="H1613" s="46"/>
      <c r="I1613" s="46"/>
    </row>
    <row r="1614" spans="8:9" x14ac:dyDescent="0.25">
      <c r="H1614" s="46"/>
      <c r="I1614" s="46"/>
    </row>
    <row r="1615" spans="8:9" x14ac:dyDescent="0.25">
      <c r="H1615" s="46"/>
      <c r="I1615" s="46"/>
    </row>
    <row r="1616" spans="8:9" x14ac:dyDescent="0.25">
      <c r="H1616" s="46"/>
      <c r="I1616" s="46"/>
    </row>
    <row r="1617" spans="8:9" x14ac:dyDescent="0.25">
      <c r="H1617" s="46"/>
      <c r="I1617" s="46"/>
    </row>
    <row r="1618" spans="8:9" x14ac:dyDescent="0.25">
      <c r="H1618" s="46"/>
      <c r="I1618" s="46"/>
    </row>
    <row r="1619" spans="8:9" x14ac:dyDescent="0.25">
      <c r="H1619" s="46"/>
      <c r="I1619" s="46"/>
    </row>
    <row r="1620" spans="8:9" x14ac:dyDescent="0.25">
      <c r="H1620" s="46"/>
      <c r="I1620" s="46"/>
    </row>
    <row r="1621" spans="8:9" x14ac:dyDescent="0.25">
      <c r="H1621" s="46"/>
      <c r="I1621" s="46"/>
    </row>
    <row r="1622" spans="8:9" x14ac:dyDescent="0.25">
      <c r="H1622" s="46"/>
      <c r="I1622" s="46"/>
    </row>
    <row r="1623" spans="8:9" x14ac:dyDescent="0.25">
      <c r="H1623" s="46"/>
      <c r="I1623" s="46"/>
    </row>
    <row r="1624" spans="8:9" x14ac:dyDescent="0.25">
      <c r="H1624" s="46"/>
      <c r="I1624" s="46"/>
    </row>
    <row r="1625" spans="8:9" x14ac:dyDescent="0.25">
      <c r="H1625" s="46"/>
      <c r="I1625" s="46"/>
    </row>
    <row r="1626" spans="8:9" x14ac:dyDescent="0.25">
      <c r="H1626" s="46"/>
      <c r="I1626" s="46"/>
    </row>
    <row r="1627" spans="8:9" x14ac:dyDescent="0.25">
      <c r="H1627" s="46"/>
      <c r="I1627" s="46"/>
    </row>
    <row r="1628" spans="8:9" x14ac:dyDescent="0.25">
      <c r="H1628" s="46"/>
      <c r="I1628" s="46"/>
    </row>
    <row r="1629" spans="8:9" x14ac:dyDescent="0.25">
      <c r="H1629" s="46"/>
      <c r="I1629" s="46"/>
    </row>
    <row r="1630" spans="8:9" x14ac:dyDescent="0.25">
      <c r="H1630" s="46"/>
      <c r="I1630" s="46"/>
    </row>
    <row r="1631" spans="8:9" x14ac:dyDescent="0.25">
      <c r="H1631" s="46"/>
      <c r="I1631" s="46"/>
    </row>
    <row r="1632" spans="8:9" x14ac:dyDescent="0.25">
      <c r="H1632" s="46"/>
      <c r="I1632" s="46"/>
    </row>
    <row r="1633" spans="8:9" x14ac:dyDescent="0.25">
      <c r="H1633" s="46"/>
      <c r="I1633" s="46"/>
    </row>
    <row r="1634" spans="8:9" x14ac:dyDescent="0.25">
      <c r="H1634" s="46"/>
      <c r="I1634" s="46"/>
    </row>
    <row r="1635" spans="8:9" x14ac:dyDescent="0.25">
      <c r="H1635" s="46"/>
      <c r="I1635" s="46"/>
    </row>
    <row r="1636" spans="8:9" x14ac:dyDescent="0.25">
      <c r="H1636" s="46"/>
      <c r="I1636" s="46"/>
    </row>
    <row r="1637" spans="8:9" x14ac:dyDescent="0.25">
      <c r="H1637" s="46"/>
      <c r="I1637" s="46"/>
    </row>
    <row r="1638" spans="8:9" x14ac:dyDescent="0.25">
      <c r="H1638" s="46"/>
      <c r="I1638" s="46"/>
    </row>
    <row r="1639" spans="8:9" x14ac:dyDescent="0.25">
      <c r="H1639" s="46"/>
      <c r="I1639" s="46"/>
    </row>
    <row r="1640" spans="8:9" x14ac:dyDescent="0.25">
      <c r="H1640" s="46"/>
      <c r="I1640" s="46"/>
    </row>
    <row r="1641" spans="8:9" x14ac:dyDescent="0.25">
      <c r="H1641" s="46"/>
      <c r="I1641" s="46"/>
    </row>
    <row r="1642" spans="8:9" x14ac:dyDescent="0.25">
      <c r="H1642" s="46"/>
      <c r="I1642" s="46"/>
    </row>
    <row r="1643" spans="8:9" x14ac:dyDescent="0.25">
      <c r="H1643" s="46"/>
      <c r="I1643" s="46"/>
    </row>
    <row r="1644" spans="8:9" x14ac:dyDescent="0.25">
      <c r="H1644" s="46"/>
      <c r="I1644" s="46"/>
    </row>
    <row r="1645" spans="8:9" x14ac:dyDescent="0.25">
      <c r="H1645" s="46"/>
      <c r="I1645" s="46"/>
    </row>
    <row r="1646" spans="8:9" x14ac:dyDescent="0.25">
      <c r="H1646" s="46"/>
      <c r="I1646" s="46"/>
    </row>
    <row r="1647" spans="8:9" x14ac:dyDescent="0.25">
      <c r="H1647" s="46"/>
      <c r="I1647" s="46"/>
    </row>
    <row r="1648" spans="8:9" x14ac:dyDescent="0.25">
      <c r="H1648" s="46"/>
      <c r="I1648" s="46"/>
    </row>
    <row r="1649" spans="8:9" x14ac:dyDescent="0.25">
      <c r="H1649" s="46"/>
      <c r="I1649" s="46"/>
    </row>
    <row r="1650" spans="8:9" x14ac:dyDescent="0.25">
      <c r="H1650" s="46"/>
      <c r="I1650" s="46"/>
    </row>
    <row r="1651" spans="8:9" x14ac:dyDescent="0.25">
      <c r="H1651" s="46"/>
      <c r="I1651" s="46"/>
    </row>
    <row r="1652" spans="8:9" x14ac:dyDescent="0.25">
      <c r="H1652" s="46"/>
      <c r="I1652" s="46"/>
    </row>
    <row r="1653" spans="8:9" x14ac:dyDescent="0.25">
      <c r="H1653" s="46"/>
      <c r="I1653" s="46"/>
    </row>
    <row r="1654" spans="8:9" x14ac:dyDescent="0.25">
      <c r="H1654" s="46"/>
      <c r="I1654" s="46"/>
    </row>
    <row r="1655" spans="8:9" x14ac:dyDescent="0.25">
      <c r="H1655" s="46"/>
      <c r="I1655" s="46"/>
    </row>
    <row r="1656" spans="8:9" x14ac:dyDescent="0.25">
      <c r="H1656" s="46"/>
      <c r="I1656" s="46"/>
    </row>
    <row r="1657" spans="8:9" x14ac:dyDescent="0.25">
      <c r="H1657" s="46"/>
      <c r="I1657" s="46"/>
    </row>
    <row r="1658" spans="8:9" x14ac:dyDescent="0.25">
      <c r="H1658" s="46"/>
      <c r="I1658" s="46"/>
    </row>
    <row r="1659" spans="8:9" x14ac:dyDescent="0.25">
      <c r="H1659" s="46"/>
      <c r="I1659" s="46"/>
    </row>
    <row r="1660" spans="8:9" x14ac:dyDescent="0.25">
      <c r="H1660" s="46"/>
      <c r="I1660" s="46"/>
    </row>
    <row r="1661" spans="8:9" x14ac:dyDescent="0.25">
      <c r="H1661" s="46"/>
      <c r="I1661" s="46"/>
    </row>
    <row r="1662" spans="8:9" x14ac:dyDescent="0.25">
      <c r="H1662" s="46"/>
      <c r="I1662" s="46"/>
    </row>
    <row r="1663" spans="8:9" x14ac:dyDescent="0.25">
      <c r="H1663" s="46"/>
      <c r="I1663" s="46"/>
    </row>
    <row r="1664" spans="8:9" x14ac:dyDescent="0.25">
      <c r="H1664" s="46"/>
      <c r="I1664" s="46"/>
    </row>
    <row r="1665" spans="8:9" x14ac:dyDescent="0.25">
      <c r="H1665" s="46"/>
      <c r="I1665" s="46"/>
    </row>
    <row r="1666" spans="8:9" x14ac:dyDescent="0.25">
      <c r="H1666" s="46"/>
      <c r="I1666" s="46"/>
    </row>
    <row r="1667" spans="8:9" x14ac:dyDescent="0.25">
      <c r="H1667" s="46"/>
      <c r="I1667" s="46"/>
    </row>
    <row r="1668" spans="8:9" x14ac:dyDescent="0.25">
      <c r="H1668" s="46"/>
      <c r="I1668" s="46"/>
    </row>
    <row r="1669" spans="8:9" x14ac:dyDescent="0.25">
      <c r="H1669" s="46"/>
      <c r="I1669" s="46"/>
    </row>
    <row r="1670" spans="8:9" x14ac:dyDescent="0.25">
      <c r="H1670" s="46"/>
      <c r="I1670" s="46"/>
    </row>
    <row r="1671" spans="8:9" x14ac:dyDescent="0.25">
      <c r="H1671" s="46"/>
      <c r="I1671" s="46"/>
    </row>
    <row r="1672" spans="8:9" x14ac:dyDescent="0.25">
      <c r="H1672" s="46"/>
      <c r="I1672" s="46"/>
    </row>
    <row r="1673" spans="8:9" x14ac:dyDescent="0.25">
      <c r="H1673" s="46"/>
      <c r="I1673" s="46"/>
    </row>
    <row r="1674" spans="8:9" x14ac:dyDescent="0.25">
      <c r="H1674" s="46"/>
      <c r="I1674" s="46"/>
    </row>
    <row r="1675" spans="8:9" x14ac:dyDescent="0.25">
      <c r="H1675" s="46"/>
      <c r="I1675" s="46"/>
    </row>
    <row r="1676" spans="8:9" x14ac:dyDescent="0.25">
      <c r="H1676" s="46"/>
      <c r="I1676" s="46"/>
    </row>
    <row r="1677" spans="8:9" x14ac:dyDescent="0.25">
      <c r="H1677" s="46"/>
      <c r="I1677" s="46"/>
    </row>
    <row r="1678" spans="8:9" x14ac:dyDescent="0.25">
      <c r="H1678" s="46"/>
      <c r="I1678" s="46"/>
    </row>
    <row r="1679" spans="8:9" x14ac:dyDescent="0.25">
      <c r="H1679" s="46"/>
      <c r="I1679" s="46"/>
    </row>
    <row r="1680" spans="8:9" x14ac:dyDescent="0.25">
      <c r="H1680" s="46"/>
      <c r="I1680" s="46"/>
    </row>
    <row r="1681" spans="8:9" x14ac:dyDescent="0.25">
      <c r="H1681" s="46"/>
      <c r="I1681" s="46"/>
    </row>
    <row r="1682" spans="8:9" x14ac:dyDescent="0.25">
      <c r="H1682" s="46"/>
      <c r="I1682" s="46"/>
    </row>
    <row r="1683" spans="8:9" x14ac:dyDescent="0.25">
      <c r="H1683" s="46"/>
      <c r="I1683" s="46"/>
    </row>
    <row r="1684" spans="8:9" x14ac:dyDescent="0.25">
      <c r="H1684" s="46"/>
      <c r="I1684" s="46"/>
    </row>
    <row r="1685" spans="8:9" x14ac:dyDescent="0.25">
      <c r="H1685" s="46"/>
      <c r="I1685" s="46"/>
    </row>
    <row r="1686" spans="8:9" x14ac:dyDescent="0.25">
      <c r="H1686" s="46"/>
      <c r="I1686" s="46"/>
    </row>
    <row r="1687" spans="8:9" x14ac:dyDescent="0.25">
      <c r="H1687" s="46"/>
      <c r="I1687" s="46"/>
    </row>
    <row r="1688" spans="8:9" x14ac:dyDescent="0.25">
      <c r="H1688" s="46"/>
      <c r="I1688" s="46"/>
    </row>
    <row r="1689" spans="8:9" x14ac:dyDescent="0.25">
      <c r="H1689" s="46"/>
      <c r="I1689" s="46"/>
    </row>
    <row r="1690" spans="8:9" x14ac:dyDescent="0.25">
      <c r="H1690" s="46"/>
      <c r="I1690" s="46"/>
    </row>
    <row r="1691" spans="8:9" x14ac:dyDescent="0.25">
      <c r="H1691" s="46"/>
      <c r="I1691" s="46"/>
    </row>
    <row r="1692" spans="8:9" x14ac:dyDescent="0.25">
      <c r="H1692" s="46"/>
      <c r="I1692" s="46"/>
    </row>
    <row r="1693" spans="8:9" x14ac:dyDescent="0.25">
      <c r="H1693" s="46"/>
      <c r="I1693" s="46"/>
    </row>
    <row r="1694" spans="8:9" x14ac:dyDescent="0.25">
      <c r="H1694" s="46"/>
      <c r="I1694" s="46"/>
    </row>
    <row r="1695" spans="8:9" x14ac:dyDescent="0.25">
      <c r="H1695" s="46"/>
      <c r="I1695" s="46"/>
    </row>
    <row r="1696" spans="8:9" x14ac:dyDescent="0.25">
      <c r="H1696" s="46"/>
      <c r="I1696" s="46"/>
    </row>
    <row r="1697" spans="8:9" x14ac:dyDescent="0.25">
      <c r="H1697" s="46"/>
      <c r="I1697" s="46"/>
    </row>
    <row r="1698" spans="8:9" x14ac:dyDescent="0.25">
      <c r="H1698" s="46"/>
      <c r="I1698" s="46"/>
    </row>
    <row r="1699" spans="8:9" x14ac:dyDescent="0.25">
      <c r="H1699" s="46"/>
      <c r="I1699" s="46"/>
    </row>
    <row r="1700" spans="8:9" x14ac:dyDescent="0.25">
      <c r="H1700" s="46"/>
      <c r="I1700" s="46"/>
    </row>
    <row r="1701" spans="8:9" x14ac:dyDescent="0.25">
      <c r="H1701" s="46"/>
      <c r="I1701" s="46"/>
    </row>
    <row r="1702" spans="8:9" x14ac:dyDescent="0.25">
      <c r="H1702" s="46"/>
      <c r="I1702" s="46"/>
    </row>
    <row r="1703" spans="8:9" x14ac:dyDescent="0.25">
      <c r="H1703" s="46"/>
      <c r="I1703" s="46"/>
    </row>
    <row r="1704" spans="8:9" x14ac:dyDescent="0.25">
      <c r="H1704" s="46"/>
      <c r="I1704" s="46"/>
    </row>
    <row r="1705" spans="8:9" x14ac:dyDescent="0.25">
      <c r="H1705" s="46"/>
      <c r="I1705" s="46"/>
    </row>
    <row r="1706" spans="8:9" x14ac:dyDescent="0.25">
      <c r="H1706" s="46"/>
      <c r="I1706" s="46"/>
    </row>
    <row r="1707" spans="8:9" x14ac:dyDescent="0.25">
      <c r="H1707" s="46"/>
      <c r="I1707" s="46"/>
    </row>
    <row r="1708" spans="8:9" x14ac:dyDescent="0.25">
      <c r="H1708" s="46"/>
      <c r="I1708" s="46"/>
    </row>
    <row r="1709" spans="8:9" x14ac:dyDescent="0.25">
      <c r="H1709" s="46"/>
      <c r="I1709" s="46"/>
    </row>
    <row r="1710" spans="8:9" x14ac:dyDescent="0.25">
      <c r="H1710" s="46"/>
      <c r="I1710" s="46"/>
    </row>
    <row r="1711" spans="8:9" x14ac:dyDescent="0.25">
      <c r="H1711" s="46"/>
      <c r="I1711" s="46"/>
    </row>
    <row r="1712" spans="8:9" x14ac:dyDescent="0.25">
      <c r="H1712" s="46"/>
      <c r="I1712" s="46"/>
    </row>
    <row r="1713" spans="8:9" x14ac:dyDescent="0.25">
      <c r="H1713" s="46"/>
      <c r="I1713" s="46"/>
    </row>
    <row r="1714" spans="8:9" x14ac:dyDescent="0.25">
      <c r="H1714" s="46"/>
      <c r="I1714" s="46"/>
    </row>
    <row r="1715" spans="8:9" x14ac:dyDescent="0.25">
      <c r="H1715" s="46"/>
      <c r="I1715" s="46"/>
    </row>
    <row r="1716" spans="8:9" x14ac:dyDescent="0.25">
      <c r="H1716" s="46"/>
      <c r="I1716" s="46"/>
    </row>
    <row r="1717" spans="8:9" x14ac:dyDescent="0.25">
      <c r="H1717" s="46"/>
      <c r="I1717" s="46"/>
    </row>
    <row r="1718" spans="8:9" x14ac:dyDescent="0.25">
      <c r="H1718" s="46"/>
      <c r="I1718" s="46"/>
    </row>
    <row r="1719" spans="8:9" x14ac:dyDescent="0.25">
      <c r="H1719" s="46"/>
      <c r="I1719" s="46"/>
    </row>
    <row r="1720" spans="8:9" x14ac:dyDescent="0.25">
      <c r="H1720" s="46"/>
      <c r="I1720" s="46"/>
    </row>
    <row r="1721" spans="8:9" x14ac:dyDescent="0.25">
      <c r="H1721" s="46"/>
      <c r="I1721" s="46"/>
    </row>
    <row r="1722" spans="8:9" x14ac:dyDescent="0.25">
      <c r="H1722" s="46"/>
      <c r="I1722" s="46"/>
    </row>
    <row r="1723" spans="8:9" x14ac:dyDescent="0.25">
      <c r="H1723" s="46"/>
      <c r="I1723" s="46"/>
    </row>
    <row r="1724" spans="8:9" x14ac:dyDescent="0.25">
      <c r="H1724" s="46"/>
      <c r="I1724" s="46"/>
    </row>
    <row r="1725" spans="8:9" x14ac:dyDescent="0.25">
      <c r="H1725" s="46"/>
      <c r="I1725" s="46"/>
    </row>
    <row r="1726" spans="8:9" x14ac:dyDescent="0.25">
      <c r="H1726" s="46"/>
      <c r="I1726" s="46"/>
    </row>
    <row r="1727" spans="8:9" x14ac:dyDescent="0.25">
      <c r="H1727" s="46"/>
      <c r="I1727" s="46"/>
    </row>
    <row r="1728" spans="8:9" x14ac:dyDescent="0.25">
      <c r="H1728" s="46"/>
      <c r="I1728" s="46"/>
    </row>
    <row r="1729" spans="8:9" x14ac:dyDescent="0.25">
      <c r="H1729" s="46"/>
      <c r="I1729" s="46"/>
    </row>
    <row r="1730" spans="8:9" x14ac:dyDescent="0.25">
      <c r="H1730" s="46"/>
      <c r="I1730" s="46"/>
    </row>
    <row r="1731" spans="8:9" x14ac:dyDescent="0.25">
      <c r="H1731" s="46"/>
      <c r="I1731" s="46"/>
    </row>
    <row r="1732" spans="8:9" x14ac:dyDescent="0.25">
      <c r="H1732" s="46"/>
      <c r="I1732" s="46"/>
    </row>
    <row r="1733" spans="8:9" x14ac:dyDescent="0.25">
      <c r="H1733" s="46"/>
      <c r="I1733" s="46"/>
    </row>
    <row r="1734" spans="8:9" x14ac:dyDescent="0.25">
      <c r="H1734" s="46"/>
      <c r="I1734" s="46"/>
    </row>
    <row r="1735" spans="8:9" x14ac:dyDescent="0.25">
      <c r="H1735" s="46"/>
      <c r="I1735" s="46"/>
    </row>
    <row r="1736" spans="8:9" x14ac:dyDescent="0.25">
      <c r="H1736" s="46"/>
      <c r="I1736" s="46"/>
    </row>
    <row r="1737" spans="8:9" x14ac:dyDescent="0.25">
      <c r="H1737" s="46"/>
      <c r="I1737" s="46"/>
    </row>
    <row r="1738" spans="8:9" x14ac:dyDescent="0.25">
      <c r="H1738" s="46"/>
      <c r="I1738" s="46"/>
    </row>
    <row r="1739" spans="8:9" x14ac:dyDescent="0.25">
      <c r="H1739" s="46"/>
      <c r="I1739" s="46"/>
    </row>
    <row r="1740" spans="8:9" x14ac:dyDescent="0.25">
      <c r="H1740" s="46"/>
      <c r="I1740" s="46"/>
    </row>
    <row r="1741" spans="8:9" x14ac:dyDescent="0.25">
      <c r="H1741" s="46"/>
      <c r="I1741" s="46"/>
    </row>
    <row r="1742" spans="8:9" x14ac:dyDescent="0.25">
      <c r="H1742" s="46"/>
      <c r="I1742" s="46"/>
    </row>
    <row r="1743" spans="8:9" x14ac:dyDescent="0.25">
      <c r="H1743" s="46"/>
      <c r="I1743" s="46"/>
    </row>
    <row r="1744" spans="8:9" x14ac:dyDescent="0.25">
      <c r="H1744" s="46"/>
      <c r="I1744" s="46"/>
    </row>
    <row r="1745" spans="8:9" x14ac:dyDescent="0.25">
      <c r="H1745" s="46"/>
      <c r="I1745" s="46"/>
    </row>
    <row r="1746" spans="8:9" x14ac:dyDescent="0.25">
      <c r="H1746" s="46"/>
      <c r="I1746" s="46"/>
    </row>
    <row r="1747" spans="8:9" x14ac:dyDescent="0.25">
      <c r="H1747" s="46"/>
      <c r="I1747" s="46"/>
    </row>
    <row r="1748" spans="8:9" x14ac:dyDescent="0.25">
      <c r="H1748" s="46"/>
      <c r="I1748" s="46"/>
    </row>
    <row r="1749" spans="8:9" x14ac:dyDescent="0.25">
      <c r="H1749" s="46"/>
      <c r="I1749" s="46"/>
    </row>
    <row r="1750" spans="8:9" x14ac:dyDescent="0.25">
      <c r="H1750" s="46"/>
      <c r="I1750" s="46"/>
    </row>
    <row r="1751" spans="8:9" x14ac:dyDescent="0.25">
      <c r="H1751" s="46"/>
      <c r="I1751" s="46"/>
    </row>
    <row r="1752" spans="8:9" x14ac:dyDescent="0.25">
      <c r="H1752" s="46"/>
      <c r="I1752" s="46"/>
    </row>
    <row r="1753" spans="8:9" x14ac:dyDescent="0.25">
      <c r="H1753" s="46"/>
      <c r="I1753" s="46"/>
    </row>
    <row r="1754" spans="8:9" x14ac:dyDescent="0.25">
      <c r="H1754" s="46"/>
      <c r="I1754" s="46"/>
    </row>
    <row r="1755" spans="8:9" x14ac:dyDescent="0.25">
      <c r="H1755" s="46"/>
      <c r="I1755" s="46"/>
    </row>
    <row r="1756" spans="8:9" x14ac:dyDescent="0.25">
      <c r="H1756" s="46"/>
      <c r="I1756" s="46"/>
    </row>
    <row r="1757" spans="8:9" x14ac:dyDescent="0.25">
      <c r="H1757" s="46"/>
      <c r="I1757" s="46"/>
    </row>
    <row r="1758" spans="8:9" x14ac:dyDescent="0.25">
      <c r="H1758" s="46"/>
      <c r="I1758" s="46"/>
    </row>
    <row r="1759" spans="8:9" x14ac:dyDescent="0.25">
      <c r="H1759" s="46"/>
      <c r="I1759" s="46"/>
    </row>
    <row r="1760" spans="8:9" x14ac:dyDescent="0.25">
      <c r="H1760" s="46"/>
      <c r="I1760" s="46"/>
    </row>
    <row r="1761" spans="8:9" x14ac:dyDescent="0.25">
      <c r="H1761" s="46"/>
      <c r="I1761" s="46"/>
    </row>
    <row r="1762" spans="8:9" x14ac:dyDescent="0.25">
      <c r="H1762" s="46"/>
      <c r="I1762" s="46"/>
    </row>
    <row r="1763" spans="8:9" x14ac:dyDescent="0.25">
      <c r="H1763" s="46"/>
      <c r="I1763" s="46"/>
    </row>
    <row r="1764" spans="8:9" x14ac:dyDescent="0.25">
      <c r="H1764" s="46"/>
      <c r="I1764" s="46"/>
    </row>
    <row r="1765" spans="8:9" x14ac:dyDescent="0.25">
      <c r="H1765" s="46"/>
      <c r="I1765" s="46"/>
    </row>
    <row r="1766" spans="8:9" x14ac:dyDescent="0.25">
      <c r="H1766" s="46"/>
      <c r="I1766" s="46"/>
    </row>
    <row r="1767" spans="8:9" x14ac:dyDescent="0.25">
      <c r="H1767" s="46"/>
      <c r="I1767" s="46"/>
    </row>
    <row r="1768" spans="8:9" x14ac:dyDescent="0.25">
      <c r="H1768" s="46"/>
      <c r="I1768" s="46"/>
    </row>
    <row r="1769" spans="8:9" x14ac:dyDescent="0.25">
      <c r="H1769" s="46"/>
      <c r="I1769" s="46"/>
    </row>
    <row r="1770" spans="8:9" x14ac:dyDescent="0.25">
      <c r="H1770" s="46"/>
      <c r="I1770" s="46"/>
    </row>
    <row r="1771" spans="8:9" x14ac:dyDescent="0.25">
      <c r="H1771" s="46"/>
      <c r="I1771" s="46"/>
    </row>
    <row r="1772" spans="8:9" x14ac:dyDescent="0.25">
      <c r="H1772" s="46"/>
      <c r="I1772" s="46"/>
    </row>
    <row r="1773" spans="8:9" x14ac:dyDescent="0.25">
      <c r="H1773" s="46"/>
      <c r="I1773" s="46"/>
    </row>
    <row r="1774" spans="8:9" x14ac:dyDescent="0.25">
      <c r="H1774" s="46"/>
      <c r="I1774" s="46"/>
    </row>
    <row r="1775" spans="8:9" x14ac:dyDescent="0.25">
      <c r="H1775" s="46"/>
      <c r="I1775" s="46"/>
    </row>
    <row r="1776" spans="8:9" x14ac:dyDescent="0.25">
      <c r="H1776" s="46"/>
      <c r="I1776" s="46"/>
    </row>
    <row r="1777" spans="8:9" x14ac:dyDescent="0.25">
      <c r="H1777" s="46"/>
      <c r="I1777" s="46"/>
    </row>
    <row r="1778" spans="8:9" x14ac:dyDescent="0.25">
      <c r="H1778" s="46"/>
      <c r="I1778" s="46"/>
    </row>
    <row r="1779" spans="8:9" x14ac:dyDescent="0.25">
      <c r="H1779" s="46"/>
      <c r="I1779" s="46"/>
    </row>
    <row r="1780" spans="8:9" x14ac:dyDescent="0.25">
      <c r="H1780" s="46"/>
      <c r="I1780" s="46"/>
    </row>
    <row r="1781" spans="8:9" x14ac:dyDescent="0.25">
      <c r="H1781" s="46"/>
      <c r="I1781" s="46"/>
    </row>
    <row r="1782" spans="8:9" x14ac:dyDescent="0.25">
      <c r="H1782" s="46"/>
      <c r="I1782" s="46"/>
    </row>
    <row r="1783" spans="8:9" x14ac:dyDescent="0.25">
      <c r="H1783" s="46"/>
      <c r="I1783" s="46"/>
    </row>
    <row r="1784" spans="8:9" x14ac:dyDescent="0.25">
      <c r="H1784" s="46"/>
      <c r="I1784" s="46"/>
    </row>
    <row r="1785" spans="8:9" x14ac:dyDescent="0.25">
      <c r="H1785" s="46"/>
      <c r="I1785" s="46"/>
    </row>
    <row r="1786" spans="8:9" x14ac:dyDescent="0.25">
      <c r="H1786" s="46"/>
      <c r="I1786" s="46"/>
    </row>
    <row r="1787" spans="8:9" x14ac:dyDescent="0.25">
      <c r="H1787" s="46"/>
      <c r="I1787" s="46"/>
    </row>
    <row r="1788" spans="8:9" x14ac:dyDescent="0.25">
      <c r="H1788" s="46"/>
      <c r="I1788" s="46"/>
    </row>
    <row r="1789" spans="8:9" x14ac:dyDescent="0.25">
      <c r="H1789" s="46"/>
      <c r="I1789" s="46"/>
    </row>
    <row r="1790" spans="8:9" x14ac:dyDescent="0.25">
      <c r="H1790" s="46"/>
      <c r="I1790" s="46"/>
    </row>
    <row r="1791" spans="8:9" x14ac:dyDescent="0.25">
      <c r="H1791" s="46"/>
      <c r="I1791" s="46"/>
    </row>
    <row r="1792" spans="8:9" x14ac:dyDescent="0.25">
      <c r="H1792" s="46"/>
      <c r="I1792" s="46"/>
    </row>
    <row r="1793" spans="8:9" x14ac:dyDescent="0.25">
      <c r="H1793" s="46"/>
      <c r="I1793" s="46"/>
    </row>
    <row r="1794" spans="8:9" x14ac:dyDescent="0.25">
      <c r="H1794" s="46"/>
      <c r="I1794" s="46"/>
    </row>
    <row r="1795" spans="8:9" x14ac:dyDescent="0.25">
      <c r="H1795" s="46"/>
      <c r="I1795" s="46"/>
    </row>
    <row r="1796" spans="8:9" x14ac:dyDescent="0.25">
      <c r="H1796" s="46"/>
      <c r="I1796" s="46"/>
    </row>
    <row r="1797" spans="8:9" x14ac:dyDescent="0.25">
      <c r="H1797" s="46"/>
      <c r="I1797" s="46"/>
    </row>
    <row r="1798" spans="8:9" x14ac:dyDescent="0.25">
      <c r="H1798" s="46"/>
      <c r="I1798" s="46"/>
    </row>
    <row r="1799" spans="8:9" x14ac:dyDescent="0.25">
      <c r="H1799" s="46"/>
      <c r="I1799" s="46"/>
    </row>
    <row r="1800" spans="8:9" x14ac:dyDescent="0.25">
      <c r="H1800" s="46"/>
      <c r="I1800" s="46"/>
    </row>
    <row r="1801" spans="8:9" x14ac:dyDescent="0.25">
      <c r="H1801" s="46"/>
      <c r="I1801" s="46"/>
    </row>
    <row r="1802" spans="8:9" x14ac:dyDescent="0.25">
      <c r="H1802" s="46"/>
      <c r="I1802" s="46"/>
    </row>
    <row r="1803" spans="8:9" x14ac:dyDescent="0.25">
      <c r="H1803" s="46"/>
      <c r="I1803" s="46"/>
    </row>
    <row r="1804" spans="8:9" x14ac:dyDescent="0.25">
      <c r="H1804" s="46"/>
      <c r="I1804" s="46"/>
    </row>
    <row r="1805" spans="8:9" x14ac:dyDescent="0.25">
      <c r="H1805" s="46"/>
      <c r="I1805" s="46"/>
    </row>
    <row r="1806" spans="8:9" x14ac:dyDescent="0.25">
      <c r="H1806" s="46"/>
      <c r="I1806" s="46"/>
    </row>
    <row r="1807" spans="8:9" x14ac:dyDescent="0.25">
      <c r="H1807" s="46"/>
      <c r="I1807" s="46"/>
    </row>
    <row r="1808" spans="8:9" x14ac:dyDescent="0.25">
      <c r="H1808" s="46"/>
      <c r="I1808" s="46"/>
    </row>
    <row r="1809" spans="8:9" x14ac:dyDescent="0.25">
      <c r="H1809" s="46"/>
      <c r="I1809" s="46"/>
    </row>
    <row r="1810" spans="8:9" x14ac:dyDescent="0.25">
      <c r="H1810" s="46"/>
      <c r="I1810" s="46"/>
    </row>
    <row r="1811" spans="8:9" x14ac:dyDescent="0.25">
      <c r="H1811" s="46"/>
      <c r="I1811" s="46"/>
    </row>
    <row r="1812" spans="8:9" x14ac:dyDescent="0.25">
      <c r="H1812" s="46"/>
      <c r="I1812" s="46"/>
    </row>
    <row r="1813" spans="8:9" x14ac:dyDescent="0.25">
      <c r="H1813" s="46"/>
      <c r="I1813" s="46"/>
    </row>
    <row r="1814" spans="8:9" x14ac:dyDescent="0.25">
      <c r="H1814" s="46"/>
      <c r="I1814" s="46"/>
    </row>
    <row r="1815" spans="8:9" x14ac:dyDescent="0.25">
      <c r="H1815" s="46"/>
      <c r="I1815" s="46"/>
    </row>
    <row r="1816" spans="8:9" x14ac:dyDescent="0.25">
      <c r="H1816" s="46"/>
      <c r="I1816" s="46"/>
    </row>
    <row r="1817" spans="8:9" x14ac:dyDescent="0.25">
      <c r="H1817" s="46"/>
      <c r="I1817" s="46"/>
    </row>
    <row r="1818" spans="8:9" x14ac:dyDescent="0.25">
      <c r="H1818" s="46"/>
      <c r="I1818" s="46"/>
    </row>
    <row r="1819" spans="8:9" x14ac:dyDescent="0.25">
      <c r="H1819" s="46"/>
      <c r="I1819" s="46"/>
    </row>
    <row r="1820" spans="8:9" x14ac:dyDescent="0.25">
      <c r="H1820" s="46"/>
      <c r="I1820" s="46"/>
    </row>
    <row r="1821" spans="8:9" x14ac:dyDescent="0.25">
      <c r="H1821" s="46"/>
      <c r="I1821" s="46"/>
    </row>
    <row r="1822" spans="8:9" x14ac:dyDescent="0.25">
      <c r="H1822" s="46"/>
      <c r="I1822" s="46"/>
    </row>
    <row r="1823" spans="8:9" x14ac:dyDescent="0.25">
      <c r="H1823" s="46"/>
      <c r="I1823" s="46"/>
    </row>
    <row r="1824" spans="8:9" x14ac:dyDescent="0.25">
      <c r="H1824" s="46"/>
      <c r="I1824" s="46"/>
    </row>
    <row r="1825" spans="8:9" x14ac:dyDescent="0.25">
      <c r="H1825" s="46"/>
      <c r="I1825" s="46"/>
    </row>
    <row r="1826" spans="8:9" x14ac:dyDescent="0.25">
      <c r="H1826" s="46"/>
      <c r="I1826" s="46"/>
    </row>
    <row r="1827" spans="8:9" x14ac:dyDescent="0.25">
      <c r="H1827" s="46"/>
      <c r="I1827" s="46"/>
    </row>
    <row r="1828" spans="8:9" x14ac:dyDescent="0.25">
      <c r="H1828" s="46"/>
      <c r="I1828" s="46"/>
    </row>
    <row r="1829" spans="8:9" x14ac:dyDescent="0.25">
      <c r="H1829" s="46"/>
      <c r="I1829" s="46"/>
    </row>
    <row r="1830" spans="8:9" x14ac:dyDescent="0.25">
      <c r="H1830" s="46"/>
      <c r="I1830" s="46"/>
    </row>
    <row r="1831" spans="8:9" x14ac:dyDescent="0.25">
      <c r="H1831" s="46"/>
      <c r="I1831" s="46"/>
    </row>
    <row r="1832" spans="8:9" x14ac:dyDescent="0.25">
      <c r="H1832" s="46"/>
      <c r="I1832" s="46"/>
    </row>
    <row r="1833" spans="8:9" x14ac:dyDescent="0.25">
      <c r="H1833" s="46"/>
      <c r="I1833" s="46"/>
    </row>
    <row r="1834" spans="8:9" x14ac:dyDescent="0.25">
      <c r="H1834" s="46"/>
      <c r="I1834" s="46"/>
    </row>
    <row r="1835" spans="8:9" x14ac:dyDescent="0.25">
      <c r="H1835" s="46"/>
      <c r="I1835" s="46"/>
    </row>
    <row r="1836" spans="8:9" x14ac:dyDescent="0.25">
      <c r="H1836" s="46"/>
      <c r="I1836" s="46"/>
    </row>
    <row r="1837" spans="8:9" x14ac:dyDescent="0.25">
      <c r="H1837" s="46"/>
      <c r="I1837" s="46"/>
    </row>
    <row r="1838" spans="8:9" x14ac:dyDescent="0.25">
      <c r="H1838" s="46"/>
      <c r="I1838" s="46"/>
    </row>
    <row r="1839" spans="8:9" x14ac:dyDescent="0.25">
      <c r="H1839" s="46"/>
      <c r="I1839" s="46"/>
    </row>
    <row r="1840" spans="8:9" x14ac:dyDescent="0.25">
      <c r="H1840" s="46"/>
      <c r="I1840" s="46"/>
    </row>
    <row r="1841" spans="8:9" x14ac:dyDescent="0.25">
      <c r="H1841" s="46"/>
      <c r="I1841" s="46"/>
    </row>
    <row r="1842" spans="8:9" x14ac:dyDescent="0.25">
      <c r="H1842" s="46"/>
      <c r="I1842" s="46"/>
    </row>
    <row r="1843" spans="8:9" x14ac:dyDescent="0.25">
      <c r="H1843" s="46"/>
      <c r="I1843" s="46"/>
    </row>
    <row r="1844" spans="8:9" x14ac:dyDescent="0.25">
      <c r="H1844" s="46"/>
      <c r="I1844" s="46"/>
    </row>
    <row r="1845" spans="8:9" x14ac:dyDescent="0.25">
      <c r="H1845" s="46"/>
      <c r="I1845" s="46"/>
    </row>
    <row r="1846" spans="8:9" x14ac:dyDescent="0.25">
      <c r="H1846" s="46"/>
      <c r="I1846" s="46"/>
    </row>
    <row r="1847" spans="8:9" x14ac:dyDescent="0.25">
      <c r="H1847" s="46"/>
      <c r="I1847" s="46"/>
    </row>
    <row r="1848" spans="8:9" x14ac:dyDescent="0.25">
      <c r="H1848" s="46"/>
      <c r="I1848" s="46"/>
    </row>
    <row r="1849" spans="8:9" x14ac:dyDescent="0.25">
      <c r="H1849" s="46"/>
      <c r="I1849" s="46"/>
    </row>
    <row r="1850" spans="8:9" x14ac:dyDescent="0.25">
      <c r="H1850" s="46"/>
      <c r="I1850" s="46"/>
    </row>
    <row r="1851" spans="8:9" x14ac:dyDescent="0.25">
      <c r="H1851" s="46"/>
      <c r="I1851" s="46"/>
    </row>
    <row r="1852" spans="8:9" x14ac:dyDescent="0.25">
      <c r="H1852" s="46"/>
      <c r="I1852" s="46"/>
    </row>
    <row r="1853" spans="8:9" x14ac:dyDescent="0.25">
      <c r="H1853" s="46"/>
      <c r="I1853" s="46"/>
    </row>
    <row r="1854" spans="8:9" x14ac:dyDescent="0.25">
      <c r="H1854" s="46"/>
      <c r="I1854" s="46"/>
    </row>
    <row r="1855" spans="8:9" x14ac:dyDescent="0.25">
      <c r="H1855" s="46"/>
      <c r="I1855" s="46"/>
    </row>
    <row r="1856" spans="8:9" x14ac:dyDescent="0.25">
      <c r="H1856" s="46"/>
      <c r="I1856" s="46"/>
    </row>
    <row r="1857" spans="8:9" x14ac:dyDescent="0.25">
      <c r="H1857" s="46"/>
      <c r="I1857" s="46"/>
    </row>
    <row r="1858" spans="8:9" x14ac:dyDescent="0.25">
      <c r="H1858" s="46"/>
      <c r="I1858" s="46"/>
    </row>
    <row r="1859" spans="8:9" x14ac:dyDescent="0.25">
      <c r="H1859" s="46"/>
      <c r="I1859" s="46"/>
    </row>
    <row r="1860" spans="8:9" x14ac:dyDescent="0.25">
      <c r="H1860" s="46"/>
      <c r="I1860" s="46"/>
    </row>
    <row r="1861" spans="8:9" x14ac:dyDescent="0.25">
      <c r="H1861" s="46"/>
      <c r="I1861" s="46"/>
    </row>
    <row r="1862" spans="8:9" x14ac:dyDescent="0.25">
      <c r="H1862" s="46"/>
      <c r="I1862" s="46"/>
    </row>
    <row r="1863" spans="8:9" x14ac:dyDescent="0.25">
      <c r="H1863" s="46"/>
      <c r="I1863" s="46"/>
    </row>
    <row r="1864" spans="8:9" x14ac:dyDescent="0.25">
      <c r="H1864" s="46"/>
      <c r="I1864" s="46"/>
    </row>
    <row r="1865" spans="8:9" x14ac:dyDescent="0.25">
      <c r="H1865" s="46"/>
      <c r="I1865" s="46"/>
    </row>
    <row r="1866" spans="8:9" x14ac:dyDescent="0.25">
      <c r="H1866" s="46"/>
      <c r="I1866" s="46"/>
    </row>
    <row r="1867" spans="8:9" x14ac:dyDescent="0.25">
      <c r="H1867" s="46"/>
      <c r="I1867" s="46"/>
    </row>
    <row r="1868" spans="8:9" x14ac:dyDescent="0.25">
      <c r="H1868" s="46"/>
      <c r="I1868" s="46"/>
    </row>
    <row r="1869" spans="8:9" x14ac:dyDescent="0.25">
      <c r="H1869" s="46"/>
      <c r="I1869" s="46"/>
    </row>
    <row r="1870" spans="8:9" x14ac:dyDescent="0.25">
      <c r="H1870" s="46"/>
      <c r="I1870" s="46"/>
    </row>
    <row r="1871" spans="8:9" x14ac:dyDescent="0.25">
      <c r="H1871" s="46"/>
      <c r="I1871" s="46"/>
    </row>
    <row r="1872" spans="8:9" x14ac:dyDescent="0.25">
      <c r="H1872" s="46"/>
      <c r="I1872" s="46"/>
    </row>
    <row r="1873" spans="8:9" x14ac:dyDescent="0.25">
      <c r="H1873" s="46"/>
      <c r="I1873" s="46"/>
    </row>
    <row r="1874" spans="8:9" x14ac:dyDescent="0.25">
      <c r="H1874" s="46"/>
      <c r="I1874" s="46"/>
    </row>
    <row r="1875" spans="8:9" x14ac:dyDescent="0.25">
      <c r="H1875" s="46"/>
      <c r="I1875" s="46"/>
    </row>
    <row r="1876" spans="8:9" x14ac:dyDescent="0.25">
      <c r="H1876" s="46"/>
      <c r="I1876" s="46"/>
    </row>
    <row r="1877" spans="8:9" x14ac:dyDescent="0.25">
      <c r="H1877" s="46"/>
      <c r="I1877" s="46"/>
    </row>
    <row r="1878" spans="8:9" x14ac:dyDescent="0.25">
      <c r="H1878" s="46"/>
      <c r="I1878" s="46"/>
    </row>
    <row r="1879" spans="8:9" x14ac:dyDescent="0.25">
      <c r="H1879" s="46"/>
      <c r="I1879" s="46"/>
    </row>
    <row r="1880" spans="8:9" x14ac:dyDescent="0.25">
      <c r="H1880" s="46"/>
      <c r="I1880" s="46"/>
    </row>
    <row r="1881" spans="8:9" x14ac:dyDescent="0.25">
      <c r="H1881" s="46"/>
      <c r="I1881" s="46"/>
    </row>
    <row r="1882" spans="8:9" x14ac:dyDescent="0.25">
      <c r="H1882" s="46"/>
      <c r="I1882" s="46"/>
    </row>
    <row r="1883" spans="8:9" x14ac:dyDescent="0.25">
      <c r="H1883" s="46"/>
      <c r="I1883" s="46"/>
    </row>
    <row r="1884" spans="8:9" x14ac:dyDescent="0.25">
      <c r="H1884" s="46"/>
      <c r="I1884" s="46"/>
    </row>
    <row r="1885" spans="8:9" x14ac:dyDescent="0.25">
      <c r="H1885" s="46"/>
      <c r="I1885" s="46"/>
    </row>
    <row r="1886" spans="8:9" x14ac:dyDescent="0.25">
      <c r="H1886" s="46"/>
      <c r="I1886" s="46"/>
    </row>
    <row r="1887" spans="8:9" x14ac:dyDescent="0.25">
      <c r="H1887" s="46"/>
      <c r="I1887" s="46"/>
    </row>
    <row r="1888" spans="8:9" x14ac:dyDescent="0.25">
      <c r="H1888" s="46"/>
      <c r="I1888" s="46"/>
    </row>
    <row r="1889" spans="8:9" x14ac:dyDescent="0.25">
      <c r="H1889" s="46"/>
      <c r="I1889" s="46"/>
    </row>
    <row r="1890" spans="8:9" x14ac:dyDescent="0.25">
      <c r="H1890" s="46"/>
      <c r="I1890" s="46"/>
    </row>
    <row r="1891" spans="8:9" x14ac:dyDescent="0.25">
      <c r="H1891" s="46"/>
      <c r="I1891" s="46"/>
    </row>
    <row r="1892" spans="8:9" x14ac:dyDescent="0.25">
      <c r="H1892" s="46"/>
      <c r="I1892" s="46"/>
    </row>
    <row r="1893" spans="8:9" x14ac:dyDescent="0.25">
      <c r="H1893" s="46"/>
      <c r="I1893" s="46"/>
    </row>
    <row r="1894" spans="8:9" x14ac:dyDescent="0.25">
      <c r="H1894" s="46"/>
      <c r="I1894" s="46"/>
    </row>
    <row r="1895" spans="8:9" x14ac:dyDescent="0.25">
      <c r="H1895" s="46"/>
      <c r="I1895" s="46"/>
    </row>
    <row r="1896" spans="8:9" x14ac:dyDescent="0.25">
      <c r="H1896" s="46"/>
      <c r="I1896" s="46"/>
    </row>
    <row r="1897" spans="8:9" x14ac:dyDescent="0.25">
      <c r="H1897" s="46"/>
      <c r="I1897" s="46"/>
    </row>
    <row r="1898" spans="8:9" x14ac:dyDescent="0.25">
      <c r="H1898" s="46"/>
      <c r="I1898" s="46"/>
    </row>
    <row r="1899" spans="8:9" x14ac:dyDescent="0.25">
      <c r="H1899" s="46"/>
      <c r="I1899" s="46"/>
    </row>
    <row r="1900" spans="8:9" x14ac:dyDescent="0.25">
      <c r="H1900" s="46"/>
      <c r="I1900" s="46"/>
    </row>
    <row r="1901" spans="8:9" x14ac:dyDescent="0.25">
      <c r="H1901" s="46"/>
      <c r="I1901" s="46"/>
    </row>
    <row r="1902" spans="8:9" x14ac:dyDescent="0.25">
      <c r="H1902" s="46"/>
      <c r="I1902" s="46"/>
    </row>
    <row r="1903" spans="8:9" x14ac:dyDescent="0.25">
      <c r="H1903" s="46"/>
      <c r="I1903" s="46"/>
    </row>
    <row r="1904" spans="8:9" x14ac:dyDescent="0.25">
      <c r="H1904" s="46"/>
      <c r="I1904" s="46"/>
    </row>
    <row r="1905" spans="8:9" x14ac:dyDescent="0.25">
      <c r="H1905" s="46"/>
      <c r="I1905" s="46"/>
    </row>
    <row r="1906" spans="8:9" x14ac:dyDescent="0.25">
      <c r="H1906" s="46"/>
      <c r="I1906" s="46"/>
    </row>
    <row r="1907" spans="8:9" x14ac:dyDescent="0.25">
      <c r="H1907" s="46"/>
      <c r="I1907" s="46"/>
    </row>
    <row r="1908" spans="8:9" x14ac:dyDescent="0.25">
      <c r="H1908" s="46"/>
      <c r="I1908" s="46"/>
    </row>
    <row r="1909" spans="8:9" x14ac:dyDescent="0.25">
      <c r="H1909" s="46"/>
      <c r="I1909" s="46"/>
    </row>
    <row r="1910" spans="8:9" x14ac:dyDescent="0.25">
      <c r="H1910" s="46"/>
      <c r="I1910" s="46"/>
    </row>
    <row r="1911" spans="8:9" x14ac:dyDescent="0.25">
      <c r="H1911" s="46"/>
      <c r="I1911" s="46"/>
    </row>
    <row r="1912" spans="8:9" x14ac:dyDescent="0.25">
      <c r="H1912" s="46"/>
      <c r="I1912" s="46"/>
    </row>
    <row r="1913" spans="8:9" x14ac:dyDescent="0.25">
      <c r="H1913" s="46"/>
      <c r="I1913" s="46"/>
    </row>
    <row r="1914" spans="8:9" x14ac:dyDescent="0.25">
      <c r="H1914" s="46"/>
      <c r="I1914" s="46"/>
    </row>
    <row r="1915" spans="8:9" x14ac:dyDescent="0.25">
      <c r="H1915" s="46"/>
      <c r="I1915" s="46"/>
    </row>
    <row r="1916" spans="8:9" x14ac:dyDescent="0.25">
      <c r="H1916" s="46"/>
      <c r="I1916" s="46"/>
    </row>
    <row r="1917" spans="8:9" x14ac:dyDescent="0.25">
      <c r="H1917" s="46"/>
      <c r="I1917" s="46"/>
    </row>
    <row r="1918" spans="8:9" x14ac:dyDescent="0.25">
      <c r="H1918" s="46"/>
      <c r="I1918" s="46"/>
    </row>
    <row r="1919" spans="8:9" x14ac:dyDescent="0.25">
      <c r="H1919" s="46"/>
      <c r="I1919" s="46"/>
    </row>
    <row r="1920" spans="8:9" x14ac:dyDescent="0.25">
      <c r="H1920" s="46"/>
      <c r="I1920" s="46"/>
    </row>
    <row r="1921" spans="8:9" x14ac:dyDescent="0.25">
      <c r="H1921" s="46"/>
      <c r="I1921" s="46"/>
    </row>
    <row r="1922" spans="8:9" x14ac:dyDescent="0.25">
      <c r="H1922" s="46"/>
      <c r="I1922" s="46"/>
    </row>
    <row r="1923" spans="8:9" x14ac:dyDescent="0.25">
      <c r="H1923" s="46"/>
      <c r="I1923" s="46"/>
    </row>
    <row r="1924" spans="8:9" x14ac:dyDescent="0.25">
      <c r="H1924" s="46"/>
      <c r="I1924" s="46"/>
    </row>
    <row r="1925" spans="8:9" x14ac:dyDescent="0.25">
      <c r="H1925" s="46"/>
      <c r="I1925" s="46"/>
    </row>
    <row r="1926" spans="8:9" x14ac:dyDescent="0.25">
      <c r="H1926" s="46"/>
      <c r="I1926" s="46"/>
    </row>
    <row r="1927" spans="8:9" x14ac:dyDescent="0.25">
      <c r="H1927" s="46"/>
      <c r="I1927" s="46"/>
    </row>
    <row r="1928" spans="8:9" x14ac:dyDescent="0.25">
      <c r="H1928" s="46"/>
      <c r="I1928" s="46"/>
    </row>
    <row r="1929" spans="8:9" x14ac:dyDescent="0.25">
      <c r="H1929" s="46"/>
      <c r="I1929" s="46"/>
    </row>
    <row r="1930" spans="8:9" x14ac:dyDescent="0.25">
      <c r="H1930" s="46"/>
      <c r="I1930" s="46"/>
    </row>
    <row r="1931" spans="8:9" x14ac:dyDescent="0.25">
      <c r="H1931" s="46"/>
      <c r="I1931" s="46"/>
    </row>
    <row r="1932" spans="8:9" x14ac:dyDescent="0.25">
      <c r="H1932" s="46"/>
      <c r="I1932" s="46"/>
    </row>
    <row r="1933" spans="8:9" x14ac:dyDescent="0.25">
      <c r="H1933" s="46"/>
      <c r="I1933" s="46"/>
    </row>
    <row r="1934" spans="8:9" x14ac:dyDescent="0.25">
      <c r="H1934" s="46"/>
      <c r="I1934" s="46"/>
    </row>
    <row r="1935" spans="8:9" x14ac:dyDescent="0.25">
      <c r="H1935" s="46"/>
      <c r="I1935" s="46"/>
    </row>
    <row r="1936" spans="8:9" x14ac:dyDescent="0.25">
      <c r="H1936" s="46"/>
      <c r="I1936" s="46"/>
    </row>
    <row r="1937" spans="8:9" x14ac:dyDescent="0.25">
      <c r="H1937" s="46"/>
      <c r="I1937" s="46"/>
    </row>
    <row r="1938" spans="8:9" x14ac:dyDescent="0.25">
      <c r="H1938" s="46"/>
      <c r="I1938" s="46"/>
    </row>
    <row r="1939" spans="8:9" x14ac:dyDescent="0.25">
      <c r="H1939" s="46"/>
      <c r="I1939" s="46"/>
    </row>
    <row r="1940" spans="8:9" x14ac:dyDescent="0.25">
      <c r="H1940" s="46"/>
      <c r="I1940" s="46"/>
    </row>
    <row r="1941" spans="8:9" x14ac:dyDescent="0.25">
      <c r="H1941" s="46"/>
      <c r="I1941" s="46"/>
    </row>
    <row r="1942" spans="8:9" x14ac:dyDescent="0.25">
      <c r="H1942" s="46"/>
      <c r="I1942" s="46"/>
    </row>
    <row r="1943" spans="8:9" x14ac:dyDescent="0.25">
      <c r="H1943" s="46"/>
      <c r="I1943" s="46"/>
    </row>
    <row r="1944" spans="8:9" x14ac:dyDescent="0.25">
      <c r="H1944" s="46"/>
      <c r="I1944" s="46"/>
    </row>
    <row r="1945" spans="8:9" x14ac:dyDescent="0.25">
      <c r="H1945" s="46"/>
      <c r="I1945" s="46"/>
    </row>
    <row r="1946" spans="8:9" x14ac:dyDescent="0.25">
      <c r="H1946" s="46"/>
      <c r="I1946" s="46"/>
    </row>
    <row r="1947" spans="8:9" x14ac:dyDescent="0.25">
      <c r="H1947" s="46"/>
      <c r="I1947" s="46"/>
    </row>
    <row r="1948" spans="8:9" x14ac:dyDescent="0.25">
      <c r="H1948" s="46"/>
      <c r="I1948" s="46"/>
    </row>
    <row r="1949" spans="8:9" x14ac:dyDescent="0.25">
      <c r="H1949" s="46"/>
      <c r="I1949" s="46"/>
    </row>
    <row r="1950" spans="8:9" x14ac:dyDescent="0.25">
      <c r="H1950" s="46"/>
      <c r="I1950" s="46"/>
    </row>
    <row r="1951" spans="8:9" x14ac:dyDescent="0.25">
      <c r="H1951" s="46"/>
      <c r="I1951" s="46"/>
    </row>
    <row r="1952" spans="8:9" x14ac:dyDescent="0.25">
      <c r="H1952" s="46"/>
      <c r="I1952" s="46"/>
    </row>
    <row r="1953" spans="8:9" x14ac:dyDescent="0.25">
      <c r="H1953" s="46"/>
      <c r="I1953" s="46"/>
    </row>
    <row r="1954" spans="8:9" x14ac:dyDescent="0.25">
      <c r="H1954" s="46"/>
      <c r="I1954" s="46"/>
    </row>
    <row r="1955" spans="8:9" x14ac:dyDescent="0.25">
      <c r="H1955" s="46"/>
      <c r="I1955" s="46"/>
    </row>
    <row r="1956" spans="8:9" x14ac:dyDescent="0.25">
      <c r="H1956" s="46"/>
      <c r="I1956" s="46"/>
    </row>
    <row r="1957" spans="8:9" x14ac:dyDescent="0.25">
      <c r="H1957" s="46"/>
      <c r="I1957" s="46"/>
    </row>
    <row r="1958" spans="8:9" x14ac:dyDescent="0.25">
      <c r="H1958" s="46"/>
      <c r="I1958" s="46"/>
    </row>
    <row r="1959" spans="8:9" x14ac:dyDescent="0.25">
      <c r="H1959" s="46"/>
      <c r="I1959" s="46"/>
    </row>
    <row r="1960" spans="8:9" x14ac:dyDescent="0.25">
      <c r="H1960" s="46"/>
      <c r="I1960" s="46"/>
    </row>
    <row r="1961" spans="8:9" x14ac:dyDescent="0.25">
      <c r="H1961" s="46"/>
      <c r="I1961" s="46"/>
    </row>
    <row r="1962" spans="8:9" x14ac:dyDescent="0.25">
      <c r="H1962" s="46"/>
      <c r="I1962" s="46"/>
    </row>
    <row r="1963" spans="8:9" x14ac:dyDescent="0.25">
      <c r="H1963" s="46"/>
      <c r="I1963" s="46"/>
    </row>
    <row r="1964" spans="8:9" x14ac:dyDescent="0.25">
      <c r="H1964" s="46"/>
      <c r="I1964" s="46"/>
    </row>
    <row r="1965" spans="8:9" x14ac:dyDescent="0.25">
      <c r="H1965" s="46"/>
      <c r="I1965" s="46"/>
    </row>
    <row r="1966" spans="8:9" x14ac:dyDescent="0.25">
      <c r="H1966" s="46"/>
      <c r="I1966" s="46"/>
    </row>
    <row r="1967" spans="8:9" x14ac:dyDescent="0.25">
      <c r="H1967" s="46"/>
      <c r="I1967" s="46"/>
    </row>
    <row r="1968" spans="8:9" x14ac:dyDescent="0.25">
      <c r="H1968" s="46"/>
      <c r="I1968" s="46"/>
    </row>
    <row r="1969" spans="8:9" x14ac:dyDescent="0.25">
      <c r="H1969" s="46"/>
      <c r="I1969" s="46"/>
    </row>
    <row r="1970" spans="8:9" x14ac:dyDescent="0.25">
      <c r="H1970" s="46"/>
      <c r="I1970" s="46"/>
    </row>
    <row r="1971" spans="8:9" x14ac:dyDescent="0.25">
      <c r="H1971" s="46"/>
      <c r="I1971" s="46"/>
    </row>
    <row r="1972" spans="8:9" x14ac:dyDescent="0.25">
      <c r="H1972" s="46"/>
      <c r="I1972" s="46"/>
    </row>
    <row r="1973" spans="8:9" x14ac:dyDescent="0.25">
      <c r="H1973" s="46"/>
      <c r="I1973" s="46"/>
    </row>
    <row r="1974" spans="8:9" x14ac:dyDescent="0.25">
      <c r="H1974" s="46"/>
      <c r="I1974" s="46"/>
    </row>
    <row r="1975" spans="8:9" x14ac:dyDescent="0.25">
      <c r="H1975" s="46"/>
      <c r="I1975" s="46"/>
    </row>
    <row r="1976" spans="8:9" x14ac:dyDescent="0.25">
      <c r="H1976" s="46"/>
      <c r="I1976" s="46"/>
    </row>
    <row r="1977" spans="8:9" x14ac:dyDescent="0.25">
      <c r="H1977" s="46"/>
      <c r="I1977" s="46"/>
    </row>
    <row r="1978" spans="8:9" x14ac:dyDescent="0.25">
      <c r="H1978" s="46"/>
      <c r="I1978" s="46"/>
    </row>
    <row r="1979" spans="8:9" x14ac:dyDescent="0.25">
      <c r="H1979" s="46"/>
      <c r="I1979" s="46"/>
    </row>
    <row r="1980" spans="8:9" x14ac:dyDescent="0.25">
      <c r="H1980" s="46"/>
      <c r="I1980" s="46"/>
    </row>
    <row r="1981" spans="8:9" x14ac:dyDescent="0.25">
      <c r="H1981" s="46"/>
      <c r="I1981" s="46"/>
    </row>
    <row r="1982" spans="8:9" x14ac:dyDescent="0.25">
      <c r="H1982" s="46"/>
      <c r="I1982" s="46"/>
    </row>
    <row r="1983" spans="8:9" x14ac:dyDescent="0.25">
      <c r="H1983" s="46"/>
      <c r="I1983" s="46"/>
    </row>
    <row r="1984" spans="8:9" x14ac:dyDescent="0.25">
      <c r="H1984" s="46"/>
      <c r="I1984" s="46"/>
    </row>
    <row r="1985" spans="8:9" x14ac:dyDescent="0.25">
      <c r="H1985" s="46"/>
      <c r="I1985" s="46"/>
    </row>
    <row r="1986" spans="8:9" x14ac:dyDescent="0.25">
      <c r="H1986" s="46"/>
      <c r="I1986" s="46"/>
    </row>
    <row r="1987" spans="8:9" x14ac:dyDescent="0.25">
      <c r="H1987" s="46"/>
      <c r="I1987" s="46"/>
    </row>
    <row r="1988" spans="8:9" x14ac:dyDescent="0.25">
      <c r="H1988" s="46"/>
      <c r="I1988" s="46"/>
    </row>
    <row r="1989" spans="8:9" x14ac:dyDescent="0.25">
      <c r="H1989" s="46"/>
      <c r="I1989" s="46"/>
    </row>
    <row r="1990" spans="8:9" x14ac:dyDescent="0.25">
      <c r="H1990" s="46"/>
      <c r="I1990" s="46"/>
    </row>
    <row r="1991" spans="8:9" x14ac:dyDescent="0.25">
      <c r="H1991" s="46"/>
      <c r="I1991" s="46"/>
    </row>
    <row r="1992" spans="8:9" x14ac:dyDescent="0.25">
      <c r="H1992" s="46"/>
      <c r="I1992" s="46"/>
    </row>
    <row r="1993" spans="8:9" x14ac:dyDescent="0.25">
      <c r="H1993" s="46"/>
      <c r="I1993" s="46"/>
    </row>
    <row r="1994" spans="8:9" x14ac:dyDescent="0.25">
      <c r="H1994" s="46"/>
      <c r="I1994" s="46"/>
    </row>
    <row r="1995" spans="8:9" x14ac:dyDescent="0.25">
      <c r="H1995" s="46"/>
      <c r="I1995" s="46"/>
    </row>
    <row r="1996" spans="8:9" x14ac:dyDescent="0.25">
      <c r="H1996" s="46"/>
      <c r="I1996" s="46"/>
    </row>
    <row r="1997" spans="8:9" x14ac:dyDescent="0.25">
      <c r="H1997" s="46"/>
      <c r="I1997" s="46"/>
    </row>
    <row r="1998" spans="8:9" x14ac:dyDescent="0.25">
      <c r="H1998" s="46"/>
      <c r="I1998" s="46"/>
    </row>
    <row r="1999" spans="8:9" x14ac:dyDescent="0.25">
      <c r="H1999" s="46"/>
      <c r="I1999" s="46"/>
    </row>
    <row r="2000" spans="8:9" x14ac:dyDescent="0.25">
      <c r="H2000" s="46"/>
      <c r="I2000" s="46"/>
    </row>
    <row r="2001" spans="8:9" x14ac:dyDescent="0.25">
      <c r="H2001" s="46"/>
      <c r="I2001" s="46"/>
    </row>
    <row r="2002" spans="8:9" x14ac:dyDescent="0.25">
      <c r="H2002" s="46"/>
      <c r="I2002" s="46"/>
    </row>
    <row r="2003" spans="8:9" x14ac:dyDescent="0.25">
      <c r="H2003" s="46"/>
      <c r="I2003" s="46"/>
    </row>
    <row r="2004" spans="8:9" x14ac:dyDescent="0.25">
      <c r="H2004" s="46"/>
      <c r="I2004" s="46"/>
    </row>
    <row r="2005" spans="8:9" x14ac:dyDescent="0.25">
      <c r="H2005" s="46"/>
      <c r="I2005" s="46"/>
    </row>
    <row r="2006" spans="8:9" x14ac:dyDescent="0.25">
      <c r="H2006" s="46"/>
      <c r="I2006" s="46"/>
    </row>
    <row r="2007" spans="8:9" x14ac:dyDescent="0.25">
      <c r="H2007" s="46"/>
      <c r="I2007" s="46"/>
    </row>
    <row r="2008" spans="8:9" x14ac:dyDescent="0.25">
      <c r="H2008" s="46"/>
      <c r="I2008" s="46"/>
    </row>
    <row r="2009" spans="8:9" x14ac:dyDescent="0.25">
      <c r="H2009" s="46"/>
      <c r="I2009" s="46"/>
    </row>
    <row r="2010" spans="8:9" x14ac:dyDescent="0.25">
      <c r="H2010" s="46"/>
      <c r="I2010" s="46"/>
    </row>
    <row r="2011" spans="8:9" x14ac:dyDescent="0.25">
      <c r="H2011" s="46"/>
      <c r="I2011" s="46"/>
    </row>
    <row r="2012" spans="8:9" x14ac:dyDescent="0.25">
      <c r="H2012" s="46"/>
      <c r="I2012" s="46"/>
    </row>
    <row r="2013" spans="8:9" x14ac:dyDescent="0.25">
      <c r="H2013" s="46"/>
      <c r="I2013" s="46"/>
    </row>
    <row r="2014" spans="8:9" x14ac:dyDescent="0.25">
      <c r="H2014" s="46"/>
      <c r="I2014" s="46"/>
    </row>
    <row r="2015" spans="8:9" x14ac:dyDescent="0.25">
      <c r="H2015" s="46"/>
      <c r="I2015" s="46"/>
    </row>
    <row r="2016" spans="8:9" x14ac:dyDescent="0.25">
      <c r="H2016" s="46"/>
      <c r="I2016" s="46"/>
    </row>
    <row r="2017" spans="8:9" x14ac:dyDescent="0.25">
      <c r="H2017" s="46"/>
      <c r="I2017" s="46"/>
    </row>
    <row r="2018" spans="8:9" x14ac:dyDescent="0.25">
      <c r="H2018" s="46"/>
      <c r="I2018" s="46"/>
    </row>
    <row r="2019" spans="8:9" x14ac:dyDescent="0.25">
      <c r="H2019" s="46"/>
      <c r="I2019" s="46"/>
    </row>
    <row r="2020" spans="8:9" x14ac:dyDescent="0.25">
      <c r="H2020" s="46"/>
      <c r="I2020" s="46"/>
    </row>
    <row r="2021" spans="8:9" x14ac:dyDescent="0.25">
      <c r="H2021" s="46"/>
      <c r="I2021" s="46"/>
    </row>
    <row r="2022" spans="8:9" x14ac:dyDescent="0.25">
      <c r="H2022" s="46"/>
      <c r="I2022" s="46"/>
    </row>
    <row r="2023" spans="8:9" x14ac:dyDescent="0.25">
      <c r="H2023" s="46"/>
      <c r="I2023" s="46"/>
    </row>
    <row r="2024" spans="8:9" x14ac:dyDescent="0.25">
      <c r="H2024" s="46"/>
      <c r="I2024" s="46"/>
    </row>
    <row r="2025" spans="8:9" x14ac:dyDescent="0.25">
      <c r="H2025" s="46"/>
      <c r="I2025" s="46"/>
    </row>
    <row r="2026" spans="8:9" x14ac:dyDescent="0.25">
      <c r="H2026" s="46"/>
      <c r="I2026" s="46"/>
    </row>
    <row r="2027" spans="8:9" x14ac:dyDescent="0.25">
      <c r="H2027" s="46"/>
      <c r="I2027" s="46"/>
    </row>
    <row r="2028" spans="8:9" x14ac:dyDescent="0.25">
      <c r="H2028" s="46"/>
      <c r="I2028" s="46"/>
    </row>
    <row r="2029" spans="8:9" x14ac:dyDescent="0.25">
      <c r="H2029" s="46"/>
      <c r="I2029" s="46"/>
    </row>
    <row r="2030" spans="8:9" x14ac:dyDescent="0.25">
      <c r="H2030" s="46"/>
      <c r="I2030" s="46"/>
    </row>
    <row r="2031" spans="8:9" x14ac:dyDescent="0.25">
      <c r="H2031" s="46"/>
      <c r="I2031" s="46"/>
    </row>
    <row r="2032" spans="8:9" x14ac:dyDescent="0.25">
      <c r="H2032" s="46"/>
      <c r="I2032" s="46"/>
    </row>
    <row r="2033" spans="8:9" x14ac:dyDescent="0.25">
      <c r="H2033" s="46"/>
      <c r="I2033" s="46"/>
    </row>
    <row r="2034" spans="8:9" x14ac:dyDescent="0.25">
      <c r="H2034" s="46"/>
      <c r="I2034" s="46"/>
    </row>
    <row r="2035" spans="8:9" x14ac:dyDescent="0.25">
      <c r="H2035" s="46"/>
      <c r="I2035" s="46"/>
    </row>
    <row r="2036" spans="8:9" x14ac:dyDescent="0.25">
      <c r="H2036" s="46"/>
      <c r="I2036" s="46"/>
    </row>
    <row r="2037" spans="8:9" x14ac:dyDescent="0.25">
      <c r="H2037" s="46"/>
      <c r="I2037" s="46"/>
    </row>
    <row r="2038" spans="8:9" x14ac:dyDescent="0.25">
      <c r="H2038" s="46"/>
      <c r="I2038" s="46"/>
    </row>
    <row r="2039" spans="8:9" x14ac:dyDescent="0.25">
      <c r="H2039" s="46"/>
      <c r="I2039" s="46"/>
    </row>
    <row r="2040" spans="8:9" x14ac:dyDescent="0.25">
      <c r="H2040" s="46"/>
      <c r="I2040" s="46"/>
    </row>
    <row r="2041" spans="8:9" x14ac:dyDescent="0.25">
      <c r="H2041" s="46"/>
      <c r="I2041" s="46"/>
    </row>
    <row r="2042" spans="8:9" x14ac:dyDescent="0.25">
      <c r="H2042" s="46"/>
      <c r="I2042" s="46"/>
    </row>
    <row r="2043" spans="8:9" x14ac:dyDescent="0.25">
      <c r="H2043" s="46"/>
      <c r="I2043" s="46"/>
    </row>
    <row r="2044" spans="8:9" x14ac:dyDescent="0.25">
      <c r="H2044" s="46"/>
      <c r="I2044" s="46"/>
    </row>
    <row r="2045" spans="8:9" x14ac:dyDescent="0.25">
      <c r="H2045" s="46"/>
      <c r="I2045" s="46"/>
    </row>
    <row r="2046" spans="8:9" x14ac:dyDescent="0.25">
      <c r="H2046" s="46"/>
      <c r="I2046" s="46"/>
    </row>
    <row r="2047" spans="8:9" x14ac:dyDescent="0.25">
      <c r="H2047" s="46"/>
      <c r="I2047" s="46"/>
    </row>
    <row r="2048" spans="8:9" x14ac:dyDescent="0.25">
      <c r="H2048" s="46"/>
      <c r="I2048" s="46"/>
    </row>
    <row r="2049" spans="8:9" x14ac:dyDescent="0.25">
      <c r="H2049" s="46"/>
      <c r="I2049" s="46"/>
    </row>
    <row r="2050" spans="8:9" x14ac:dyDescent="0.25">
      <c r="H2050" s="46"/>
      <c r="I2050" s="46"/>
    </row>
    <row r="2051" spans="8:9" x14ac:dyDescent="0.25">
      <c r="H2051" s="46"/>
      <c r="I2051" s="46"/>
    </row>
    <row r="2052" spans="8:9" x14ac:dyDescent="0.25">
      <c r="H2052" s="46"/>
      <c r="I2052" s="46"/>
    </row>
    <row r="2053" spans="8:9" x14ac:dyDescent="0.25">
      <c r="H2053" s="46"/>
      <c r="I2053" s="46"/>
    </row>
    <row r="2054" spans="8:9" x14ac:dyDescent="0.25">
      <c r="H2054" s="46"/>
      <c r="I2054" s="46"/>
    </row>
    <row r="2055" spans="8:9" x14ac:dyDescent="0.25">
      <c r="H2055" s="46"/>
      <c r="I2055" s="46"/>
    </row>
    <row r="2056" spans="8:9" x14ac:dyDescent="0.25">
      <c r="H2056" s="46"/>
      <c r="I2056" s="46"/>
    </row>
    <row r="2057" spans="8:9" x14ac:dyDescent="0.25">
      <c r="H2057" s="46"/>
      <c r="I2057" s="46"/>
    </row>
    <row r="2058" spans="8:9" x14ac:dyDescent="0.25">
      <c r="H2058" s="46"/>
      <c r="I2058" s="46"/>
    </row>
    <row r="2059" spans="8:9" x14ac:dyDescent="0.25">
      <c r="H2059" s="46"/>
      <c r="I2059" s="46"/>
    </row>
    <row r="2060" spans="8:9" x14ac:dyDescent="0.25">
      <c r="H2060" s="46"/>
      <c r="I2060" s="46"/>
    </row>
    <row r="2061" spans="8:9" x14ac:dyDescent="0.25">
      <c r="H2061" s="46"/>
      <c r="I2061" s="46"/>
    </row>
    <row r="2062" spans="8:9" x14ac:dyDescent="0.25">
      <c r="H2062" s="46"/>
      <c r="I2062" s="46"/>
    </row>
    <row r="2063" spans="8:9" x14ac:dyDescent="0.25">
      <c r="H2063" s="46"/>
      <c r="I2063" s="46"/>
    </row>
    <row r="2064" spans="8:9" x14ac:dyDescent="0.25">
      <c r="H2064" s="46"/>
      <c r="I2064" s="46"/>
    </row>
    <row r="2065" spans="8:9" x14ac:dyDescent="0.25">
      <c r="H2065" s="46"/>
      <c r="I2065" s="46"/>
    </row>
    <row r="2066" spans="8:9" x14ac:dyDescent="0.25">
      <c r="H2066" s="46"/>
      <c r="I2066" s="46"/>
    </row>
    <row r="2067" spans="8:9" x14ac:dyDescent="0.25">
      <c r="H2067" s="46"/>
      <c r="I2067" s="46"/>
    </row>
    <row r="2068" spans="8:9" x14ac:dyDescent="0.25">
      <c r="H2068" s="46"/>
      <c r="I2068" s="46"/>
    </row>
    <row r="2069" spans="8:9" x14ac:dyDescent="0.25">
      <c r="H2069" s="46"/>
      <c r="I2069" s="46"/>
    </row>
    <row r="2070" spans="8:9" x14ac:dyDescent="0.25">
      <c r="H2070" s="46"/>
      <c r="I2070" s="46"/>
    </row>
    <row r="2071" spans="8:9" x14ac:dyDescent="0.25">
      <c r="H2071" s="46"/>
      <c r="I2071" s="46"/>
    </row>
    <row r="2072" spans="8:9" x14ac:dyDescent="0.25">
      <c r="H2072" s="46"/>
      <c r="I2072" s="46"/>
    </row>
    <row r="2073" spans="8:9" x14ac:dyDescent="0.25">
      <c r="H2073" s="46"/>
      <c r="I2073" s="46"/>
    </row>
    <row r="2074" spans="8:9" x14ac:dyDescent="0.25">
      <c r="H2074" s="46"/>
      <c r="I2074" s="46"/>
    </row>
    <row r="2075" spans="8:9" x14ac:dyDescent="0.25">
      <c r="H2075" s="46"/>
      <c r="I2075" s="46"/>
    </row>
    <row r="2076" spans="8:9" x14ac:dyDescent="0.25">
      <c r="H2076" s="46"/>
      <c r="I2076" s="46"/>
    </row>
    <row r="2077" spans="8:9" x14ac:dyDescent="0.25">
      <c r="H2077" s="46"/>
      <c r="I2077" s="46"/>
    </row>
    <row r="2078" spans="8:9" x14ac:dyDescent="0.25">
      <c r="H2078" s="46"/>
      <c r="I2078" s="46"/>
    </row>
    <row r="2079" spans="8:9" x14ac:dyDescent="0.25">
      <c r="H2079" s="46"/>
      <c r="I2079" s="46"/>
    </row>
    <row r="2080" spans="8:9" x14ac:dyDescent="0.25">
      <c r="H2080" s="46"/>
      <c r="I2080" s="46"/>
    </row>
    <row r="2081" spans="8:9" x14ac:dyDescent="0.25">
      <c r="H2081" s="46"/>
      <c r="I2081" s="46"/>
    </row>
    <row r="2082" spans="8:9" x14ac:dyDescent="0.25">
      <c r="H2082" s="46"/>
      <c r="I2082" s="46"/>
    </row>
    <row r="2083" spans="8:9" x14ac:dyDescent="0.25">
      <c r="H2083" s="46"/>
      <c r="I2083" s="46"/>
    </row>
    <row r="2084" spans="8:9" x14ac:dyDescent="0.25">
      <c r="H2084" s="46"/>
      <c r="I2084" s="46"/>
    </row>
    <row r="2085" spans="8:9" x14ac:dyDescent="0.25">
      <c r="H2085" s="46"/>
      <c r="I2085" s="46"/>
    </row>
    <row r="2086" spans="8:9" x14ac:dyDescent="0.25">
      <c r="H2086" s="46"/>
      <c r="I2086" s="46"/>
    </row>
    <row r="2087" spans="8:9" x14ac:dyDescent="0.25">
      <c r="H2087" s="46"/>
      <c r="I2087" s="46"/>
    </row>
    <row r="2088" spans="8:9" x14ac:dyDescent="0.25">
      <c r="H2088" s="46"/>
      <c r="I2088" s="46"/>
    </row>
    <row r="2089" spans="8:9" x14ac:dyDescent="0.25">
      <c r="H2089" s="46"/>
      <c r="I2089" s="46"/>
    </row>
    <row r="2090" spans="8:9" x14ac:dyDescent="0.25">
      <c r="H2090" s="46"/>
      <c r="I2090" s="46"/>
    </row>
    <row r="2091" spans="8:9" x14ac:dyDescent="0.25">
      <c r="H2091" s="46"/>
      <c r="I2091" s="46"/>
    </row>
    <row r="2092" spans="8:9" x14ac:dyDescent="0.25">
      <c r="H2092" s="46"/>
      <c r="I2092" s="46"/>
    </row>
    <row r="2093" spans="8:9" x14ac:dyDescent="0.25">
      <c r="H2093" s="46"/>
      <c r="I2093" s="46"/>
    </row>
    <row r="2094" spans="8:9" x14ac:dyDescent="0.25">
      <c r="H2094" s="46"/>
      <c r="I2094" s="46"/>
    </row>
    <row r="2095" spans="8:9" x14ac:dyDescent="0.25">
      <c r="H2095" s="46"/>
      <c r="I2095" s="46"/>
    </row>
    <row r="2096" spans="8:9" x14ac:dyDescent="0.25">
      <c r="H2096" s="46"/>
      <c r="I2096" s="46"/>
    </row>
    <row r="2097" spans="8:9" x14ac:dyDescent="0.25">
      <c r="H2097" s="46"/>
      <c r="I2097" s="46"/>
    </row>
    <row r="2098" spans="8:9" x14ac:dyDescent="0.25">
      <c r="H2098" s="46"/>
      <c r="I2098" s="46"/>
    </row>
    <row r="2099" spans="8:9" x14ac:dyDescent="0.25">
      <c r="H2099" s="46"/>
      <c r="I2099" s="46"/>
    </row>
    <row r="2100" spans="8:9" x14ac:dyDescent="0.25">
      <c r="H2100" s="46"/>
      <c r="I2100" s="46"/>
    </row>
    <row r="2101" spans="8:9" x14ac:dyDescent="0.25">
      <c r="H2101" s="46"/>
      <c r="I2101" s="46"/>
    </row>
    <row r="2102" spans="8:9" x14ac:dyDescent="0.25">
      <c r="H2102" s="46"/>
      <c r="I2102" s="46"/>
    </row>
    <row r="2103" spans="8:9" x14ac:dyDescent="0.25">
      <c r="H2103" s="46"/>
      <c r="I2103" s="46"/>
    </row>
    <row r="2104" spans="8:9" x14ac:dyDescent="0.25">
      <c r="H2104" s="46"/>
      <c r="I2104" s="46"/>
    </row>
    <row r="2105" spans="8:9" x14ac:dyDescent="0.25">
      <c r="H2105" s="46"/>
      <c r="I2105" s="46"/>
    </row>
    <row r="2106" spans="8:9" x14ac:dyDescent="0.25">
      <c r="H2106" s="46"/>
      <c r="I2106" s="46"/>
    </row>
    <row r="2107" spans="8:9" x14ac:dyDescent="0.25">
      <c r="H2107" s="46"/>
      <c r="I2107" s="46"/>
    </row>
    <row r="2108" spans="8:9" x14ac:dyDescent="0.25">
      <c r="H2108" s="46"/>
      <c r="I2108" s="46"/>
    </row>
    <row r="2109" spans="8:9" x14ac:dyDescent="0.25">
      <c r="H2109" s="46"/>
      <c r="I2109" s="46"/>
    </row>
    <row r="2110" spans="8:9" x14ac:dyDescent="0.25">
      <c r="H2110" s="46"/>
      <c r="I2110" s="46"/>
    </row>
    <row r="2111" spans="8:9" x14ac:dyDescent="0.25">
      <c r="H2111" s="46"/>
      <c r="I2111" s="46"/>
    </row>
    <row r="2112" spans="8:9" x14ac:dyDescent="0.25">
      <c r="H2112" s="46"/>
      <c r="I2112" s="46"/>
    </row>
    <row r="2113" spans="8:9" x14ac:dyDescent="0.25">
      <c r="H2113" s="46"/>
      <c r="I2113" s="46"/>
    </row>
    <row r="2114" spans="8:9" x14ac:dyDescent="0.25">
      <c r="H2114" s="46"/>
      <c r="I2114" s="46"/>
    </row>
    <row r="2115" spans="8:9" x14ac:dyDescent="0.25">
      <c r="H2115" s="46"/>
      <c r="I2115" s="46"/>
    </row>
    <row r="2116" spans="8:9" x14ac:dyDescent="0.25">
      <c r="H2116" s="46"/>
      <c r="I2116" s="46"/>
    </row>
    <row r="2117" spans="8:9" x14ac:dyDescent="0.25">
      <c r="H2117" s="46"/>
      <c r="I2117" s="46"/>
    </row>
    <row r="2118" spans="8:9" x14ac:dyDescent="0.25">
      <c r="H2118" s="46"/>
      <c r="I2118" s="46"/>
    </row>
    <row r="2119" spans="8:9" x14ac:dyDescent="0.25">
      <c r="H2119" s="46"/>
      <c r="I2119" s="46"/>
    </row>
    <row r="2120" spans="8:9" x14ac:dyDescent="0.25">
      <c r="H2120" s="46"/>
      <c r="I2120" s="46"/>
    </row>
    <row r="2121" spans="8:9" x14ac:dyDescent="0.25">
      <c r="H2121" s="46"/>
      <c r="I2121" s="46"/>
    </row>
    <row r="2122" spans="8:9" x14ac:dyDescent="0.25">
      <c r="H2122" s="46"/>
      <c r="I2122" s="46"/>
    </row>
    <row r="2123" spans="8:9" x14ac:dyDescent="0.25">
      <c r="H2123" s="46"/>
      <c r="I2123" s="46"/>
    </row>
    <row r="2124" spans="8:9" x14ac:dyDescent="0.25">
      <c r="H2124" s="46"/>
      <c r="I2124" s="46"/>
    </row>
    <row r="2125" spans="8:9" x14ac:dyDescent="0.25">
      <c r="H2125" s="46"/>
      <c r="I2125" s="46"/>
    </row>
    <row r="2126" spans="8:9" x14ac:dyDescent="0.25">
      <c r="H2126" s="46"/>
      <c r="I2126" s="46"/>
    </row>
    <row r="2127" spans="8:9" x14ac:dyDescent="0.25">
      <c r="H2127" s="46"/>
      <c r="I2127" s="46"/>
    </row>
    <row r="2128" spans="8:9" x14ac:dyDescent="0.25">
      <c r="H2128" s="46"/>
      <c r="I2128" s="46"/>
    </row>
    <row r="2129" spans="8:9" x14ac:dyDescent="0.25">
      <c r="H2129" s="46"/>
      <c r="I2129" s="46"/>
    </row>
    <row r="2130" spans="8:9" x14ac:dyDescent="0.25">
      <c r="H2130" s="46"/>
      <c r="I2130" s="46"/>
    </row>
    <row r="2131" spans="8:9" x14ac:dyDescent="0.25">
      <c r="H2131" s="46"/>
      <c r="I2131" s="46"/>
    </row>
    <row r="2132" spans="8:9" x14ac:dyDescent="0.25">
      <c r="H2132" s="46"/>
      <c r="I2132" s="46"/>
    </row>
    <row r="2133" spans="8:9" x14ac:dyDescent="0.25">
      <c r="H2133" s="46"/>
      <c r="I2133" s="46"/>
    </row>
    <row r="2134" spans="8:9" x14ac:dyDescent="0.25">
      <c r="H2134" s="46"/>
      <c r="I2134" s="46"/>
    </row>
    <row r="2135" spans="8:9" x14ac:dyDescent="0.25">
      <c r="H2135" s="46"/>
      <c r="I2135" s="46"/>
    </row>
    <row r="2136" spans="8:9" x14ac:dyDescent="0.25">
      <c r="H2136" s="46"/>
      <c r="I2136" s="46"/>
    </row>
    <row r="2137" spans="8:9" x14ac:dyDescent="0.25">
      <c r="H2137" s="46"/>
      <c r="I2137" s="46"/>
    </row>
    <row r="2138" spans="8:9" x14ac:dyDescent="0.25">
      <c r="H2138" s="46"/>
      <c r="I2138" s="46"/>
    </row>
    <row r="2139" spans="8:9" x14ac:dyDescent="0.25">
      <c r="H2139" s="46"/>
      <c r="I2139" s="46"/>
    </row>
    <row r="2140" spans="8:9" x14ac:dyDescent="0.25">
      <c r="H2140" s="46"/>
      <c r="I2140" s="46"/>
    </row>
    <row r="2141" spans="8:9" x14ac:dyDescent="0.25">
      <c r="H2141" s="46"/>
      <c r="I2141" s="46"/>
    </row>
    <row r="2142" spans="8:9" x14ac:dyDescent="0.25">
      <c r="H2142" s="46"/>
      <c r="I2142" s="46"/>
    </row>
    <row r="2143" spans="8:9" x14ac:dyDescent="0.25">
      <c r="H2143" s="46"/>
      <c r="I2143" s="46"/>
    </row>
    <row r="2144" spans="8:9" x14ac:dyDescent="0.25">
      <c r="H2144" s="46"/>
      <c r="I2144" s="46"/>
    </row>
    <row r="2145" spans="8:9" x14ac:dyDescent="0.25">
      <c r="H2145" s="46"/>
      <c r="I2145" s="46"/>
    </row>
    <row r="2146" spans="8:9" x14ac:dyDescent="0.25">
      <c r="H2146" s="46"/>
      <c r="I2146" s="46"/>
    </row>
    <row r="2147" spans="8:9" x14ac:dyDescent="0.25">
      <c r="H2147" s="46"/>
      <c r="I2147" s="46"/>
    </row>
    <row r="2148" spans="8:9" x14ac:dyDescent="0.25">
      <c r="H2148" s="46"/>
      <c r="I2148" s="46"/>
    </row>
    <row r="2149" spans="8:9" x14ac:dyDescent="0.25">
      <c r="H2149" s="46"/>
      <c r="I2149" s="46"/>
    </row>
    <row r="2150" spans="8:9" x14ac:dyDescent="0.25">
      <c r="H2150" s="46"/>
      <c r="I2150" s="46"/>
    </row>
    <row r="2151" spans="8:9" x14ac:dyDescent="0.25">
      <c r="H2151" s="46"/>
      <c r="I2151" s="46"/>
    </row>
    <row r="2152" spans="8:9" x14ac:dyDescent="0.25">
      <c r="H2152" s="46"/>
      <c r="I2152" s="46"/>
    </row>
    <row r="2153" spans="8:9" x14ac:dyDescent="0.25">
      <c r="H2153" s="46"/>
      <c r="I2153" s="46"/>
    </row>
    <row r="2154" spans="8:9" x14ac:dyDescent="0.25">
      <c r="H2154" s="46"/>
      <c r="I2154" s="46"/>
    </row>
    <row r="2155" spans="8:9" x14ac:dyDescent="0.25">
      <c r="H2155" s="46"/>
      <c r="I2155" s="46"/>
    </row>
    <row r="2156" spans="8:9" x14ac:dyDescent="0.25">
      <c r="H2156" s="46"/>
      <c r="I2156" s="46"/>
    </row>
    <row r="2157" spans="8:9" x14ac:dyDescent="0.25">
      <c r="H2157" s="46"/>
      <c r="I2157" s="46"/>
    </row>
    <row r="2158" spans="8:9" x14ac:dyDescent="0.25">
      <c r="H2158" s="46"/>
      <c r="I2158" s="46"/>
    </row>
    <row r="2159" spans="8:9" x14ac:dyDescent="0.25">
      <c r="H2159" s="46"/>
      <c r="I2159" s="46"/>
    </row>
    <row r="2160" spans="8:9" x14ac:dyDescent="0.25">
      <c r="H2160" s="46"/>
      <c r="I2160" s="46"/>
    </row>
    <row r="2161" spans="8:9" x14ac:dyDescent="0.25">
      <c r="H2161" s="46"/>
      <c r="I2161" s="46"/>
    </row>
    <row r="2162" spans="8:9" x14ac:dyDescent="0.25">
      <c r="H2162" s="46"/>
      <c r="I2162" s="46"/>
    </row>
    <row r="2163" spans="8:9" x14ac:dyDescent="0.25">
      <c r="H2163" s="46"/>
      <c r="I2163" s="46"/>
    </row>
    <row r="2164" spans="8:9" x14ac:dyDescent="0.25">
      <c r="H2164" s="46"/>
      <c r="I2164" s="46"/>
    </row>
    <row r="2165" spans="8:9" x14ac:dyDescent="0.25">
      <c r="H2165" s="46"/>
      <c r="I2165" s="46"/>
    </row>
    <row r="2166" spans="8:9" x14ac:dyDescent="0.25">
      <c r="H2166" s="46"/>
      <c r="I2166" s="46"/>
    </row>
    <row r="2167" spans="8:9" x14ac:dyDescent="0.25">
      <c r="H2167" s="46"/>
      <c r="I2167" s="46"/>
    </row>
    <row r="2168" spans="8:9" x14ac:dyDescent="0.25">
      <c r="H2168" s="46"/>
      <c r="I2168" s="46"/>
    </row>
    <row r="2169" spans="8:9" x14ac:dyDescent="0.25">
      <c r="H2169" s="46"/>
      <c r="I2169" s="46"/>
    </row>
    <row r="2170" spans="8:9" x14ac:dyDescent="0.25">
      <c r="H2170" s="46"/>
      <c r="I2170" s="46"/>
    </row>
    <row r="2171" spans="8:9" x14ac:dyDescent="0.25">
      <c r="H2171" s="46"/>
      <c r="I2171" s="46"/>
    </row>
    <row r="2172" spans="8:9" x14ac:dyDescent="0.25">
      <c r="H2172" s="46"/>
      <c r="I2172" s="46"/>
    </row>
    <row r="2173" spans="8:9" x14ac:dyDescent="0.25">
      <c r="H2173" s="46"/>
      <c r="I2173" s="46"/>
    </row>
    <row r="2174" spans="8:9" x14ac:dyDescent="0.25">
      <c r="H2174" s="46"/>
      <c r="I2174" s="46"/>
    </row>
    <row r="2175" spans="8:9" x14ac:dyDescent="0.25">
      <c r="H2175" s="46"/>
      <c r="I2175" s="46"/>
    </row>
    <row r="2176" spans="8:9" x14ac:dyDescent="0.25">
      <c r="H2176" s="46"/>
      <c r="I2176" s="46"/>
    </row>
    <row r="2177" spans="8:9" x14ac:dyDescent="0.25">
      <c r="H2177" s="46"/>
      <c r="I2177" s="46"/>
    </row>
    <row r="2178" spans="8:9" x14ac:dyDescent="0.25">
      <c r="H2178" s="46"/>
      <c r="I2178" s="46"/>
    </row>
    <row r="2179" spans="8:9" x14ac:dyDescent="0.25">
      <c r="H2179" s="46"/>
      <c r="I2179" s="46"/>
    </row>
    <row r="2180" spans="8:9" x14ac:dyDescent="0.25">
      <c r="H2180" s="46"/>
      <c r="I2180" s="46"/>
    </row>
    <row r="2181" spans="8:9" x14ac:dyDescent="0.25">
      <c r="H2181" s="46"/>
      <c r="I2181" s="46"/>
    </row>
    <row r="2182" spans="8:9" x14ac:dyDescent="0.25">
      <c r="H2182" s="46"/>
      <c r="I2182" s="46"/>
    </row>
    <row r="2183" spans="8:9" x14ac:dyDescent="0.25">
      <c r="H2183" s="46"/>
      <c r="I2183" s="46"/>
    </row>
    <row r="2184" spans="8:9" x14ac:dyDescent="0.25">
      <c r="H2184" s="46"/>
      <c r="I2184" s="46"/>
    </row>
    <row r="2185" spans="8:9" x14ac:dyDescent="0.25">
      <c r="H2185" s="46"/>
      <c r="I2185" s="46"/>
    </row>
    <row r="2186" spans="8:9" x14ac:dyDescent="0.25">
      <c r="H2186" s="46"/>
      <c r="I2186" s="46"/>
    </row>
    <row r="2187" spans="8:9" x14ac:dyDescent="0.25">
      <c r="H2187" s="46"/>
      <c r="I2187" s="46"/>
    </row>
    <row r="2188" spans="8:9" x14ac:dyDescent="0.25">
      <c r="H2188" s="46"/>
      <c r="I2188" s="46"/>
    </row>
    <row r="2189" spans="8:9" x14ac:dyDescent="0.25">
      <c r="H2189" s="46"/>
      <c r="I2189" s="46"/>
    </row>
    <row r="2190" spans="8:9" x14ac:dyDescent="0.25">
      <c r="H2190" s="46"/>
      <c r="I2190" s="46"/>
    </row>
    <row r="2191" spans="8:9" x14ac:dyDescent="0.25">
      <c r="H2191" s="46"/>
      <c r="I2191" s="46"/>
    </row>
    <row r="2192" spans="8:9" x14ac:dyDescent="0.25">
      <c r="H2192" s="46"/>
      <c r="I2192" s="46"/>
    </row>
    <row r="2193" spans="8:9" x14ac:dyDescent="0.25">
      <c r="H2193" s="46"/>
      <c r="I2193" s="46"/>
    </row>
    <row r="2194" spans="8:9" x14ac:dyDescent="0.25">
      <c r="H2194" s="46"/>
      <c r="I2194" s="46"/>
    </row>
    <row r="2195" spans="8:9" x14ac:dyDescent="0.25">
      <c r="H2195" s="46"/>
      <c r="I2195" s="46"/>
    </row>
    <row r="2196" spans="8:9" x14ac:dyDescent="0.25">
      <c r="H2196" s="46"/>
      <c r="I2196" s="46"/>
    </row>
    <row r="2197" spans="8:9" x14ac:dyDescent="0.25">
      <c r="H2197" s="46"/>
      <c r="I2197" s="46"/>
    </row>
    <row r="2198" spans="8:9" x14ac:dyDescent="0.25">
      <c r="H2198" s="46"/>
      <c r="I2198" s="46"/>
    </row>
    <row r="2199" spans="8:9" x14ac:dyDescent="0.25">
      <c r="H2199" s="46"/>
      <c r="I2199" s="46"/>
    </row>
    <row r="2200" spans="8:9" x14ac:dyDescent="0.25">
      <c r="H2200" s="46"/>
      <c r="I2200" s="46"/>
    </row>
    <row r="2201" spans="8:9" x14ac:dyDescent="0.25">
      <c r="H2201" s="46"/>
      <c r="I2201" s="46"/>
    </row>
    <row r="2202" spans="8:9" x14ac:dyDescent="0.25">
      <c r="H2202" s="46"/>
      <c r="I2202" s="46"/>
    </row>
    <row r="2203" spans="8:9" x14ac:dyDescent="0.25">
      <c r="H2203" s="46"/>
      <c r="I2203" s="46"/>
    </row>
    <row r="2204" spans="8:9" x14ac:dyDescent="0.25">
      <c r="H2204" s="46"/>
      <c r="I2204" s="46"/>
    </row>
    <row r="2205" spans="8:9" x14ac:dyDescent="0.25">
      <c r="H2205" s="46"/>
      <c r="I2205" s="46"/>
    </row>
    <row r="2206" spans="8:9" x14ac:dyDescent="0.25">
      <c r="H2206" s="46"/>
      <c r="I2206" s="46"/>
    </row>
    <row r="2207" spans="8:9" x14ac:dyDescent="0.25">
      <c r="H2207" s="46"/>
      <c r="I2207" s="46"/>
    </row>
    <row r="2208" spans="8:9" x14ac:dyDescent="0.25">
      <c r="H2208" s="46"/>
      <c r="I2208" s="46"/>
    </row>
    <row r="2209" spans="8:9" x14ac:dyDescent="0.25">
      <c r="H2209" s="46"/>
      <c r="I2209" s="46"/>
    </row>
    <row r="2210" spans="8:9" x14ac:dyDescent="0.25">
      <c r="H2210" s="46"/>
      <c r="I2210" s="46"/>
    </row>
    <row r="2211" spans="8:9" x14ac:dyDescent="0.25">
      <c r="H2211" s="46"/>
      <c r="I2211" s="46"/>
    </row>
    <row r="2212" spans="8:9" x14ac:dyDescent="0.25">
      <c r="H2212" s="46"/>
      <c r="I2212" s="46"/>
    </row>
    <row r="2213" spans="8:9" x14ac:dyDescent="0.25">
      <c r="H2213" s="46"/>
      <c r="I2213" s="46"/>
    </row>
    <row r="2214" spans="8:9" x14ac:dyDescent="0.25">
      <c r="H2214" s="46"/>
      <c r="I2214" s="46"/>
    </row>
    <row r="2215" spans="8:9" x14ac:dyDescent="0.25">
      <c r="H2215" s="46"/>
      <c r="I2215" s="46"/>
    </row>
    <row r="2216" spans="8:9" x14ac:dyDescent="0.25">
      <c r="H2216" s="46"/>
      <c r="I2216" s="46"/>
    </row>
    <row r="2217" spans="8:9" x14ac:dyDescent="0.25">
      <c r="H2217" s="46"/>
      <c r="I2217" s="46"/>
    </row>
    <row r="2218" spans="8:9" x14ac:dyDescent="0.25">
      <c r="H2218" s="46"/>
      <c r="I2218" s="46"/>
    </row>
    <row r="2219" spans="8:9" x14ac:dyDescent="0.25">
      <c r="H2219" s="46"/>
      <c r="I2219" s="46"/>
    </row>
    <row r="2220" spans="8:9" x14ac:dyDescent="0.25">
      <c r="H2220" s="46"/>
      <c r="I2220" s="46"/>
    </row>
    <row r="2221" spans="8:9" x14ac:dyDescent="0.25">
      <c r="H2221" s="46"/>
      <c r="I2221" s="46"/>
    </row>
    <row r="2222" spans="8:9" x14ac:dyDescent="0.25">
      <c r="H2222" s="46"/>
      <c r="I2222" s="46"/>
    </row>
    <row r="2223" spans="8:9" x14ac:dyDescent="0.25">
      <c r="H2223" s="46"/>
      <c r="I2223" s="46"/>
    </row>
    <row r="2224" spans="8:9" x14ac:dyDescent="0.25">
      <c r="H2224" s="46"/>
      <c r="I2224" s="46"/>
    </row>
    <row r="2225" spans="8:9" x14ac:dyDescent="0.25">
      <c r="H2225" s="46"/>
      <c r="I2225" s="46"/>
    </row>
    <row r="2226" spans="8:9" x14ac:dyDescent="0.25">
      <c r="H2226" s="46"/>
      <c r="I2226" s="46"/>
    </row>
    <row r="2227" spans="8:9" x14ac:dyDescent="0.25">
      <c r="H2227" s="46"/>
      <c r="I2227" s="46"/>
    </row>
    <row r="2228" spans="8:9" x14ac:dyDescent="0.25">
      <c r="H2228" s="46"/>
      <c r="I2228" s="46"/>
    </row>
    <row r="2229" spans="8:9" x14ac:dyDescent="0.25">
      <c r="H2229" s="46"/>
      <c r="I2229" s="46"/>
    </row>
    <row r="2230" spans="8:9" x14ac:dyDescent="0.25">
      <c r="H2230" s="46"/>
      <c r="I2230" s="46"/>
    </row>
    <row r="2231" spans="8:9" x14ac:dyDescent="0.25">
      <c r="H2231" s="46"/>
      <c r="I2231" s="46"/>
    </row>
    <row r="2232" spans="8:9" x14ac:dyDescent="0.25">
      <c r="H2232" s="46"/>
      <c r="I2232" s="46"/>
    </row>
    <row r="2233" spans="8:9" x14ac:dyDescent="0.25">
      <c r="H2233" s="46"/>
      <c r="I2233" s="46"/>
    </row>
    <row r="2234" spans="8:9" x14ac:dyDescent="0.25">
      <c r="H2234" s="46"/>
      <c r="I2234" s="46"/>
    </row>
    <row r="2235" spans="8:9" x14ac:dyDescent="0.25">
      <c r="H2235" s="46"/>
      <c r="I2235" s="46"/>
    </row>
    <row r="2236" spans="8:9" x14ac:dyDescent="0.25">
      <c r="H2236" s="46"/>
      <c r="I2236" s="46"/>
    </row>
    <row r="2237" spans="8:9" x14ac:dyDescent="0.25">
      <c r="H2237" s="46"/>
      <c r="I2237" s="46"/>
    </row>
    <row r="2238" spans="8:9" x14ac:dyDescent="0.25">
      <c r="H2238" s="46"/>
      <c r="I2238" s="46"/>
    </row>
    <row r="2239" spans="8:9" x14ac:dyDescent="0.25">
      <c r="H2239" s="46"/>
      <c r="I2239" s="46"/>
    </row>
    <row r="2240" spans="8:9" x14ac:dyDescent="0.25">
      <c r="H2240" s="46"/>
      <c r="I2240" s="46"/>
    </row>
    <row r="2241" spans="8:9" x14ac:dyDescent="0.25">
      <c r="H2241" s="46"/>
      <c r="I2241" s="46"/>
    </row>
    <row r="2242" spans="8:9" x14ac:dyDescent="0.25">
      <c r="H2242" s="46"/>
      <c r="I2242" s="46"/>
    </row>
    <row r="2243" spans="8:9" x14ac:dyDescent="0.25">
      <c r="H2243" s="46"/>
      <c r="I2243" s="46"/>
    </row>
    <row r="2244" spans="8:9" x14ac:dyDescent="0.25">
      <c r="H2244" s="46"/>
      <c r="I2244" s="46"/>
    </row>
    <row r="2245" spans="8:9" x14ac:dyDescent="0.25">
      <c r="H2245" s="46"/>
      <c r="I2245" s="46"/>
    </row>
    <row r="2246" spans="8:9" x14ac:dyDescent="0.25">
      <c r="H2246" s="46"/>
      <c r="I2246" s="46"/>
    </row>
    <row r="2247" spans="8:9" x14ac:dyDescent="0.25">
      <c r="H2247" s="46"/>
      <c r="I2247" s="46"/>
    </row>
    <row r="2248" spans="8:9" x14ac:dyDescent="0.25">
      <c r="H2248" s="46"/>
      <c r="I2248" s="46"/>
    </row>
    <row r="2249" spans="8:9" x14ac:dyDescent="0.25">
      <c r="H2249" s="46"/>
      <c r="I2249" s="46"/>
    </row>
    <row r="2250" spans="8:9" x14ac:dyDescent="0.25">
      <c r="H2250" s="46"/>
      <c r="I2250" s="46"/>
    </row>
    <row r="2251" spans="8:9" x14ac:dyDescent="0.25">
      <c r="H2251" s="46"/>
      <c r="I2251" s="46"/>
    </row>
    <row r="2252" spans="8:9" x14ac:dyDescent="0.25">
      <c r="H2252" s="46"/>
      <c r="I2252" s="46"/>
    </row>
    <row r="2253" spans="8:9" x14ac:dyDescent="0.25">
      <c r="H2253" s="46"/>
      <c r="I2253" s="46"/>
    </row>
    <row r="2254" spans="8:9" x14ac:dyDescent="0.25">
      <c r="H2254" s="46"/>
      <c r="I2254" s="46"/>
    </row>
    <row r="2255" spans="8:9" x14ac:dyDescent="0.25">
      <c r="H2255" s="46"/>
      <c r="I2255" s="46"/>
    </row>
    <row r="2256" spans="8:9" x14ac:dyDescent="0.25">
      <c r="H2256" s="46"/>
      <c r="I2256" s="46"/>
    </row>
    <row r="2257" spans="8:9" x14ac:dyDescent="0.25">
      <c r="H2257" s="46"/>
      <c r="I2257" s="46"/>
    </row>
    <row r="2258" spans="8:9" x14ac:dyDescent="0.25">
      <c r="H2258" s="46"/>
      <c r="I2258" s="46"/>
    </row>
    <row r="2259" spans="8:9" x14ac:dyDescent="0.25">
      <c r="H2259" s="46"/>
      <c r="I2259" s="46"/>
    </row>
    <row r="2260" spans="8:9" x14ac:dyDescent="0.25">
      <c r="H2260" s="46"/>
      <c r="I2260" s="46"/>
    </row>
    <row r="2261" spans="8:9" x14ac:dyDescent="0.25">
      <c r="H2261" s="46"/>
      <c r="I2261" s="46"/>
    </row>
    <row r="2262" spans="8:9" x14ac:dyDescent="0.25">
      <c r="H2262" s="46"/>
      <c r="I2262" s="46"/>
    </row>
    <row r="2263" spans="8:9" x14ac:dyDescent="0.25">
      <c r="H2263" s="46"/>
      <c r="I2263" s="46"/>
    </row>
    <row r="2264" spans="8:9" x14ac:dyDescent="0.25">
      <c r="H2264" s="46"/>
      <c r="I2264" s="46"/>
    </row>
    <row r="2265" spans="8:9" x14ac:dyDescent="0.25">
      <c r="H2265" s="46"/>
      <c r="I2265" s="46"/>
    </row>
    <row r="2266" spans="8:9" x14ac:dyDescent="0.25">
      <c r="H2266" s="46"/>
      <c r="I2266" s="46"/>
    </row>
    <row r="2267" spans="8:9" x14ac:dyDescent="0.25">
      <c r="H2267" s="46"/>
      <c r="I2267" s="46"/>
    </row>
    <row r="2268" spans="8:9" x14ac:dyDescent="0.25">
      <c r="H2268" s="46"/>
      <c r="I2268" s="46"/>
    </row>
    <row r="2269" spans="8:9" x14ac:dyDescent="0.25">
      <c r="H2269" s="46"/>
      <c r="I2269" s="46"/>
    </row>
    <row r="2270" spans="8:9" x14ac:dyDescent="0.25">
      <c r="H2270" s="46"/>
      <c r="I2270" s="46"/>
    </row>
    <row r="2271" spans="8:9" x14ac:dyDescent="0.25">
      <c r="H2271" s="46"/>
      <c r="I2271" s="46"/>
    </row>
    <row r="2272" spans="8:9" x14ac:dyDescent="0.25">
      <c r="H2272" s="46"/>
      <c r="I2272" s="46"/>
    </row>
    <row r="2273" spans="8:9" x14ac:dyDescent="0.25">
      <c r="H2273" s="46"/>
      <c r="I2273" s="46"/>
    </row>
    <row r="2274" spans="8:9" x14ac:dyDescent="0.25">
      <c r="H2274" s="46"/>
      <c r="I2274" s="46"/>
    </row>
    <row r="2275" spans="8:9" x14ac:dyDescent="0.25">
      <c r="H2275" s="46"/>
      <c r="I2275" s="46"/>
    </row>
    <row r="2276" spans="8:9" x14ac:dyDescent="0.25">
      <c r="H2276" s="46"/>
      <c r="I2276" s="46"/>
    </row>
    <row r="2277" spans="8:9" x14ac:dyDescent="0.25">
      <c r="H2277" s="46"/>
      <c r="I2277" s="46"/>
    </row>
    <row r="2278" spans="8:9" x14ac:dyDescent="0.25">
      <c r="H2278" s="46"/>
      <c r="I2278" s="46"/>
    </row>
    <row r="2279" spans="8:9" x14ac:dyDescent="0.25">
      <c r="H2279" s="46"/>
      <c r="I2279" s="46"/>
    </row>
    <row r="2280" spans="8:9" x14ac:dyDescent="0.25">
      <c r="H2280" s="46"/>
      <c r="I2280" s="46"/>
    </row>
    <row r="2281" spans="8:9" x14ac:dyDescent="0.25">
      <c r="H2281" s="46"/>
      <c r="I2281" s="46"/>
    </row>
    <row r="2282" spans="8:9" x14ac:dyDescent="0.25">
      <c r="H2282" s="46"/>
      <c r="I2282" s="46"/>
    </row>
    <row r="2283" spans="8:9" x14ac:dyDescent="0.25">
      <c r="H2283" s="46"/>
      <c r="I2283" s="46"/>
    </row>
    <row r="2284" spans="8:9" x14ac:dyDescent="0.25">
      <c r="H2284" s="46"/>
      <c r="I2284" s="46"/>
    </row>
    <row r="2285" spans="8:9" x14ac:dyDescent="0.25">
      <c r="H2285" s="46"/>
      <c r="I2285" s="46"/>
    </row>
    <row r="2286" spans="8:9" x14ac:dyDescent="0.25">
      <c r="H2286" s="46"/>
      <c r="I2286" s="46"/>
    </row>
    <row r="2287" spans="8:9" x14ac:dyDescent="0.25">
      <c r="H2287" s="46"/>
      <c r="I2287" s="46"/>
    </row>
    <row r="2288" spans="8:9" x14ac:dyDescent="0.25">
      <c r="H2288" s="46"/>
      <c r="I2288" s="46"/>
    </row>
    <row r="2289" spans="8:9" x14ac:dyDescent="0.25">
      <c r="H2289" s="46"/>
      <c r="I2289" s="46"/>
    </row>
    <row r="2290" spans="8:9" x14ac:dyDescent="0.25">
      <c r="H2290" s="46"/>
      <c r="I2290" s="46"/>
    </row>
    <row r="2291" spans="8:9" x14ac:dyDescent="0.25">
      <c r="H2291" s="46"/>
      <c r="I2291" s="46"/>
    </row>
    <row r="2292" spans="8:9" x14ac:dyDescent="0.25">
      <c r="H2292" s="46"/>
      <c r="I2292" s="46"/>
    </row>
    <row r="2293" spans="8:9" x14ac:dyDescent="0.25">
      <c r="H2293" s="46"/>
      <c r="I2293" s="46"/>
    </row>
    <row r="2294" spans="8:9" x14ac:dyDescent="0.25">
      <c r="H2294" s="46"/>
      <c r="I2294" s="46"/>
    </row>
    <row r="2295" spans="8:9" x14ac:dyDescent="0.25">
      <c r="H2295" s="46"/>
      <c r="I2295" s="46"/>
    </row>
    <row r="2296" spans="8:9" x14ac:dyDescent="0.25">
      <c r="H2296" s="46"/>
      <c r="I2296" s="46"/>
    </row>
    <row r="2297" spans="8:9" x14ac:dyDescent="0.25">
      <c r="H2297" s="46"/>
      <c r="I2297" s="46"/>
    </row>
    <row r="2298" spans="8:9" x14ac:dyDescent="0.25">
      <c r="H2298" s="46"/>
      <c r="I2298" s="46"/>
    </row>
    <row r="2299" spans="8:9" x14ac:dyDescent="0.25">
      <c r="H2299" s="46"/>
      <c r="I2299" s="46"/>
    </row>
    <row r="2300" spans="8:9" x14ac:dyDescent="0.25">
      <c r="H2300" s="46"/>
      <c r="I2300" s="46"/>
    </row>
    <row r="2301" spans="8:9" x14ac:dyDescent="0.25">
      <c r="H2301" s="46"/>
      <c r="I2301" s="46"/>
    </row>
    <row r="2302" spans="8:9" x14ac:dyDescent="0.25">
      <c r="H2302" s="46"/>
      <c r="I2302" s="46"/>
    </row>
    <row r="2303" spans="8:9" x14ac:dyDescent="0.25">
      <c r="H2303" s="46"/>
      <c r="I2303" s="46"/>
    </row>
    <row r="2304" spans="8:9" x14ac:dyDescent="0.25">
      <c r="H2304" s="46"/>
      <c r="I2304" s="46"/>
    </row>
    <row r="2305" spans="8:9" x14ac:dyDescent="0.25">
      <c r="H2305" s="46"/>
      <c r="I2305" s="46"/>
    </row>
    <row r="2306" spans="8:9" x14ac:dyDescent="0.25">
      <c r="H2306" s="46"/>
      <c r="I2306" s="46"/>
    </row>
    <row r="2307" spans="8:9" x14ac:dyDescent="0.25">
      <c r="H2307" s="46"/>
      <c r="I2307" s="46"/>
    </row>
    <row r="2308" spans="8:9" x14ac:dyDescent="0.25">
      <c r="H2308" s="46"/>
      <c r="I2308" s="46"/>
    </row>
    <row r="2309" spans="8:9" x14ac:dyDescent="0.25">
      <c r="H2309" s="46"/>
      <c r="I2309" s="46"/>
    </row>
    <row r="2310" spans="8:9" x14ac:dyDescent="0.25">
      <c r="H2310" s="46"/>
      <c r="I2310" s="46"/>
    </row>
    <row r="2311" spans="8:9" x14ac:dyDescent="0.25">
      <c r="H2311" s="46"/>
      <c r="I2311" s="46"/>
    </row>
    <row r="2312" spans="8:9" x14ac:dyDescent="0.25">
      <c r="H2312" s="46"/>
      <c r="I2312" s="46"/>
    </row>
    <row r="2313" spans="8:9" x14ac:dyDescent="0.25">
      <c r="H2313" s="46"/>
      <c r="I2313" s="46"/>
    </row>
    <row r="2314" spans="8:9" x14ac:dyDescent="0.25">
      <c r="H2314" s="46"/>
      <c r="I2314" s="46"/>
    </row>
    <row r="2315" spans="8:9" x14ac:dyDescent="0.25">
      <c r="H2315" s="46"/>
      <c r="I2315" s="46"/>
    </row>
    <row r="2316" spans="8:9" x14ac:dyDescent="0.25">
      <c r="H2316" s="46"/>
      <c r="I2316" s="46"/>
    </row>
    <row r="2317" spans="8:9" x14ac:dyDescent="0.25">
      <c r="H2317" s="46"/>
      <c r="I2317" s="46"/>
    </row>
    <row r="2318" spans="8:9" x14ac:dyDescent="0.25">
      <c r="H2318" s="46"/>
      <c r="I2318" s="46"/>
    </row>
    <row r="2319" spans="8:9" x14ac:dyDescent="0.25">
      <c r="H2319" s="46"/>
      <c r="I2319" s="46"/>
    </row>
    <row r="2320" spans="8:9" x14ac:dyDescent="0.25">
      <c r="H2320" s="46"/>
      <c r="I2320" s="46"/>
    </row>
    <row r="2321" spans="8:9" x14ac:dyDescent="0.25">
      <c r="H2321" s="46"/>
      <c r="I2321" s="46"/>
    </row>
    <row r="2322" spans="8:9" x14ac:dyDescent="0.25">
      <c r="H2322" s="46"/>
      <c r="I2322" s="46"/>
    </row>
    <row r="2323" spans="8:9" x14ac:dyDescent="0.25">
      <c r="H2323" s="46"/>
      <c r="I2323" s="46"/>
    </row>
    <row r="2324" spans="8:9" x14ac:dyDescent="0.25">
      <c r="H2324" s="46"/>
      <c r="I2324" s="46"/>
    </row>
    <row r="2325" spans="8:9" x14ac:dyDescent="0.25">
      <c r="H2325" s="46"/>
      <c r="I2325" s="46"/>
    </row>
  </sheetData>
  <mergeCells count="2">
    <mergeCell ref="C11:D11"/>
    <mergeCell ref="B13:C13"/>
  </mergeCells>
  <phoneticPr fontId="3" type="noConversion"/>
  <printOptions headings="1"/>
  <pageMargins left="0.75" right="0.75" top="1" bottom="1" header="0.5" footer="0.5"/>
  <pageSetup paperSize="9"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F6187-3926-4F58-A12D-9964C5E8C0D0}">
  <dimension ref="A1:AJ37"/>
  <sheetViews>
    <sheetView tabSelected="1" topLeftCell="A10" zoomScaleNormal="100" workbookViewId="0">
      <selection activeCell="E13" sqref="E13:E14"/>
    </sheetView>
  </sheetViews>
  <sheetFormatPr defaultRowHeight="14.4" x14ac:dyDescent="0.25"/>
  <cols>
    <col min="7" max="7" width="12.33203125" customWidth="1"/>
  </cols>
  <sheetData>
    <row r="1" spans="1:36" ht="31.2" customHeight="1" x14ac:dyDescent="0.25">
      <c r="A1" s="36"/>
      <c r="B1" s="36"/>
      <c r="C1" s="36"/>
      <c r="D1" s="36"/>
      <c r="E1" s="36"/>
      <c r="F1" s="36"/>
      <c r="G1" s="90" t="s">
        <v>87</v>
      </c>
      <c r="H1" s="90" t="s">
        <v>88</v>
      </c>
      <c r="I1" s="90" t="s">
        <v>89</v>
      </c>
      <c r="J1" s="36"/>
      <c r="K1" s="74" t="s">
        <v>90</v>
      </c>
      <c r="L1" s="85">
        <v>2</v>
      </c>
      <c r="M1" s="85">
        <v>3</v>
      </c>
      <c r="N1" s="85">
        <v>4</v>
      </c>
      <c r="O1" s="85">
        <v>5</v>
      </c>
      <c r="P1" s="85">
        <v>6</v>
      </c>
      <c r="Q1" s="85">
        <v>7</v>
      </c>
      <c r="R1" s="85">
        <v>8</v>
      </c>
      <c r="S1" s="85">
        <v>9</v>
      </c>
      <c r="T1" s="85">
        <v>10</v>
      </c>
      <c r="U1" s="85">
        <v>11</v>
      </c>
      <c r="V1" s="85">
        <v>12</v>
      </c>
      <c r="W1" s="36"/>
      <c r="X1" s="36"/>
      <c r="Y1" s="36"/>
      <c r="Z1" s="36"/>
      <c r="AA1" s="36"/>
      <c r="AB1" s="36"/>
      <c r="AC1" s="36"/>
      <c r="AD1" s="36"/>
      <c r="AE1" s="36"/>
      <c r="AF1" s="36"/>
      <c r="AG1" s="36"/>
      <c r="AH1" s="36"/>
      <c r="AI1" s="36"/>
      <c r="AJ1" s="36"/>
    </row>
    <row r="2" spans="1:36" ht="27" customHeight="1" x14ac:dyDescent="0.25">
      <c r="A2" s="36"/>
      <c r="B2" s="74" t="s">
        <v>91</v>
      </c>
      <c r="C2" s="73"/>
      <c r="D2" s="73">
        <v>440</v>
      </c>
      <c r="E2" s="36"/>
      <c r="F2" s="36"/>
      <c r="G2" s="36"/>
      <c r="H2" s="36"/>
      <c r="I2" s="89">
        <v>0</v>
      </c>
      <c r="J2" s="36"/>
      <c r="K2" s="88" t="s">
        <v>92</v>
      </c>
      <c r="L2" s="67">
        <f t="shared" ref="L2:V2" si="0">AVERAGE(L5:L34)</f>
        <v>13453.939344213852</v>
      </c>
      <c r="M2" s="67">
        <f t="shared" si="0"/>
        <v>10018.974735839342</v>
      </c>
      <c r="N2" s="67">
        <f t="shared" si="0"/>
        <v>7414.1296418088041</v>
      </c>
      <c r="O2" s="67">
        <f t="shared" si="0"/>
        <v>6424.691280309361</v>
      </c>
      <c r="P2" s="67">
        <f t="shared" si="0"/>
        <v>6730.9779621914104</v>
      </c>
      <c r="Q2" s="67">
        <f t="shared" si="0"/>
        <v>6064.1365568608462</v>
      </c>
      <c r="R2" s="67">
        <f t="shared" si="0"/>
        <v>6475.6820788023297</v>
      </c>
      <c r="S2" s="67">
        <f t="shared" si="0"/>
        <v>6656.2532225394834</v>
      </c>
      <c r="T2" s="67">
        <f t="shared" si="0"/>
        <v>6570.2724741065349</v>
      </c>
      <c r="U2" s="67">
        <f t="shared" si="0"/>
        <v>6689.2485911456433</v>
      </c>
      <c r="V2" s="67">
        <f t="shared" si="0"/>
        <v>7096.1643984535558</v>
      </c>
      <c r="W2" s="66"/>
      <c r="X2" s="66"/>
      <c r="Y2" s="36"/>
      <c r="Z2" s="36"/>
      <c r="AA2" s="36"/>
      <c r="AB2" s="36"/>
      <c r="AC2" s="36"/>
      <c r="AD2" s="36"/>
      <c r="AE2" s="36"/>
      <c r="AF2" s="36"/>
      <c r="AG2" s="36"/>
      <c r="AH2" s="36"/>
      <c r="AI2" s="36"/>
      <c r="AJ2" s="36"/>
    </row>
    <row r="3" spans="1:36" x14ac:dyDescent="0.25">
      <c r="A3" s="36"/>
      <c r="B3" s="74" t="s">
        <v>93</v>
      </c>
      <c r="C3" s="73"/>
      <c r="D3" s="73">
        <v>40</v>
      </c>
      <c r="E3" s="36"/>
      <c r="F3" s="36"/>
      <c r="G3" s="72">
        <v>28000</v>
      </c>
      <c r="H3" s="87">
        <v>0.1</v>
      </c>
      <c r="I3" s="80">
        <v>0.1</v>
      </c>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row>
    <row r="4" spans="1:36" x14ac:dyDescent="0.25">
      <c r="A4" s="36"/>
      <c r="B4" s="74" t="s">
        <v>90</v>
      </c>
      <c r="C4" s="73"/>
      <c r="D4" s="73">
        <v>8</v>
      </c>
      <c r="E4" s="36"/>
      <c r="F4" s="36"/>
      <c r="G4" s="82">
        <v>29000</v>
      </c>
      <c r="H4" s="81">
        <v>0.2</v>
      </c>
      <c r="I4" s="80">
        <v>0.3</v>
      </c>
      <c r="J4" s="36"/>
      <c r="K4" s="86">
        <f ca="1">D9</f>
        <v>6619.6341412270776</v>
      </c>
      <c r="L4" s="85">
        <v>2</v>
      </c>
      <c r="M4" s="85">
        <v>3</v>
      </c>
      <c r="N4" s="85">
        <v>4</v>
      </c>
      <c r="O4" s="85">
        <v>5</v>
      </c>
      <c r="P4" s="85">
        <v>6</v>
      </c>
      <c r="Q4" s="85">
        <v>7</v>
      </c>
      <c r="R4" s="85">
        <v>8</v>
      </c>
      <c r="S4" s="85">
        <v>9</v>
      </c>
      <c r="T4" s="85">
        <v>10</v>
      </c>
      <c r="U4" s="85">
        <v>11</v>
      </c>
      <c r="V4" s="85">
        <v>12</v>
      </c>
      <c r="W4" s="36"/>
      <c r="X4" s="36"/>
      <c r="Y4" s="36"/>
      <c r="Z4" s="36"/>
      <c r="AA4" s="36"/>
      <c r="AB4" s="36"/>
      <c r="AC4" s="36"/>
      <c r="AD4" s="36"/>
      <c r="AE4" s="36"/>
      <c r="AF4" s="36"/>
      <c r="AG4" s="36"/>
      <c r="AH4" s="36"/>
      <c r="AI4" s="36"/>
      <c r="AJ4" s="36"/>
    </row>
    <row r="5" spans="1:36" x14ac:dyDescent="0.25">
      <c r="A5" s="36"/>
      <c r="B5" s="74" t="s">
        <v>94</v>
      </c>
      <c r="C5" s="73"/>
      <c r="D5" s="73">
        <f ca="1">INDEX(G2:G7,MATCH(RAND(),I2:I7),1)</f>
        <v>29000</v>
      </c>
      <c r="E5" s="36"/>
      <c r="F5" s="36"/>
      <c r="G5" s="82">
        <v>30000</v>
      </c>
      <c r="H5" s="81">
        <v>0.4</v>
      </c>
      <c r="I5" s="80">
        <v>0.7</v>
      </c>
      <c r="J5" s="36"/>
      <c r="K5" s="68">
        <v>1</v>
      </c>
      <c r="L5" s="67">
        <f t="dataTable" ref="L5:V34" dt2D="1" dtr="1" r1="D4" r2="I18" ca="1"/>
        <v>14949.540578487582</v>
      </c>
      <c r="M5" s="67">
        <v>10604.064470429184</v>
      </c>
      <c r="N5" s="67">
        <v>8566.1289184626512</v>
      </c>
      <c r="O5" s="67">
        <v>7777.0220243790263</v>
      </c>
      <c r="P5" s="67">
        <v>7337.3284761188306</v>
      </c>
      <c r="Q5" s="67">
        <v>7022.1697725464255</v>
      </c>
      <c r="R5" s="67">
        <v>6691.4981969353903</v>
      </c>
      <c r="S5" s="67">
        <v>3546.2405670810799</v>
      </c>
      <c r="T5" s="67">
        <v>7530.3374891529784</v>
      </c>
      <c r="U5" s="67">
        <v>6959.6064557792506</v>
      </c>
      <c r="V5" s="67">
        <v>6769.7664929516177</v>
      </c>
      <c r="W5" s="66"/>
      <c r="X5" s="66"/>
      <c r="Y5" s="36"/>
      <c r="Z5" s="36"/>
      <c r="AA5" s="36"/>
      <c r="AB5" s="36"/>
      <c r="AC5" s="36"/>
      <c r="AD5" s="36"/>
      <c r="AE5" s="36"/>
      <c r="AF5" s="36"/>
      <c r="AG5" s="36"/>
      <c r="AH5" s="36"/>
      <c r="AI5" s="36"/>
      <c r="AJ5" s="36"/>
    </row>
    <row r="6" spans="1:36" x14ac:dyDescent="0.25">
      <c r="A6" s="36"/>
      <c r="B6" s="70" t="s">
        <v>95</v>
      </c>
      <c r="C6" s="84"/>
      <c r="D6" s="83">
        <f ca="1">NORMINV(RAND(),440,40)</f>
        <v>427.80487731815396</v>
      </c>
      <c r="E6" s="36"/>
      <c r="F6" s="36"/>
      <c r="G6" s="82">
        <v>31000</v>
      </c>
      <c r="H6" s="81">
        <v>0.2</v>
      </c>
      <c r="I6" s="80">
        <v>0.9</v>
      </c>
      <c r="J6" s="36"/>
      <c r="K6" s="68">
        <v>2</v>
      </c>
      <c r="L6" s="67">
        <v>14958.009507320749</v>
      </c>
      <c r="M6" s="67">
        <v>10529.194639641581</v>
      </c>
      <c r="N6" s="67">
        <v>8869.727472202605</v>
      </c>
      <c r="O6" s="67">
        <v>8233.686676321604</v>
      </c>
      <c r="P6" s="67">
        <v>7330.8496979430502</v>
      </c>
      <c r="Q6" s="67">
        <v>6483.3606051058687</v>
      </c>
      <c r="R6" s="67">
        <v>6744.8167029873448</v>
      </c>
      <c r="S6" s="67">
        <v>6681.1088926344692</v>
      </c>
      <c r="T6" s="67">
        <v>6756.6074134615865</v>
      </c>
      <c r="U6" s="67">
        <v>7439.2497046695044</v>
      </c>
      <c r="V6" s="67">
        <v>6742.9470143808758</v>
      </c>
      <c r="W6" s="66"/>
      <c r="X6" s="66"/>
      <c r="Y6" s="36"/>
      <c r="Z6" s="36"/>
      <c r="AA6" s="36"/>
      <c r="AB6" s="36"/>
      <c r="AC6" s="36"/>
      <c r="AD6" s="36"/>
      <c r="AE6" s="36"/>
      <c r="AF6" s="36"/>
      <c r="AG6" s="36"/>
      <c r="AH6" s="36"/>
      <c r="AI6" s="36"/>
      <c r="AJ6" s="36"/>
    </row>
    <row r="7" spans="1:36" x14ac:dyDescent="0.25">
      <c r="A7" s="36"/>
      <c r="B7" s="74" t="s">
        <v>96</v>
      </c>
      <c r="C7" s="73"/>
      <c r="D7" s="77">
        <f ca="1">D5/D4</f>
        <v>3625</v>
      </c>
      <c r="E7" s="36"/>
      <c r="F7" s="36"/>
      <c r="G7" s="70">
        <v>32000</v>
      </c>
      <c r="H7" s="79">
        <v>0.1</v>
      </c>
      <c r="I7" s="78">
        <v>1</v>
      </c>
      <c r="J7" s="36"/>
      <c r="K7" s="68">
        <v>3</v>
      </c>
      <c r="L7" s="67">
        <v>14478.345225674346</v>
      </c>
      <c r="M7" s="67">
        <v>10611.594929128672</v>
      </c>
      <c r="N7" s="67">
        <v>8733.6322866291557</v>
      </c>
      <c r="O7" s="67">
        <v>1508.4621989985617</v>
      </c>
      <c r="P7" s="67">
        <v>6673.338506520201</v>
      </c>
      <c r="Q7" s="67">
        <v>7068.1747934227169</v>
      </c>
      <c r="R7" s="67">
        <v>6941.7015467453803</v>
      </c>
      <c r="S7" s="67">
        <v>7270.3652637063951</v>
      </c>
      <c r="T7" s="67">
        <v>6491.9772654041662</v>
      </c>
      <c r="U7" s="67">
        <v>7142.1730761073213</v>
      </c>
      <c r="V7" s="67">
        <v>7297.3481485614957</v>
      </c>
      <c r="W7" s="66"/>
      <c r="X7" s="66"/>
      <c r="Y7" s="36"/>
      <c r="Z7" s="36"/>
      <c r="AA7" s="36"/>
      <c r="AB7" s="36"/>
      <c r="AC7" s="36"/>
      <c r="AD7" s="36"/>
      <c r="AE7" s="36"/>
      <c r="AF7" s="36"/>
      <c r="AG7" s="36"/>
      <c r="AH7" s="36"/>
      <c r="AI7" s="36"/>
      <c r="AJ7" s="36"/>
    </row>
    <row r="8" spans="1:36" x14ac:dyDescent="0.25">
      <c r="A8" s="36"/>
      <c r="B8" s="74" t="s">
        <v>97</v>
      </c>
      <c r="C8" s="73"/>
      <c r="D8" s="77">
        <f ca="1">D6*(D4-1)</f>
        <v>2994.6341412270776</v>
      </c>
      <c r="E8" s="36"/>
      <c r="F8" s="36"/>
      <c r="G8" s="36"/>
      <c r="H8" s="36"/>
      <c r="I8" s="36"/>
      <c r="J8" s="36"/>
      <c r="K8" s="68">
        <v>4</v>
      </c>
      <c r="L8" s="67">
        <v>14866.662035713418</v>
      </c>
      <c r="M8" s="67">
        <v>10574.720795182566</v>
      </c>
      <c r="N8" s="67">
        <v>8302.9621996434089</v>
      </c>
      <c r="O8" s="67">
        <v>1850.8364936699522</v>
      </c>
      <c r="P8" s="67">
        <v>7555.3994565033372</v>
      </c>
      <c r="Q8" s="67">
        <v>6655.6767434486155</v>
      </c>
      <c r="R8" s="67">
        <v>6859.3489503190212</v>
      </c>
      <c r="S8" s="67">
        <v>7358.9432370285595</v>
      </c>
      <c r="T8" s="67">
        <v>4221.5778902310194</v>
      </c>
      <c r="U8" s="67">
        <v>6660.542076867001</v>
      </c>
      <c r="V8" s="67">
        <v>7376.0916866387179</v>
      </c>
      <c r="W8" s="66"/>
      <c r="X8" s="66"/>
      <c r="Y8" s="36"/>
      <c r="Z8" s="36"/>
      <c r="AA8" s="36"/>
      <c r="AB8" s="36"/>
      <c r="AC8" s="36"/>
      <c r="AD8" s="36"/>
      <c r="AE8" s="36"/>
      <c r="AF8" s="36"/>
      <c r="AG8" s="36"/>
      <c r="AH8" s="36"/>
      <c r="AI8" s="36"/>
      <c r="AJ8" s="36"/>
    </row>
    <row r="9" spans="1:36" x14ac:dyDescent="0.25">
      <c r="A9" s="36"/>
      <c r="B9" s="74" t="s">
        <v>98</v>
      </c>
      <c r="C9" s="73"/>
      <c r="D9" s="77">
        <f ca="1">D7+D8</f>
        <v>6619.6341412270776</v>
      </c>
      <c r="E9" s="36"/>
      <c r="F9" s="36"/>
      <c r="G9" s="36"/>
      <c r="H9" s="36" t="s">
        <v>99</v>
      </c>
      <c r="I9" s="36"/>
      <c r="J9" s="36"/>
      <c r="K9" s="68">
        <v>5</v>
      </c>
      <c r="L9" s="67">
        <v>14920.729737740619</v>
      </c>
      <c r="M9" s="67">
        <v>10814.056481669142</v>
      </c>
      <c r="N9" s="67">
        <v>8630.2802451116331</v>
      </c>
      <c r="O9" s="67">
        <v>1892.7824598458101</v>
      </c>
      <c r="P9" s="67">
        <v>6855.7906826436265</v>
      </c>
      <c r="Q9" s="67">
        <v>6643.5472014340994</v>
      </c>
      <c r="R9" s="67">
        <v>7001.4669940551321</v>
      </c>
      <c r="S9" s="67">
        <v>6716.6812482261639</v>
      </c>
      <c r="T9" s="67">
        <v>7109.3051075663561</v>
      </c>
      <c r="U9" s="67">
        <v>6947.3653486944841</v>
      </c>
      <c r="V9" s="67">
        <v>7552.6630960762668</v>
      </c>
      <c r="W9" s="66"/>
      <c r="X9" s="66"/>
      <c r="Y9" s="36"/>
      <c r="Z9" s="36"/>
      <c r="AA9" s="36"/>
      <c r="AB9" s="36"/>
      <c r="AC9" s="36"/>
      <c r="AD9" s="36"/>
      <c r="AE9" s="36"/>
      <c r="AF9" s="36"/>
      <c r="AG9" s="36"/>
      <c r="AH9" s="36"/>
      <c r="AI9" s="36"/>
      <c r="AJ9" s="36"/>
    </row>
    <row r="10" spans="1:36" x14ac:dyDescent="0.25">
      <c r="A10" s="36"/>
      <c r="B10" s="36"/>
      <c r="C10" s="36"/>
      <c r="D10" s="36"/>
      <c r="E10" s="36"/>
      <c r="F10" s="36"/>
      <c r="G10" s="36"/>
      <c r="H10" s="76">
        <f>D11</f>
        <v>8</v>
      </c>
      <c r="I10" s="71">
        <v>16000</v>
      </c>
      <c r="J10" s="36"/>
      <c r="K10" s="68">
        <v>6</v>
      </c>
      <c r="L10" s="67">
        <v>15000.94049427245</v>
      </c>
      <c r="M10" s="67">
        <v>10463.27108771593</v>
      </c>
      <c r="N10" s="67">
        <v>8299.1263308352027</v>
      </c>
      <c r="O10" s="67">
        <v>7678.6107447541799</v>
      </c>
      <c r="P10" s="67">
        <v>1962.5778777015785</v>
      </c>
      <c r="Q10" s="67">
        <v>6862.4292705684811</v>
      </c>
      <c r="R10" s="67">
        <v>6979.5636673422432</v>
      </c>
      <c r="S10" s="67">
        <v>7020.6029018356676</v>
      </c>
      <c r="T10" s="67">
        <v>6894.3003441868441</v>
      </c>
      <c r="U10" s="67">
        <v>6515.0739201768265</v>
      </c>
      <c r="V10" s="67">
        <v>6913.4182766599188</v>
      </c>
      <c r="W10" s="66"/>
      <c r="X10" s="66"/>
      <c r="Y10" s="36"/>
      <c r="Z10" s="36"/>
      <c r="AA10" s="36"/>
      <c r="AB10" s="36"/>
      <c r="AC10" s="36"/>
      <c r="AD10" s="36"/>
      <c r="AE10" s="36"/>
      <c r="AF10" s="36"/>
      <c r="AG10" s="36"/>
      <c r="AH10" s="36"/>
      <c r="AI10" s="36"/>
      <c r="AJ10" s="36"/>
    </row>
    <row r="11" spans="1:36" x14ac:dyDescent="0.25">
      <c r="A11" s="36"/>
      <c r="B11" s="74" t="s">
        <v>100</v>
      </c>
      <c r="C11" s="73"/>
      <c r="D11" s="73">
        <f>D4</f>
        <v>8</v>
      </c>
      <c r="E11" s="36"/>
      <c r="F11" s="36"/>
      <c r="G11" s="36"/>
      <c r="H11" s="75">
        <f>D11</f>
        <v>8</v>
      </c>
      <c r="I11" s="69">
        <v>0</v>
      </c>
      <c r="J11" s="36"/>
      <c r="K11" s="68">
        <v>7</v>
      </c>
      <c r="L11" s="67">
        <v>15480.389894918095</v>
      </c>
      <c r="M11" s="67">
        <v>10609.02511563774</v>
      </c>
      <c r="N11" s="67">
        <v>8176.8006788574758</v>
      </c>
      <c r="O11" s="67">
        <v>7658.3983932863548</v>
      </c>
      <c r="P11" s="67">
        <v>7133.7183952184523</v>
      </c>
      <c r="Q11" s="67">
        <v>6905.4105086359705</v>
      </c>
      <c r="R11" s="67">
        <v>7273.5742788342232</v>
      </c>
      <c r="S11" s="67">
        <v>7088.1616479555396</v>
      </c>
      <c r="T11" s="67">
        <v>6601.8042235486064</v>
      </c>
      <c r="U11" s="67">
        <v>7127.229406548473</v>
      </c>
      <c r="V11" s="67">
        <v>6981.3547212123103</v>
      </c>
      <c r="W11" s="66"/>
      <c r="X11" s="66"/>
      <c r="Y11" s="36"/>
      <c r="Z11" s="36"/>
      <c r="AA11" s="36"/>
      <c r="AB11" s="36"/>
      <c r="AC11" s="36"/>
      <c r="AD11" s="36"/>
      <c r="AE11" s="36"/>
      <c r="AF11" s="36"/>
      <c r="AG11" s="36"/>
      <c r="AH11" s="36"/>
      <c r="AI11" s="36"/>
      <c r="AJ11" s="36"/>
    </row>
    <row r="12" spans="1:36" x14ac:dyDescent="0.25">
      <c r="A12" s="36"/>
      <c r="B12" s="36"/>
      <c r="C12" s="36"/>
      <c r="D12" s="36"/>
      <c r="E12" s="36"/>
      <c r="F12" s="36"/>
      <c r="G12" s="36"/>
      <c r="H12" s="36"/>
      <c r="I12" s="36"/>
      <c r="J12" s="36"/>
      <c r="K12" s="68">
        <v>8</v>
      </c>
      <c r="L12" s="67">
        <v>15468.206560982642</v>
      </c>
      <c r="M12" s="67">
        <v>10216.142835332577</v>
      </c>
      <c r="N12" s="67">
        <v>8585.4275178581411</v>
      </c>
      <c r="O12" s="67">
        <v>7721.7335709153112</v>
      </c>
      <c r="P12" s="67">
        <v>6818.4040297395368</v>
      </c>
      <c r="Q12" s="67">
        <v>6562.9932648502327</v>
      </c>
      <c r="R12" s="67">
        <v>7036.2888372256311</v>
      </c>
      <c r="S12" s="67">
        <v>6654.7252088099003</v>
      </c>
      <c r="T12" s="67">
        <v>6947.9224533497854</v>
      </c>
      <c r="U12" s="67">
        <v>6634.8510713080404</v>
      </c>
      <c r="V12" s="67">
        <v>7609.9304806360451</v>
      </c>
      <c r="W12" s="66"/>
      <c r="X12" s="66"/>
      <c r="Y12" s="36"/>
      <c r="Z12" s="36"/>
      <c r="AA12" s="36"/>
      <c r="AB12" s="36"/>
      <c r="AC12" s="36"/>
      <c r="AD12" s="36"/>
      <c r="AE12" s="36"/>
      <c r="AF12" s="36"/>
      <c r="AG12" s="36"/>
      <c r="AH12" s="36"/>
      <c r="AI12" s="36"/>
      <c r="AJ12" s="36"/>
    </row>
    <row r="13" spans="1:36" x14ac:dyDescent="0.25">
      <c r="A13" s="36"/>
      <c r="B13" s="74" t="s">
        <v>103</v>
      </c>
      <c r="C13" s="73"/>
      <c r="D13" s="73">
        <f>INDEX(L1:V1,MATCH(E14,L2:V2,0))</f>
        <v>7</v>
      </c>
      <c r="E13" s="36" t="s">
        <v>120</v>
      </c>
      <c r="F13" s="36"/>
      <c r="H13" s="36" t="s">
        <v>101</v>
      </c>
      <c r="I13" s="36"/>
      <c r="J13" s="36"/>
      <c r="K13" s="68">
        <v>9</v>
      </c>
      <c r="L13" s="67">
        <v>14447.423255073385</v>
      </c>
      <c r="M13" s="67">
        <v>10568.225386367067</v>
      </c>
      <c r="N13" s="67">
        <v>9085.8949394663869</v>
      </c>
      <c r="O13" s="67">
        <v>1738.5929858244742</v>
      </c>
      <c r="P13" s="67">
        <v>7272.1186020706109</v>
      </c>
      <c r="Q13" s="67">
        <v>6710.1917891414396</v>
      </c>
      <c r="R13" s="67">
        <v>3397.9597648045046</v>
      </c>
      <c r="S13" s="67">
        <v>6673.6085742737587</v>
      </c>
      <c r="T13" s="67">
        <v>7447.9868203404994</v>
      </c>
      <c r="U13" s="67">
        <v>7434.0994720936269</v>
      </c>
      <c r="V13" s="67">
        <v>7115.1898648955976</v>
      </c>
      <c r="W13" s="66"/>
      <c r="X13" s="66"/>
      <c r="Y13" s="36"/>
      <c r="Z13" s="36"/>
      <c r="AA13" s="36"/>
      <c r="AB13" s="36"/>
      <c r="AC13" s="36"/>
      <c r="AD13" s="36"/>
      <c r="AE13" s="36"/>
      <c r="AF13" s="36"/>
      <c r="AG13" s="36"/>
      <c r="AH13" s="36"/>
      <c r="AI13" s="36"/>
      <c r="AJ13" s="36"/>
    </row>
    <row r="14" spans="1:36" x14ac:dyDescent="0.25">
      <c r="A14" s="36"/>
      <c r="B14" s="36"/>
      <c r="C14" s="36"/>
      <c r="D14" s="36"/>
      <c r="E14" s="66">
        <f>MIN(L2:V2)</f>
        <v>6064.1365568608462</v>
      </c>
      <c r="F14" s="36"/>
      <c r="H14" s="72">
        <f>INDEX(L1:V1,MATCH(E14,L2:V2,0))</f>
        <v>7</v>
      </c>
      <c r="I14" s="71">
        <v>16000</v>
      </c>
      <c r="J14" s="36"/>
      <c r="K14" s="68">
        <v>10</v>
      </c>
      <c r="L14" s="67">
        <v>14914.646160090251</v>
      </c>
      <c r="M14" s="67">
        <v>10894.961324714932</v>
      </c>
      <c r="N14" s="67">
        <v>8812.4124943120623</v>
      </c>
      <c r="O14" s="67">
        <v>7448.2477719028848</v>
      </c>
      <c r="P14" s="67">
        <v>7197.5533897710211</v>
      </c>
      <c r="Q14" s="67">
        <v>6621.3432270894118</v>
      </c>
      <c r="R14" s="67">
        <v>6730.9350147125624</v>
      </c>
      <c r="S14" s="67">
        <v>7104.313188044729</v>
      </c>
      <c r="T14" s="67">
        <v>6595.9690907000477</v>
      </c>
      <c r="U14" s="67">
        <v>6826.2375288122275</v>
      </c>
      <c r="V14" s="67">
        <v>7195.7796068155603</v>
      </c>
      <c r="W14" s="66"/>
      <c r="X14" s="66"/>
      <c r="Y14" s="36"/>
      <c r="Z14" s="36"/>
      <c r="AA14" s="36"/>
      <c r="AB14" s="36"/>
      <c r="AC14" s="36"/>
      <c r="AD14" s="36"/>
      <c r="AE14" s="36"/>
      <c r="AF14" s="36"/>
      <c r="AG14" s="36"/>
      <c r="AH14" s="36"/>
      <c r="AI14" s="36"/>
      <c r="AJ14" s="36"/>
    </row>
    <row r="15" spans="1:36" x14ac:dyDescent="0.25">
      <c r="A15" s="36"/>
      <c r="B15" s="36"/>
      <c r="C15" s="36"/>
      <c r="D15" s="36"/>
      <c r="E15" s="36"/>
      <c r="F15" s="36"/>
      <c r="G15" s="36"/>
      <c r="H15" s="70">
        <f>H14</f>
        <v>7</v>
      </c>
      <c r="I15" s="69">
        <v>0</v>
      </c>
      <c r="J15" s="36"/>
      <c r="K15" s="68">
        <v>11</v>
      </c>
      <c r="L15" s="67">
        <v>14932.657650649238</v>
      </c>
      <c r="M15" s="67">
        <v>10579.473859161004</v>
      </c>
      <c r="N15" s="67">
        <v>8361.3391511012687</v>
      </c>
      <c r="O15" s="67">
        <v>7639.8797721285264</v>
      </c>
      <c r="P15" s="67">
        <v>7322.5428232324757</v>
      </c>
      <c r="Q15" s="67">
        <v>7118.0074858717207</v>
      </c>
      <c r="R15" s="67">
        <v>6577.7097186187693</v>
      </c>
      <c r="S15" s="67">
        <v>6374.736458770165</v>
      </c>
      <c r="T15" s="67">
        <v>7047.921385901258</v>
      </c>
      <c r="U15" s="67">
        <v>7617.2615135689357</v>
      </c>
      <c r="V15" s="67">
        <v>7429.4941846395614</v>
      </c>
      <c r="W15" s="66"/>
      <c r="X15" s="66"/>
      <c r="Y15" s="36"/>
      <c r="Z15" s="36"/>
      <c r="AA15" s="36"/>
      <c r="AB15" s="36"/>
      <c r="AC15" s="36"/>
      <c r="AD15" s="36"/>
      <c r="AE15" s="36"/>
      <c r="AF15" s="36"/>
      <c r="AG15" s="36"/>
      <c r="AH15" s="36"/>
      <c r="AI15" s="36"/>
      <c r="AJ15" s="36"/>
    </row>
    <row r="16" spans="1:36" x14ac:dyDescent="0.25">
      <c r="A16" s="36"/>
      <c r="B16" s="36"/>
      <c r="C16" s="36"/>
      <c r="D16" s="36"/>
      <c r="E16" s="36"/>
      <c r="F16" s="36"/>
      <c r="G16" s="36"/>
      <c r="H16" s="36"/>
      <c r="I16" s="36"/>
      <c r="J16" s="36"/>
      <c r="K16" s="68">
        <v>12</v>
      </c>
      <c r="L16" s="67">
        <v>14985.191312561476</v>
      </c>
      <c r="M16" s="67">
        <v>10212.112405813277</v>
      </c>
      <c r="N16" s="67">
        <v>1201.6250857860116</v>
      </c>
      <c r="O16" s="67">
        <v>7479.346936633583</v>
      </c>
      <c r="P16" s="67">
        <v>7198.984806304763</v>
      </c>
      <c r="Q16" s="67">
        <v>2329.2530314462142</v>
      </c>
      <c r="R16" s="67">
        <v>6018.1201070155457</v>
      </c>
      <c r="S16" s="67">
        <v>6930.186277763225</v>
      </c>
      <c r="T16" s="67">
        <v>6954.5037200315082</v>
      </c>
      <c r="U16" s="67">
        <v>7617.6671305986674</v>
      </c>
      <c r="V16" s="67">
        <v>7262.0861110324531</v>
      </c>
      <c r="W16" s="66"/>
      <c r="X16" s="66"/>
      <c r="Y16" s="36"/>
      <c r="Z16" s="36"/>
      <c r="AA16" s="36"/>
      <c r="AB16" s="36"/>
      <c r="AC16" s="36"/>
      <c r="AD16" s="36"/>
      <c r="AE16" s="36"/>
      <c r="AF16" s="36"/>
      <c r="AG16" s="36"/>
      <c r="AH16" s="36"/>
      <c r="AI16" s="36"/>
      <c r="AJ16" s="36"/>
    </row>
    <row r="17" spans="1:36" x14ac:dyDescent="0.25">
      <c r="A17" s="36"/>
      <c r="B17" s="36"/>
      <c r="C17" s="36"/>
      <c r="D17" s="36"/>
      <c r="E17" s="36"/>
      <c r="F17" s="36"/>
      <c r="G17" s="36"/>
      <c r="H17" s="36"/>
      <c r="I17" s="36"/>
      <c r="J17" s="36"/>
      <c r="K17" s="68">
        <v>13</v>
      </c>
      <c r="L17" s="67">
        <v>15444.850339228728</v>
      </c>
      <c r="M17" s="67">
        <v>10752.715864763235</v>
      </c>
      <c r="N17" s="67">
        <v>8512.7259411774012</v>
      </c>
      <c r="O17" s="67">
        <v>7481.2857266951078</v>
      </c>
      <c r="P17" s="67">
        <v>2283.5579171286277</v>
      </c>
      <c r="Q17" s="67">
        <v>3088.8081484892973</v>
      </c>
      <c r="R17" s="67">
        <v>6701.7321617229518</v>
      </c>
      <c r="S17" s="67">
        <v>7028.9350117581434</v>
      </c>
      <c r="T17" s="67">
        <v>7119.5127154724869</v>
      </c>
      <c r="U17" s="67">
        <v>6492.779614326877</v>
      </c>
      <c r="V17" s="67">
        <v>7233.1357859012569</v>
      </c>
      <c r="W17" s="66"/>
      <c r="X17" s="66"/>
      <c r="Y17" s="36"/>
      <c r="Z17" s="36"/>
      <c r="AA17" s="36"/>
      <c r="AB17" s="36"/>
      <c r="AC17" s="36"/>
      <c r="AD17" s="36"/>
      <c r="AE17" s="36"/>
      <c r="AF17" s="36"/>
      <c r="AG17" s="36"/>
      <c r="AH17" s="36"/>
      <c r="AI17" s="36"/>
      <c r="AJ17" s="36"/>
    </row>
    <row r="18" spans="1:36" x14ac:dyDescent="0.25">
      <c r="A18" s="36"/>
      <c r="C18" s="36"/>
      <c r="D18" s="36"/>
      <c r="E18" s="36"/>
      <c r="F18" s="36"/>
      <c r="G18" s="36"/>
      <c r="H18" s="36"/>
      <c r="I18" s="36"/>
      <c r="J18" s="36"/>
      <c r="K18" s="68">
        <v>14</v>
      </c>
      <c r="L18" s="67">
        <v>15006.191787748598</v>
      </c>
      <c r="M18" s="67">
        <v>10132.746005015812</v>
      </c>
      <c r="N18" s="67">
        <v>1145.2216819521946</v>
      </c>
      <c r="O18" s="67">
        <v>7341.2109564343227</v>
      </c>
      <c r="P18" s="67">
        <v>6665.9290240730634</v>
      </c>
      <c r="Q18" s="67">
        <v>6922.2325865655239</v>
      </c>
      <c r="R18" s="67">
        <v>6924.848558641519</v>
      </c>
      <c r="S18" s="67">
        <v>7086.0092404700699</v>
      </c>
      <c r="T18" s="67">
        <v>6862.0822943393896</v>
      </c>
      <c r="U18" s="67">
        <v>6977.4450446500687</v>
      </c>
      <c r="V18" s="67">
        <v>7020.6926166926114</v>
      </c>
      <c r="W18" s="66"/>
      <c r="X18" s="66"/>
      <c r="Y18" s="36"/>
      <c r="Z18" s="36"/>
      <c r="AA18" s="36"/>
      <c r="AB18" s="36"/>
      <c r="AC18" s="36"/>
      <c r="AD18" s="36"/>
      <c r="AE18" s="36"/>
      <c r="AF18" s="36"/>
      <c r="AG18" s="36"/>
      <c r="AH18" s="36"/>
      <c r="AI18" s="36"/>
      <c r="AJ18" s="36"/>
    </row>
    <row r="19" spans="1:36" x14ac:dyDescent="0.25">
      <c r="A19" s="36"/>
      <c r="C19" s="36"/>
      <c r="D19" s="36"/>
      <c r="E19" s="36"/>
      <c r="F19" s="36"/>
      <c r="G19" s="36"/>
      <c r="H19" s="36"/>
      <c r="I19" s="36"/>
      <c r="J19" s="36"/>
      <c r="K19" s="68">
        <v>15</v>
      </c>
      <c r="L19" s="67">
        <v>14477.397287660318</v>
      </c>
      <c r="M19" s="67">
        <v>10561.052382652066</v>
      </c>
      <c r="N19" s="67">
        <v>8424.861416992524</v>
      </c>
      <c r="O19" s="67">
        <v>8186.8434018508005</v>
      </c>
      <c r="P19" s="67">
        <v>7082.8831787121289</v>
      </c>
      <c r="Q19" s="67">
        <v>6465.2252513308295</v>
      </c>
      <c r="R19" s="67">
        <v>6554.1040143086593</v>
      </c>
      <c r="S19" s="67">
        <v>6262.3913006907314</v>
      </c>
      <c r="T19" s="67">
        <v>6771.9872079183369</v>
      </c>
      <c r="U19" s="67">
        <v>7109.7706979588911</v>
      </c>
      <c r="V19" s="67">
        <v>7419.2656068046199</v>
      </c>
      <c r="W19" s="66"/>
      <c r="X19" s="66"/>
      <c r="Y19" s="36"/>
      <c r="Z19" s="36"/>
      <c r="AA19" s="36"/>
      <c r="AB19" s="36"/>
      <c r="AC19" s="36"/>
      <c r="AD19" s="36"/>
      <c r="AE19" s="36"/>
      <c r="AF19" s="36"/>
      <c r="AG19" s="36"/>
      <c r="AH19" s="36"/>
      <c r="AI19" s="36"/>
      <c r="AJ19" s="36"/>
    </row>
    <row r="20" spans="1:36" x14ac:dyDescent="0.25">
      <c r="A20" s="36"/>
      <c r="C20" s="36"/>
      <c r="D20" s="36"/>
      <c r="E20" s="36"/>
      <c r="F20" s="36"/>
      <c r="G20" s="36"/>
      <c r="H20" s="36"/>
      <c r="I20" s="36"/>
      <c r="J20" s="36"/>
      <c r="K20" s="68">
        <v>16</v>
      </c>
      <c r="L20" s="67">
        <v>14917.415864800501</v>
      </c>
      <c r="M20" s="67">
        <v>10643.552663242996</v>
      </c>
      <c r="N20" s="67">
        <v>8934.1482942736275</v>
      </c>
      <c r="O20" s="67">
        <v>7834.8241345404504</v>
      </c>
      <c r="P20" s="67">
        <v>7122.2297669124746</v>
      </c>
      <c r="Q20" s="67">
        <v>6742.0822293107194</v>
      </c>
      <c r="R20" s="67">
        <v>6856.4390890371142</v>
      </c>
      <c r="S20" s="67">
        <v>6805.2412900755407</v>
      </c>
      <c r="T20" s="67">
        <v>7321.2300004280269</v>
      </c>
      <c r="U20" s="67">
        <v>4011.6113483847939</v>
      </c>
      <c r="V20" s="67">
        <v>7267.7261212176363</v>
      </c>
      <c r="W20" s="66"/>
      <c r="X20" s="66"/>
      <c r="Y20" s="36"/>
      <c r="Z20" s="36"/>
      <c r="AA20" s="36"/>
      <c r="AB20" s="36"/>
      <c r="AC20" s="36"/>
      <c r="AD20" s="36"/>
      <c r="AE20" s="36"/>
      <c r="AF20" s="36"/>
      <c r="AG20" s="36"/>
      <c r="AH20" s="36"/>
      <c r="AI20" s="36"/>
      <c r="AJ20" s="36"/>
    </row>
    <row r="21" spans="1:36" x14ac:dyDescent="0.25">
      <c r="A21" s="36"/>
      <c r="C21" s="36"/>
      <c r="D21" s="36"/>
      <c r="E21" s="36"/>
      <c r="F21" s="36"/>
      <c r="G21" s="36"/>
      <c r="H21" s="36"/>
      <c r="I21" s="36"/>
      <c r="J21" s="36"/>
      <c r="K21" s="68">
        <v>17</v>
      </c>
      <c r="L21" s="67">
        <v>14941.508082056091</v>
      </c>
      <c r="M21" s="67">
        <v>10633.732949964275</v>
      </c>
      <c r="N21" s="67">
        <v>9148.0012590851475</v>
      </c>
      <c r="O21" s="67">
        <v>1626.9068986672235</v>
      </c>
      <c r="P21" s="67">
        <v>7231.8947281792516</v>
      </c>
      <c r="Q21" s="67">
        <v>2805.4078144531995</v>
      </c>
      <c r="R21" s="67">
        <v>3037.1772030479228</v>
      </c>
      <c r="S21" s="67">
        <v>6648.3759828682651</v>
      </c>
      <c r="T21" s="67">
        <v>6526.2659707474049</v>
      </c>
      <c r="U21" s="67">
        <v>7212.1046149427611</v>
      </c>
      <c r="V21" s="67">
        <v>6926.8799297026908</v>
      </c>
      <c r="W21" s="66"/>
      <c r="X21" s="66"/>
      <c r="Y21" s="36"/>
      <c r="Z21" s="36"/>
      <c r="AA21" s="36"/>
      <c r="AB21" s="36"/>
      <c r="AC21" s="36"/>
      <c r="AD21" s="36"/>
      <c r="AE21" s="36"/>
      <c r="AF21" s="36"/>
      <c r="AG21" s="36"/>
      <c r="AH21" s="36"/>
      <c r="AI21" s="36"/>
      <c r="AJ21" s="36"/>
    </row>
    <row r="22" spans="1:36" x14ac:dyDescent="0.25">
      <c r="A22" s="36"/>
      <c r="C22" s="36"/>
      <c r="D22" s="36"/>
      <c r="E22" s="36"/>
      <c r="F22" s="36"/>
      <c r="G22" s="36"/>
      <c r="H22" s="36"/>
      <c r="I22" s="36"/>
      <c r="J22" s="36"/>
      <c r="K22" s="68">
        <v>18</v>
      </c>
      <c r="L22" s="67">
        <v>15378.825782001713</v>
      </c>
      <c r="M22" s="67">
        <v>10229.375783736428</v>
      </c>
      <c r="N22" s="67">
        <v>8707.6927283957193</v>
      </c>
      <c r="O22" s="67">
        <v>8005.4859439276588</v>
      </c>
      <c r="P22" s="67">
        <v>6760.1484492729815</v>
      </c>
      <c r="Q22" s="67">
        <v>7193.9163083567137</v>
      </c>
      <c r="R22" s="67">
        <v>6583.9130073941624</v>
      </c>
      <c r="S22" s="67">
        <v>5982.0488370930325</v>
      </c>
      <c r="T22" s="67">
        <v>6928.4468233673797</v>
      </c>
      <c r="U22" s="67">
        <v>7105.1981017470334</v>
      </c>
      <c r="V22" s="67">
        <v>6489.9518387755961</v>
      </c>
      <c r="W22" s="66"/>
      <c r="X22" s="66"/>
      <c r="Y22" s="36"/>
      <c r="Z22" s="36"/>
      <c r="AA22" s="36"/>
      <c r="AB22" s="36"/>
      <c r="AC22" s="36"/>
      <c r="AD22" s="36"/>
      <c r="AE22" s="36"/>
      <c r="AF22" s="36"/>
      <c r="AG22" s="36"/>
      <c r="AH22" s="36"/>
      <c r="AI22" s="36"/>
      <c r="AJ22" s="36"/>
    </row>
    <row r="23" spans="1:36" x14ac:dyDescent="0.25">
      <c r="A23" s="36"/>
      <c r="C23" s="36"/>
      <c r="D23" s="36"/>
      <c r="E23" s="36"/>
      <c r="F23" s="36"/>
      <c r="G23" s="36"/>
      <c r="H23" s="36"/>
      <c r="I23" s="36"/>
      <c r="J23" s="36"/>
      <c r="K23" s="68">
        <v>19</v>
      </c>
      <c r="L23" s="67">
        <v>14450.942188845223</v>
      </c>
      <c r="M23" s="67">
        <v>796.77444555521424</v>
      </c>
      <c r="N23" s="67">
        <v>1245.1026096920252</v>
      </c>
      <c r="O23" s="67">
        <v>7513.2316534168558</v>
      </c>
      <c r="P23" s="67">
        <v>6707.1816595964319</v>
      </c>
      <c r="Q23" s="67">
        <v>6704.9901328393016</v>
      </c>
      <c r="R23" s="67">
        <v>7203.5460739517057</v>
      </c>
      <c r="S23" s="67">
        <v>6456.7823886705864</v>
      </c>
      <c r="T23" s="67">
        <v>7134.972092068504</v>
      </c>
      <c r="U23" s="67">
        <v>7058.9763707547954</v>
      </c>
      <c r="V23" s="67">
        <v>6844.6966665551317</v>
      </c>
      <c r="W23" s="66"/>
      <c r="X23" s="66"/>
      <c r="Y23" s="36"/>
      <c r="Z23" s="36"/>
      <c r="AA23" s="36"/>
      <c r="AB23" s="36"/>
      <c r="AC23" s="36"/>
      <c r="AD23" s="36"/>
      <c r="AE23" s="36"/>
      <c r="AF23" s="36"/>
      <c r="AG23" s="36"/>
      <c r="AH23" s="36"/>
      <c r="AI23" s="36"/>
      <c r="AJ23" s="36"/>
    </row>
    <row r="24" spans="1:36" x14ac:dyDescent="0.25">
      <c r="A24" s="36"/>
      <c r="C24" s="36"/>
      <c r="D24" s="36"/>
      <c r="E24" s="36"/>
      <c r="F24" s="36"/>
      <c r="G24" s="36"/>
      <c r="H24" s="36"/>
      <c r="I24" s="36"/>
      <c r="J24" s="36"/>
      <c r="K24" s="68">
        <v>20</v>
      </c>
      <c r="L24" s="67">
        <v>14407.635708432066</v>
      </c>
      <c r="M24" s="67">
        <v>11273.352297223506</v>
      </c>
      <c r="N24" s="67">
        <v>8656.7473367046332</v>
      </c>
      <c r="O24" s="67">
        <v>7297.5346869068335</v>
      </c>
      <c r="P24" s="67">
        <v>6833.8870379948112</v>
      </c>
      <c r="Q24" s="67">
        <v>2766.9377552063006</v>
      </c>
      <c r="R24" s="67">
        <v>6516.2297739720161</v>
      </c>
      <c r="S24" s="67">
        <v>6794.4721812457237</v>
      </c>
      <c r="T24" s="67">
        <v>6567.4648097608597</v>
      </c>
      <c r="U24" s="67">
        <v>4511.4461780297879</v>
      </c>
      <c r="V24" s="67">
        <v>8035.5867549361119</v>
      </c>
      <c r="W24" s="66"/>
      <c r="X24" s="66"/>
      <c r="Y24" s="36"/>
      <c r="Z24" s="36"/>
      <c r="AA24" s="36"/>
      <c r="AB24" s="36"/>
      <c r="AC24" s="36"/>
      <c r="AD24" s="36"/>
      <c r="AE24" s="36"/>
      <c r="AF24" s="36"/>
      <c r="AG24" s="36"/>
      <c r="AH24" s="36"/>
      <c r="AI24" s="36"/>
      <c r="AJ24" s="36"/>
    </row>
    <row r="25" spans="1:36" x14ac:dyDescent="0.25">
      <c r="A25" s="36"/>
      <c r="C25" s="36"/>
      <c r="D25" s="36"/>
      <c r="E25" s="36"/>
      <c r="F25" s="36"/>
      <c r="G25" s="36"/>
      <c r="H25" s="36"/>
      <c r="I25" s="36"/>
      <c r="J25" s="36"/>
      <c r="K25" s="68">
        <v>21</v>
      </c>
      <c r="L25" s="67">
        <v>14852.795270675246</v>
      </c>
      <c r="M25" s="67">
        <v>11115.593348550237</v>
      </c>
      <c r="N25" s="67">
        <v>8888.3751872917819</v>
      </c>
      <c r="O25" s="67">
        <v>7545.6298745315335</v>
      </c>
      <c r="P25" s="67">
        <v>6532.294019311581</v>
      </c>
      <c r="Q25" s="67">
        <v>6355.5753349060878</v>
      </c>
      <c r="R25" s="67">
        <v>3160.6909264084807</v>
      </c>
      <c r="S25" s="67">
        <v>6803.7465967297121</v>
      </c>
      <c r="T25" s="67">
        <v>7432.5881954041779</v>
      </c>
      <c r="U25" s="67">
        <v>6645.6104215430114</v>
      </c>
      <c r="V25" s="67">
        <v>7785.7979371707152</v>
      </c>
      <c r="W25" s="66"/>
      <c r="X25" s="66"/>
      <c r="Y25" s="36"/>
      <c r="Z25" s="36"/>
      <c r="AA25" s="36"/>
      <c r="AB25" s="36"/>
      <c r="AC25" s="36"/>
      <c r="AD25" s="36"/>
      <c r="AE25" s="36"/>
      <c r="AF25" s="36"/>
      <c r="AG25" s="36"/>
      <c r="AH25" s="36"/>
      <c r="AI25" s="36"/>
      <c r="AJ25" s="36"/>
    </row>
    <row r="26" spans="1:36" x14ac:dyDescent="0.25">
      <c r="A26" s="36"/>
      <c r="C26" s="36"/>
      <c r="D26" s="36"/>
      <c r="E26" s="36"/>
      <c r="F26" s="36"/>
      <c r="G26" s="36"/>
      <c r="H26" s="36"/>
      <c r="I26" s="36"/>
      <c r="J26" s="36"/>
      <c r="K26" s="68">
        <v>22</v>
      </c>
      <c r="L26" s="67">
        <v>14451.722125797934</v>
      </c>
      <c r="M26" s="67">
        <v>10934.206624100769</v>
      </c>
      <c r="N26" s="67">
        <v>8434.8103997730777</v>
      </c>
      <c r="O26" s="67">
        <v>7503.9145505952329</v>
      </c>
      <c r="P26" s="67">
        <v>7189.2066708063685</v>
      </c>
      <c r="Q26" s="67">
        <v>2514.4607722618025</v>
      </c>
      <c r="R26" s="67">
        <v>6361.0067119838532</v>
      </c>
      <c r="S26" s="67">
        <v>6770.7677504272651</v>
      </c>
      <c r="T26" s="67">
        <v>6939.1395240892307</v>
      </c>
      <c r="U26" s="67">
        <v>7443.2556760403968</v>
      </c>
      <c r="V26" s="67">
        <v>6935.8040672610241</v>
      </c>
      <c r="W26" s="66"/>
      <c r="X26" s="66"/>
      <c r="Y26" s="36"/>
      <c r="Z26" s="36"/>
      <c r="AA26" s="36"/>
      <c r="AB26" s="36"/>
      <c r="AC26" s="36"/>
      <c r="AD26" s="36"/>
      <c r="AE26" s="36"/>
      <c r="AF26" s="36"/>
      <c r="AG26" s="36"/>
      <c r="AH26" s="36"/>
      <c r="AI26" s="36"/>
      <c r="AJ26" s="36"/>
    </row>
    <row r="27" spans="1:36" x14ac:dyDescent="0.25">
      <c r="A27" s="36"/>
      <c r="C27" s="36"/>
      <c r="D27" s="36"/>
      <c r="E27" s="36"/>
      <c r="F27" s="36"/>
      <c r="G27" s="36"/>
      <c r="H27" s="36"/>
      <c r="I27" s="36"/>
      <c r="J27" s="36"/>
      <c r="K27" s="68">
        <v>23</v>
      </c>
      <c r="L27" s="67">
        <v>14889.584844903986</v>
      </c>
      <c r="M27" s="67">
        <v>11217.521026516706</v>
      </c>
      <c r="N27" s="67">
        <v>8524.940300104854</v>
      </c>
      <c r="O27" s="67">
        <v>7480.4111357005777</v>
      </c>
      <c r="P27" s="67">
        <v>7168.3232517479264</v>
      </c>
      <c r="Q27" s="67">
        <v>6512.9613329772928</v>
      </c>
      <c r="R27" s="67">
        <v>7090.4972797645241</v>
      </c>
      <c r="S27" s="67">
        <v>6743.9509854268435</v>
      </c>
      <c r="T27" s="67">
        <v>3963.4146480554255</v>
      </c>
      <c r="U27" s="67">
        <v>5073.5017636930215</v>
      </c>
      <c r="V27" s="67">
        <v>5610.7876868073927</v>
      </c>
      <c r="W27" s="66"/>
      <c r="X27" s="66"/>
      <c r="Y27" s="36"/>
      <c r="Z27" s="36"/>
      <c r="AA27" s="36"/>
      <c r="AB27" s="36"/>
      <c r="AC27" s="36"/>
      <c r="AD27" s="36"/>
      <c r="AE27" s="36"/>
      <c r="AF27" s="36"/>
      <c r="AG27" s="36"/>
      <c r="AH27" s="36"/>
      <c r="AI27" s="36"/>
      <c r="AJ27" s="36"/>
    </row>
    <row r="28" spans="1:36" x14ac:dyDescent="0.25">
      <c r="A28" s="36"/>
      <c r="C28" s="36"/>
      <c r="D28" s="36"/>
      <c r="E28" s="36"/>
      <c r="F28" s="36"/>
      <c r="G28" s="36"/>
      <c r="H28" s="36"/>
      <c r="I28" s="36"/>
      <c r="J28" s="36"/>
      <c r="K28" s="68">
        <v>24</v>
      </c>
      <c r="L28" s="67">
        <v>14425.824862061787</v>
      </c>
      <c r="M28" s="67">
        <v>11243.400456313084</v>
      </c>
      <c r="N28" s="67">
        <v>1229.6782339585804</v>
      </c>
      <c r="O28" s="67">
        <v>7345.5027809150279</v>
      </c>
      <c r="P28" s="67">
        <v>7151.2737072288273</v>
      </c>
      <c r="Q28" s="67">
        <v>6839.7680057048628</v>
      </c>
      <c r="R28" s="67">
        <v>7081.3221014699839</v>
      </c>
      <c r="S28" s="67">
        <v>6891.0646564178905</v>
      </c>
      <c r="T28" s="67">
        <v>7320.7430170160897</v>
      </c>
      <c r="U28" s="67">
        <v>6750.0623112683825</v>
      </c>
      <c r="V28" s="67">
        <v>7230.5982477039979</v>
      </c>
      <c r="W28" s="66"/>
      <c r="X28" s="66"/>
      <c r="Y28" s="36"/>
      <c r="Z28" s="36"/>
      <c r="AA28" s="36"/>
      <c r="AB28" s="36"/>
      <c r="AC28" s="36"/>
      <c r="AD28" s="36"/>
      <c r="AE28" s="36"/>
      <c r="AF28" s="36"/>
      <c r="AG28" s="36"/>
      <c r="AH28" s="36"/>
      <c r="AI28" s="36"/>
      <c r="AJ28" s="36"/>
    </row>
    <row r="29" spans="1:36" x14ac:dyDescent="0.25">
      <c r="A29" s="36"/>
      <c r="C29" s="36"/>
      <c r="D29" s="36"/>
      <c r="E29" s="36"/>
      <c r="F29" s="36"/>
      <c r="G29" s="36"/>
      <c r="H29" s="36"/>
      <c r="I29" s="36"/>
      <c r="J29" s="36"/>
      <c r="K29" s="68">
        <v>25</v>
      </c>
      <c r="L29" s="67">
        <v>15457.359994808026</v>
      </c>
      <c r="M29" s="67">
        <v>10503.689997025805</v>
      </c>
      <c r="N29" s="67">
        <v>1199.3485529262789</v>
      </c>
      <c r="O29" s="67">
        <v>7136.7548002782441</v>
      </c>
      <c r="P29" s="67">
        <v>7088.0656963343581</v>
      </c>
      <c r="Q29" s="67">
        <v>6396.3977699943825</v>
      </c>
      <c r="R29" s="67">
        <v>6945.5317788613274</v>
      </c>
      <c r="S29" s="67">
        <v>6746.5719361557676</v>
      </c>
      <c r="T29" s="67">
        <v>6856.062077305297</v>
      </c>
      <c r="U29" s="67">
        <v>4568.9116851789022</v>
      </c>
      <c r="V29" s="67">
        <v>7990.295623253407</v>
      </c>
      <c r="W29" s="66"/>
      <c r="X29" s="66"/>
      <c r="Y29" s="36"/>
      <c r="Z29" s="36"/>
      <c r="AA29" s="36"/>
      <c r="AB29" s="36"/>
      <c r="AC29" s="36"/>
      <c r="AD29" s="36"/>
      <c r="AE29" s="36"/>
      <c r="AF29" s="36"/>
      <c r="AG29" s="36"/>
      <c r="AH29" s="36"/>
      <c r="AI29" s="36"/>
      <c r="AJ29" s="36"/>
    </row>
    <row r="30" spans="1:36" x14ac:dyDescent="0.25">
      <c r="A30" s="36"/>
      <c r="C30" s="36"/>
      <c r="D30" s="36"/>
      <c r="E30" s="36"/>
      <c r="F30" s="36"/>
      <c r="G30" s="36"/>
      <c r="H30" s="36"/>
      <c r="I30" s="36"/>
      <c r="J30" s="36"/>
      <c r="K30" s="68">
        <v>26</v>
      </c>
      <c r="L30" s="67">
        <v>14864.986301406158</v>
      </c>
      <c r="M30" s="67">
        <v>10899.3412953078</v>
      </c>
      <c r="N30" s="67">
        <v>8603.0833911033387</v>
      </c>
      <c r="O30" s="67">
        <v>7360.7228226293037</v>
      </c>
      <c r="P30" s="67">
        <v>7395.3284128067207</v>
      </c>
      <c r="Q30" s="67">
        <v>6654.6097966196357</v>
      </c>
      <c r="R30" s="67">
        <v>6793.9935905992361</v>
      </c>
      <c r="S30" s="67">
        <v>7179.3254324894569</v>
      </c>
      <c r="T30" s="67">
        <v>6939.3731099822107</v>
      </c>
      <c r="U30" s="67">
        <v>6825.3364538333026</v>
      </c>
      <c r="V30" s="67">
        <v>7659.4850803439786</v>
      </c>
      <c r="W30" s="66"/>
      <c r="X30" s="66"/>
      <c r="Y30" s="36"/>
      <c r="Z30" s="36"/>
      <c r="AA30" s="36"/>
      <c r="AB30" s="36"/>
      <c r="AC30" s="36"/>
      <c r="AD30" s="36"/>
      <c r="AE30" s="36"/>
      <c r="AF30" s="36"/>
      <c r="AG30" s="36"/>
      <c r="AH30" s="36"/>
      <c r="AI30" s="36"/>
      <c r="AJ30" s="36"/>
    </row>
    <row r="31" spans="1:36" x14ac:dyDescent="0.25">
      <c r="A31" s="36"/>
      <c r="C31" s="36"/>
      <c r="D31" s="36"/>
      <c r="E31" s="36"/>
      <c r="F31" s="36"/>
      <c r="G31" s="36"/>
      <c r="H31" s="36"/>
      <c r="I31" s="36"/>
      <c r="J31" s="36"/>
      <c r="K31" s="68">
        <v>27</v>
      </c>
      <c r="L31" s="67">
        <v>415.32276917630384</v>
      </c>
      <c r="M31" s="67">
        <v>901.29269343671865</v>
      </c>
      <c r="N31" s="67">
        <v>8690.6010809956533</v>
      </c>
      <c r="O31" s="67">
        <v>7814.4064989821381</v>
      </c>
      <c r="P31" s="67">
        <v>7219.1286340962179</v>
      </c>
      <c r="Q31" s="67">
        <v>6947.9621255935363</v>
      </c>
      <c r="R31" s="67">
        <v>7182.2662257400953</v>
      </c>
      <c r="S31" s="67">
        <v>6643.5530547277103</v>
      </c>
      <c r="T31" s="67">
        <v>3816.6951765106896</v>
      </c>
      <c r="U31" s="67">
        <v>7402.8100484364659</v>
      </c>
      <c r="V31" s="67">
        <v>5162.0279479463688</v>
      </c>
      <c r="W31" s="66"/>
      <c r="X31" s="66"/>
      <c r="Y31" s="36"/>
      <c r="Z31" s="36"/>
      <c r="AA31" s="36"/>
      <c r="AB31" s="36"/>
      <c r="AC31" s="36"/>
      <c r="AD31" s="36"/>
      <c r="AE31" s="36"/>
      <c r="AF31" s="36"/>
      <c r="AG31" s="36"/>
      <c r="AH31" s="36"/>
      <c r="AI31" s="36"/>
      <c r="AJ31" s="36"/>
    </row>
    <row r="32" spans="1:36" x14ac:dyDescent="0.25">
      <c r="A32" s="36"/>
      <c r="C32" s="36"/>
      <c r="D32" s="36"/>
      <c r="E32" s="36"/>
      <c r="F32" s="36"/>
      <c r="G32" s="36"/>
      <c r="H32" s="36"/>
      <c r="I32" s="36"/>
      <c r="J32" s="36"/>
      <c r="K32" s="68">
        <v>28</v>
      </c>
      <c r="L32" s="67">
        <v>492.42850952236705</v>
      </c>
      <c r="M32" s="67">
        <v>11180.400636085047</v>
      </c>
      <c r="N32" s="67">
        <v>8643.3753813622552</v>
      </c>
      <c r="O32" s="67">
        <v>7689.2298789755614</v>
      </c>
      <c r="P32" s="67">
        <v>6821.3186965246578</v>
      </c>
      <c r="Q32" s="67">
        <v>6875.507025752182</v>
      </c>
      <c r="R32" s="67">
        <v>7146.3714998481055</v>
      </c>
      <c r="S32" s="67">
        <v>6738.4500213661049</v>
      </c>
      <c r="T32" s="67">
        <v>7354.9411879504542</v>
      </c>
      <c r="U32" s="67">
        <v>6696.797229909429</v>
      </c>
      <c r="V32" s="67">
        <v>6861.7949422413421</v>
      </c>
      <c r="W32" s="66"/>
      <c r="X32" s="66"/>
      <c r="Y32" s="36"/>
      <c r="Z32" s="36"/>
      <c r="AA32" s="36"/>
      <c r="AB32" s="36"/>
      <c r="AC32" s="36"/>
      <c r="AD32" s="36"/>
      <c r="AE32" s="36"/>
      <c r="AF32" s="36"/>
      <c r="AG32" s="36"/>
      <c r="AH32" s="36"/>
      <c r="AI32" s="36"/>
      <c r="AJ32" s="36"/>
    </row>
    <row r="33" spans="1:36" x14ac:dyDescent="0.25">
      <c r="A33" s="36"/>
      <c r="C33" s="36"/>
      <c r="D33" s="36"/>
      <c r="E33" s="36"/>
      <c r="F33" s="36"/>
      <c r="G33" s="36"/>
      <c r="H33" s="36"/>
      <c r="I33" s="36"/>
      <c r="J33" s="36"/>
      <c r="K33" s="68">
        <v>29</v>
      </c>
      <c r="L33" s="67">
        <v>14935.030183577193</v>
      </c>
      <c r="M33" s="67">
        <v>10458.500525740554</v>
      </c>
      <c r="N33" s="67">
        <v>8886.1980193890486</v>
      </c>
      <c r="O33" s="67">
        <v>1792.7619351737958</v>
      </c>
      <c r="P33" s="67">
        <v>6933.2649865078074</v>
      </c>
      <c r="Q33" s="67">
        <v>6670.2115606507878</v>
      </c>
      <c r="R33" s="67">
        <v>7245.1768189670374</v>
      </c>
      <c r="S33" s="67">
        <v>6662.6126431724661</v>
      </c>
      <c r="T33" s="67">
        <v>4035.0668217880821</v>
      </c>
      <c r="U33" s="67">
        <v>7001.9534746194167</v>
      </c>
      <c r="V33" s="67">
        <v>7033.845915681577</v>
      </c>
      <c r="W33" s="66"/>
      <c r="X33" s="66"/>
      <c r="Y33" s="36"/>
      <c r="Z33" s="36"/>
      <c r="AA33" s="36"/>
      <c r="AB33" s="36"/>
      <c r="AC33" s="36"/>
      <c r="AD33" s="36"/>
      <c r="AE33" s="36"/>
      <c r="AF33" s="36"/>
      <c r="AG33" s="36"/>
      <c r="AH33" s="36"/>
      <c r="AI33" s="36"/>
      <c r="AJ33" s="36"/>
    </row>
    <row r="34" spans="1:36" x14ac:dyDescent="0.25">
      <c r="A34" s="36"/>
      <c r="C34" s="36"/>
      <c r="D34" s="36"/>
      <c r="E34" s="36"/>
      <c r="F34" s="36"/>
      <c r="G34" s="36"/>
      <c r="H34" s="36"/>
      <c r="I34" s="36"/>
      <c r="J34" s="36"/>
      <c r="K34" s="68">
        <v>30</v>
      </c>
      <c r="L34" s="67">
        <v>405.61601022904455</v>
      </c>
      <c r="M34" s="67">
        <v>10415.149749156386</v>
      </c>
      <c r="N34" s="67">
        <v>8923.6201188199866</v>
      </c>
      <c r="O34" s="67">
        <v>7156.4807003999158</v>
      </c>
      <c r="P34" s="67">
        <v>7084.8162847406156</v>
      </c>
      <c r="Q34" s="67">
        <v>6484.4850612516948</v>
      </c>
      <c r="R34" s="67">
        <v>6632.6317687554256</v>
      </c>
      <c r="S34" s="67">
        <v>6023.6239002695675</v>
      </c>
      <c r="T34" s="67">
        <v>6617.975347117288</v>
      </c>
      <c r="U34" s="67">
        <v>6868.5299938275948</v>
      </c>
      <c r="V34" s="67">
        <v>7130.4895001107616</v>
      </c>
      <c r="W34" s="66"/>
      <c r="X34" s="66"/>
      <c r="Y34" s="36"/>
      <c r="Z34" s="36"/>
      <c r="AA34" s="36"/>
      <c r="AB34" s="36"/>
      <c r="AC34" s="36"/>
      <c r="AD34" s="36"/>
      <c r="AE34" s="36"/>
      <c r="AF34" s="36"/>
      <c r="AG34" s="36"/>
      <c r="AH34" s="36"/>
      <c r="AI34" s="36"/>
      <c r="AJ34" s="36"/>
    </row>
    <row r="35" spans="1:36" x14ac:dyDescent="0.25">
      <c r="A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row>
    <row r="36" spans="1:36" x14ac:dyDescent="0.25">
      <c r="A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row>
    <row r="37" spans="1:36" x14ac:dyDescent="0.25">
      <c r="A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row>
  </sheetData>
  <phoneticPr fontId="3"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第1题</vt:lpstr>
      <vt:lpstr>第2题</vt:lpstr>
      <vt:lpstr>第3题</vt:lpstr>
      <vt:lpstr>第4题</vt:lpstr>
      <vt:lpstr>第5题</vt:lpstr>
      <vt:lpstr>第6题</vt:lpstr>
      <vt:lpstr>第7题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2022-05-19T15:25:38Z</dcterms:modified>
</cp:coreProperties>
</file>